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autoCompressPictures="0"/>
  <mc:AlternateContent xmlns:mc="http://schemas.openxmlformats.org/markup-compatibility/2006">
    <mc:Choice Requires="x15">
      <x15ac:absPath xmlns:x15ac="http://schemas.microsoft.com/office/spreadsheetml/2010/11/ac" url="https://centralforbundet.sharepoint.com/sites/CANppenyta-NarkotikautvecklingeniSverige2025/Delade dokument/Narkotikautvecklingen i Sverige 2025/"/>
    </mc:Choice>
  </mc:AlternateContent>
  <xr:revisionPtr revIDLastSave="194" documentId="13_ncr:1_{9E0C9846-C693-49F6-A02C-573AA592660E}" xr6:coauthVersionLast="47" xr6:coauthVersionMax="47" xr10:uidLastSave="{A959F3A0-2D12-4702-B9D5-DEE221279C45}"/>
  <bookViews>
    <workbookView xWindow="-108" yWindow="-108" windowWidth="30936" windowHeight="16776" firstSheet="4" activeTab="27" xr2:uid="{00000000-000D-0000-FFFF-FFFF00000000}"/>
  </bookViews>
  <sheets>
    <sheet name="Försättsblad" sheetId="273" r:id="rId1"/>
    <sheet name="Förklaringar" sheetId="276" r:id="rId2"/>
    <sheet name="Tabellförteckning" sheetId="275" r:id="rId3"/>
    <sheet name="TK 1-8" sheetId="317" r:id="rId4"/>
    <sheet name="1" sheetId="318" r:id="rId5"/>
    <sheet name="2" sheetId="319" r:id="rId6"/>
    <sheet name="3" sheetId="320" r:id="rId7"/>
    <sheet name="4" sheetId="321" r:id="rId8"/>
    <sheet name="5" sheetId="436" r:id="rId9"/>
    <sheet name="6" sheetId="322" r:id="rId10"/>
    <sheet name="7" sheetId="378" r:id="rId11"/>
    <sheet name="8" sheetId="323" r:id="rId12"/>
    <sheet name="TK 9-15" sheetId="334" r:id="rId13"/>
    <sheet name="9" sheetId="336" r:id="rId14"/>
    <sheet name="10" sheetId="373" r:id="rId15"/>
    <sheet name="11" sheetId="382" r:id="rId16"/>
    <sheet name="12" sheetId="374" r:id="rId17"/>
    <sheet name="13" sheetId="375" r:id="rId18"/>
    <sheet name="14" sheetId="339" r:id="rId19"/>
    <sheet name="15" sheetId="341" r:id="rId20"/>
    <sheet name="TK 16-24" sheetId="347" r:id="rId21"/>
    <sheet name="16" sheetId="419" r:id="rId22"/>
    <sheet name="17" sheetId="421" r:id="rId23"/>
    <sheet name="18" sheetId="423" r:id="rId24"/>
    <sheet name="19" sheetId="427" r:id="rId25"/>
    <sheet name="20" sheetId="351" r:id="rId26"/>
    <sheet name="21" sheetId="439" r:id="rId27"/>
    <sheet name="22" sheetId="384" r:id="rId28"/>
    <sheet name="23" sheetId="385" r:id="rId29"/>
    <sheet name="24" sheetId="434" r:id="rId30"/>
    <sheet name="TK 25-33" sheetId="324" r:id="rId31"/>
    <sheet name="25" sheetId="325" r:id="rId32"/>
    <sheet name="26" sheetId="326" r:id="rId33"/>
    <sheet name="27" sheetId="327" r:id="rId34"/>
    <sheet name="28" sheetId="328" r:id="rId35"/>
    <sheet name="29" sheetId="330" r:id="rId36"/>
    <sheet name="30" sheetId="331" r:id="rId37"/>
    <sheet name="31" sheetId="433" r:id="rId38"/>
    <sheet name="32" sheetId="332" r:id="rId39"/>
    <sheet name="33" sheetId="376" r:id="rId40"/>
  </sheets>
  <definedNames>
    <definedName name="_Toc10438822" localSheetId="31">'25'!$A$3</definedName>
    <definedName name="_Toc10438822" localSheetId="32">'26'!$A$3</definedName>
    <definedName name="TABLE" localSheetId="14">'10'!$F$39:$F$39</definedName>
    <definedName name="TABLE_2" localSheetId="14">'10'!$F$39:$F$39</definedName>
    <definedName name="TABLE_3" localSheetId="14">'10'!$E$39:$E$39</definedName>
    <definedName name="_xlnm.Print_Area" localSheetId="4">'1'!$A$1:$S$74</definedName>
    <definedName name="_xlnm.Print_Area" localSheetId="14">'10'!$A$1:$G$70</definedName>
    <definedName name="_xlnm.Print_Area" localSheetId="15">'11'!$A$1:$X$58</definedName>
    <definedName name="_xlnm.Print_Area" localSheetId="16">'12'!$A$1:$I$67</definedName>
    <definedName name="_xlnm.Print_Area" localSheetId="17">'13'!$A$1:$S$61</definedName>
    <definedName name="_xlnm.Print_Area" localSheetId="18">'14'!$A$1:$O$59</definedName>
    <definedName name="_xlnm.Print_Area" localSheetId="19">'15'!$A$1:$Q$43</definedName>
    <definedName name="_xlnm.Print_Area" localSheetId="21">'16'!$A$1:$P$37</definedName>
    <definedName name="_xlnm.Print_Area" localSheetId="22">'17'!$A$1:$P$25</definedName>
    <definedName name="_xlnm.Print_Area" localSheetId="23">'18'!$A$1:$M$36</definedName>
    <definedName name="_xlnm.Print_Area" localSheetId="24">'19'!$A$1:$K$36</definedName>
    <definedName name="_xlnm.Print_Area" localSheetId="5">'2'!$A$1:$N$65</definedName>
    <definedName name="_xlnm.Print_Area" localSheetId="25">'20'!$A$1:$K$46</definedName>
    <definedName name="_xlnm.Print_Area" localSheetId="26">'21'!$A$1:$K$53</definedName>
    <definedName name="_xlnm.Print_Area" localSheetId="27">'22'!$A$1:$M$35</definedName>
    <definedName name="_xlnm.Print_Area" localSheetId="28">'23'!$A$1:$T$35</definedName>
    <definedName name="_xlnm.Print_Area" localSheetId="29">'24'!$A$1:$I$32</definedName>
    <definedName name="_xlnm.Print_Area" localSheetId="31">'25'!$A$1:$T$66</definedName>
    <definedName name="_xlnm.Print_Area" localSheetId="32">'26'!$A$1:$T$32</definedName>
    <definedName name="_xlnm.Print_Area" localSheetId="33">'27'!$A$1:$M$49</definedName>
    <definedName name="_xlnm.Print_Area" localSheetId="34">'28'!$A$1:$M$32</definedName>
    <definedName name="_xlnm.Print_Area" localSheetId="35">'29'!$A$1:$R$31</definedName>
    <definedName name="_xlnm.Print_Area" localSheetId="6">'3'!$A$1:$O$66</definedName>
    <definedName name="_xlnm.Print_Area" localSheetId="36">'30'!$A$1:$R$32</definedName>
    <definedName name="_xlnm.Print_Area" localSheetId="37">'31'!$A$1:$L$19</definedName>
    <definedName name="_xlnm.Print_Area" localSheetId="38">'32'!$A$1:$R$32</definedName>
    <definedName name="_xlnm.Print_Area" localSheetId="39">'33'!$A$1:$H$32</definedName>
    <definedName name="_xlnm.Print_Area" localSheetId="7">'4'!$A$1:$K$61</definedName>
    <definedName name="_xlnm.Print_Area" localSheetId="8">'5'!$A$1:$M$39</definedName>
    <definedName name="_xlnm.Print_Area" localSheetId="9">'6'!$A$1:$K$65</definedName>
    <definedName name="_xlnm.Print_Area" localSheetId="10">'7'!$A$1:$K$47</definedName>
    <definedName name="_xlnm.Print_Area" localSheetId="11">'8'!$A$1:$M$47</definedName>
    <definedName name="_xlnm.Print_Area" localSheetId="13">'9'!$A$1:$G$36</definedName>
    <definedName name="_xlnm.Print_Area" localSheetId="1">Förklaringar!$A$1:$B$14</definedName>
    <definedName name="_xlnm.Print_Area" localSheetId="0">Försättsblad!$A$1:$I$22</definedName>
    <definedName name="_xlnm.Print_Area" localSheetId="2">Tabellförteckning!$A$2:$B$33</definedName>
    <definedName name="_xlnm.Print_Area" localSheetId="20">'TK 16-24'!$A$1:$I$16</definedName>
    <definedName name="_xlnm.Print_Area" localSheetId="3">'TK 1-8'!$A$1:$I$14</definedName>
    <definedName name="_xlnm.Print_Area" localSheetId="30">'TK 25-33'!$A$1:$I$10</definedName>
    <definedName name="_xlnm.Print_Area" localSheetId="12">'TK 9-15'!$A$1:$I$12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275" l="1"/>
  <c r="B34" i="275"/>
  <c r="B33" i="275"/>
  <c r="B32" i="275"/>
  <c r="B31" i="275"/>
  <c r="B30" i="275"/>
  <c r="B29" i="275"/>
  <c r="B28" i="275"/>
  <c r="B27" i="275"/>
  <c r="B26" i="275"/>
  <c r="B25" i="275"/>
  <c r="B24" i="275"/>
  <c r="B23" i="275"/>
  <c r="B22" i="275"/>
  <c r="B21" i="275"/>
  <c r="B20" i="275"/>
  <c r="B19" i="275"/>
  <c r="B18" i="275"/>
  <c r="B17" i="275"/>
  <c r="B16" i="275"/>
  <c r="B15" i="275"/>
  <c r="B14" i="275"/>
  <c r="B13" i="275"/>
  <c r="B12" i="275"/>
  <c r="B11" i="275"/>
  <c r="B7" i="275"/>
  <c r="K10" i="439"/>
  <c r="K11" i="439"/>
  <c r="K12" i="439"/>
  <c r="K13" i="439"/>
  <c r="K14" i="439"/>
  <c r="K15" i="439"/>
  <c r="K16" i="439"/>
  <c r="K17" i="439"/>
  <c r="K18" i="439"/>
  <c r="K19" i="439"/>
  <c r="K20" i="439"/>
  <c r="K21" i="439"/>
  <c r="K22" i="439"/>
  <c r="K23" i="439"/>
  <c r="K24" i="439"/>
  <c r="K25" i="439"/>
  <c r="K26" i="439"/>
  <c r="K27" i="439"/>
  <c r="K28" i="439"/>
  <c r="K29" i="439"/>
  <c r="K30" i="439"/>
  <c r="K31" i="439"/>
  <c r="K32" i="439"/>
  <c r="K33" i="439"/>
  <c r="K34" i="439"/>
  <c r="K35" i="439"/>
  <c r="K36" i="439"/>
  <c r="K37" i="439"/>
  <c r="K38" i="439"/>
  <c r="K39" i="439"/>
  <c r="K40" i="439"/>
  <c r="K41" i="439"/>
  <c r="K42" i="439"/>
  <c r="K43" i="439"/>
  <c r="K44" i="439"/>
  <c r="K45" i="439"/>
  <c r="K46" i="439"/>
  <c r="K47" i="439"/>
  <c r="K48" i="439"/>
  <c r="K9" i="439"/>
  <c r="H13" i="439"/>
  <c r="H12" i="439"/>
  <c r="H11" i="439"/>
  <c r="H10" i="439"/>
  <c r="H9" i="439"/>
  <c r="H48" i="439"/>
  <c r="H47" i="439"/>
  <c r="H46" i="439"/>
  <c r="H45" i="439"/>
  <c r="H44" i="439"/>
  <c r="H43" i="439"/>
  <c r="H42" i="439"/>
  <c r="H41" i="439"/>
  <c r="H40" i="439"/>
  <c r="H39" i="439"/>
  <c r="H38" i="439"/>
  <c r="H37" i="439"/>
  <c r="H36" i="439"/>
  <c r="H35" i="439"/>
  <c r="H34" i="439"/>
  <c r="H33" i="439"/>
  <c r="H32" i="439"/>
  <c r="H31" i="439"/>
  <c r="H30" i="439"/>
  <c r="H29" i="439"/>
  <c r="H28" i="439"/>
  <c r="H27" i="439"/>
  <c r="H26" i="439"/>
  <c r="H25" i="439"/>
  <c r="H24" i="439"/>
  <c r="H23" i="439"/>
  <c r="H22" i="439"/>
  <c r="H21" i="439"/>
  <c r="H20" i="439"/>
  <c r="H19" i="439"/>
  <c r="H18" i="439"/>
  <c r="H17" i="439"/>
  <c r="H16" i="439"/>
  <c r="H15" i="439"/>
  <c r="H14" i="439"/>
  <c r="H7" i="351"/>
  <c r="H8" i="351"/>
  <c r="H9" i="351"/>
  <c r="H10" i="351"/>
  <c r="H11" i="351"/>
  <c r="H12" i="351"/>
  <c r="H13" i="351"/>
  <c r="H14" i="351"/>
  <c r="H15" i="351"/>
  <c r="H16" i="351"/>
  <c r="H18" i="351"/>
  <c r="H19" i="351"/>
  <c r="H20" i="351"/>
  <c r="H21" i="351"/>
  <c r="H22" i="351"/>
  <c r="H23" i="351"/>
  <c r="H24" i="351"/>
  <c r="H25" i="351"/>
  <c r="H26" i="351"/>
  <c r="H27" i="351"/>
  <c r="H28" i="351"/>
  <c r="H29" i="351"/>
  <c r="H30" i="351"/>
  <c r="H31" i="351"/>
  <c r="H32" i="351"/>
  <c r="H33" i="351"/>
  <c r="H34" i="351"/>
  <c r="H35" i="351"/>
  <c r="H36" i="351"/>
  <c r="H37" i="351"/>
  <c r="H38" i="351"/>
  <c r="H39" i="351"/>
  <c r="H40" i="351"/>
  <c r="H41" i="351"/>
  <c r="H17" i="351"/>
  <c r="G39" i="341"/>
  <c r="E39" i="341"/>
  <c r="C39" i="341"/>
  <c r="J39" i="341"/>
  <c r="J38" i="341"/>
  <c r="G38" i="341"/>
  <c r="E38" i="341"/>
  <c r="C38" i="341"/>
  <c r="S67" i="318"/>
  <c r="S36" i="318"/>
  <c r="S37" i="318"/>
  <c r="S38" i="318"/>
  <c r="S39" i="318"/>
  <c r="S40" i="318"/>
  <c r="S41" i="318"/>
  <c r="S42" i="318"/>
  <c r="S43" i="318"/>
  <c r="S44" i="318"/>
  <c r="S45" i="318"/>
  <c r="S46" i="318"/>
  <c r="S47" i="318"/>
  <c r="S48" i="318"/>
  <c r="S49" i="318"/>
  <c r="S50" i="318"/>
  <c r="S51" i="318"/>
  <c r="S52" i="318"/>
  <c r="S53" i="318"/>
  <c r="S54" i="318"/>
  <c r="S55" i="318"/>
  <c r="S56" i="318"/>
  <c r="S57" i="318"/>
  <c r="S58" i="318"/>
  <c r="S59" i="318"/>
  <c r="S60" i="318"/>
  <c r="S61" i="318"/>
  <c r="S62" i="318"/>
  <c r="S63" i="318"/>
  <c r="S64" i="318"/>
  <c r="S65" i="318"/>
  <c r="S66" i="318"/>
  <c r="N61" i="320"/>
  <c r="L61" i="320"/>
  <c r="G8" i="374"/>
  <c r="G9" i="374"/>
  <c r="G10" i="374"/>
  <c r="G11" i="374"/>
  <c r="G12" i="374"/>
  <c r="G15" i="374"/>
  <c r="G16" i="374"/>
  <c r="G17" i="374"/>
  <c r="G18" i="374"/>
  <c r="G19" i="374"/>
  <c r="G20" i="374"/>
  <c r="G21" i="374"/>
  <c r="G22" i="374"/>
  <c r="G23" i="374"/>
  <c r="G24" i="374"/>
  <c r="G25" i="374"/>
  <c r="G26" i="374"/>
  <c r="G27" i="374"/>
  <c r="G28" i="374"/>
  <c r="G29" i="374"/>
  <c r="G30" i="374"/>
  <c r="G31" i="374"/>
  <c r="G32" i="374"/>
  <c r="G33" i="374"/>
  <c r="G34" i="374"/>
  <c r="G35" i="374"/>
  <c r="G36" i="374"/>
  <c r="G37" i="374"/>
  <c r="G38" i="374"/>
  <c r="G39" i="374"/>
  <c r="G40" i="374"/>
  <c r="G41" i="374"/>
  <c r="G42" i="374"/>
  <c r="G43" i="374"/>
  <c r="G44" i="374"/>
  <c r="G45" i="374"/>
  <c r="G46" i="374"/>
  <c r="G47" i="374"/>
  <c r="G48" i="374"/>
  <c r="G49" i="374"/>
  <c r="G50" i="374"/>
  <c r="G51" i="374"/>
  <c r="G52" i="374"/>
  <c r="G53" i="374"/>
  <c r="G54" i="374"/>
  <c r="G55" i="374"/>
  <c r="G56" i="374"/>
  <c r="G57" i="374"/>
  <c r="G58" i="374"/>
  <c r="G59" i="374"/>
  <c r="G60" i="374"/>
  <c r="G61" i="374"/>
  <c r="G62" i="374"/>
  <c r="G14" i="374"/>
  <c r="G13" i="374"/>
  <c r="E16" i="374"/>
  <c r="E17" i="374"/>
  <c r="E18" i="374"/>
  <c r="E19" i="374"/>
  <c r="E20" i="374"/>
  <c r="E21" i="374"/>
  <c r="E22" i="374"/>
  <c r="E23" i="374"/>
  <c r="E24" i="374"/>
  <c r="E25" i="374"/>
  <c r="E26" i="374"/>
  <c r="E27" i="374"/>
  <c r="E28" i="374"/>
  <c r="E29" i="374"/>
  <c r="E30" i="374"/>
  <c r="E31" i="374"/>
  <c r="E32" i="374"/>
  <c r="E33" i="374"/>
  <c r="E34" i="374"/>
  <c r="E35" i="374"/>
  <c r="E36" i="374"/>
  <c r="E37" i="374"/>
  <c r="E38" i="374"/>
  <c r="E39" i="374"/>
  <c r="E40" i="374"/>
  <c r="E41" i="374"/>
  <c r="E42" i="374"/>
  <c r="E43" i="374"/>
  <c r="E44" i="374"/>
  <c r="E45" i="374"/>
  <c r="E46" i="374"/>
  <c r="E47" i="374"/>
  <c r="E48" i="374"/>
  <c r="E49" i="374"/>
  <c r="E50" i="374"/>
  <c r="E51" i="374"/>
  <c r="E52" i="374"/>
  <c r="E53" i="374"/>
  <c r="E54" i="374"/>
  <c r="E55" i="374"/>
  <c r="E56" i="374"/>
  <c r="E57" i="374"/>
  <c r="E58" i="374"/>
  <c r="E59" i="374"/>
  <c r="E60" i="374"/>
  <c r="E61" i="374"/>
  <c r="E62" i="374"/>
  <c r="E14" i="374"/>
  <c r="E15" i="374"/>
  <c r="E13" i="374"/>
  <c r="L54" i="339"/>
  <c r="I54" i="339"/>
  <c r="F54" i="339"/>
  <c r="C54" i="339"/>
  <c r="K54" i="339"/>
  <c r="I62" i="374"/>
  <c r="I61" i="374"/>
  <c r="K53" i="339"/>
  <c r="L53" i="339"/>
  <c r="I53" i="339"/>
  <c r="F53" i="339"/>
  <c r="C53" i="339"/>
  <c r="O55" i="375"/>
  <c r="L55" i="375"/>
  <c r="I55" i="375"/>
  <c r="F55" i="375"/>
  <c r="C55" i="375"/>
  <c r="R55" i="375"/>
  <c r="D65" i="373"/>
  <c r="G56" i="382"/>
  <c r="G55" i="382"/>
  <c r="U56" i="382"/>
  <c r="U55" i="382"/>
  <c r="G65" i="373"/>
  <c r="G64" i="373"/>
  <c r="F32" i="436"/>
  <c r="F31" i="436"/>
  <c r="M42" i="323"/>
  <c r="K42" i="323"/>
  <c r="I42" i="323"/>
  <c r="G42" i="323"/>
  <c r="E42" i="323"/>
  <c r="C42" i="323"/>
  <c r="M7" i="421"/>
  <c r="D15" i="373"/>
  <c r="D16" i="373"/>
  <c r="D17" i="373"/>
  <c r="D18" i="373"/>
  <c r="D19" i="373"/>
  <c r="D20" i="373"/>
  <c r="D21" i="373"/>
  <c r="D22" i="373"/>
  <c r="D23" i="373"/>
  <c r="D24" i="373"/>
  <c r="D25" i="373"/>
  <c r="D26" i="373"/>
  <c r="D27" i="373"/>
  <c r="D28" i="373"/>
  <c r="D29" i="373"/>
  <c r="D30" i="373"/>
  <c r="D31" i="373"/>
  <c r="D32" i="373"/>
  <c r="D33" i="373"/>
  <c r="D34" i="373"/>
  <c r="D35" i="373"/>
  <c r="D36" i="373"/>
  <c r="D37" i="373"/>
  <c r="D38" i="373"/>
  <c r="D39" i="373"/>
  <c r="D40" i="373"/>
  <c r="D41" i="373"/>
  <c r="D42" i="373"/>
  <c r="D43" i="373"/>
  <c r="D44" i="373"/>
  <c r="D45" i="373"/>
  <c r="D46" i="373"/>
  <c r="D47" i="373"/>
  <c r="D48" i="373"/>
  <c r="D49" i="373"/>
  <c r="D50" i="373"/>
  <c r="D51" i="373"/>
  <c r="D52" i="373"/>
  <c r="D53" i="373"/>
  <c r="D54" i="373"/>
  <c r="D55" i="373"/>
  <c r="D56" i="373"/>
  <c r="D57" i="373"/>
  <c r="D58" i="373"/>
  <c r="D59" i="373"/>
  <c r="D60" i="373"/>
  <c r="D61" i="373"/>
  <c r="D62" i="373"/>
  <c r="D63" i="373"/>
  <c r="D64" i="373"/>
  <c r="G42" i="373"/>
  <c r="G43" i="373"/>
  <c r="G44" i="373"/>
  <c r="G45" i="373"/>
  <c r="G46" i="373"/>
  <c r="G47" i="373"/>
  <c r="G48" i="373"/>
  <c r="G49" i="373"/>
  <c r="G50" i="373"/>
  <c r="G51" i="373"/>
  <c r="G52" i="373"/>
  <c r="G53" i="373"/>
  <c r="G54" i="373"/>
  <c r="G55" i="373"/>
  <c r="G56" i="373"/>
  <c r="G57" i="373"/>
  <c r="G58" i="373"/>
  <c r="G59" i="373"/>
  <c r="G60" i="373"/>
  <c r="G61" i="373"/>
  <c r="G62" i="373"/>
  <c r="G63" i="373"/>
  <c r="G6" i="373"/>
  <c r="G7" i="373"/>
  <c r="G8" i="373"/>
  <c r="G9" i="373"/>
  <c r="G10" i="373"/>
  <c r="G11" i="373"/>
  <c r="G12" i="373"/>
  <c r="G13" i="373"/>
  <c r="G14" i="373"/>
  <c r="G15" i="373"/>
  <c r="G16" i="373"/>
  <c r="G17" i="373"/>
  <c r="G18" i="373"/>
  <c r="G19" i="373"/>
  <c r="G20" i="373"/>
  <c r="G21" i="373"/>
  <c r="G22" i="373"/>
  <c r="G23" i="373"/>
  <c r="G24" i="373"/>
  <c r="G25" i="373"/>
  <c r="G26" i="373"/>
  <c r="G27" i="373"/>
  <c r="G28" i="373"/>
  <c r="G29" i="373"/>
  <c r="G30" i="373"/>
  <c r="G31" i="373"/>
  <c r="G32" i="373"/>
  <c r="G33" i="373"/>
  <c r="G34" i="373"/>
  <c r="G35" i="373"/>
  <c r="G36" i="373"/>
  <c r="G37" i="373"/>
  <c r="G38" i="373"/>
  <c r="G39" i="373"/>
  <c r="G40" i="373"/>
  <c r="G41" i="373"/>
  <c r="I8" i="434"/>
  <c r="I9" i="434"/>
  <c r="I10" i="434"/>
  <c r="I11" i="434"/>
  <c r="I12" i="434"/>
  <c r="I13" i="434"/>
  <c r="I14" i="434"/>
  <c r="I15" i="434"/>
  <c r="I16" i="434"/>
  <c r="I17" i="434"/>
  <c r="I18" i="434"/>
  <c r="I19" i="434"/>
  <c r="I20" i="434"/>
  <c r="I21" i="434"/>
  <c r="I22" i="434"/>
  <c r="I23" i="434"/>
  <c r="I24" i="434"/>
  <c r="I25" i="434"/>
  <c r="I26" i="434"/>
  <c r="I27" i="434"/>
  <c r="I28" i="434"/>
  <c r="I29" i="434"/>
  <c r="I30" i="434"/>
  <c r="I7" i="434"/>
  <c r="M7" i="384"/>
  <c r="M8" i="384"/>
  <c r="M9" i="384"/>
  <c r="M11" i="384"/>
  <c r="M12" i="384"/>
  <c r="M13" i="384"/>
  <c r="M14" i="384"/>
  <c r="M15" i="384"/>
  <c r="M16" i="384"/>
  <c r="M17" i="384"/>
  <c r="M18" i="384"/>
  <c r="M19" i="384"/>
  <c r="M20" i="384"/>
  <c r="M21" i="384"/>
  <c r="M22" i="384"/>
  <c r="M23" i="384"/>
  <c r="M24" i="384"/>
  <c r="M25" i="384"/>
  <c r="M26" i="384"/>
  <c r="M27" i="384"/>
  <c r="M28" i="384"/>
  <c r="M29" i="384"/>
  <c r="M30" i="384"/>
  <c r="M31" i="384"/>
  <c r="M32" i="384"/>
  <c r="M33" i="384"/>
  <c r="M10" i="384"/>
  <c r="M7" i="419"/>
  <c r="M8" i="419"/>
  <c r="M32" i="419"/>
  <c r="M10" i="419"/>
  <c r="M11" i="419"/>
  <c r="M12" i="419"/>
  <c r="M13" i="419"/>
  <c r="M14" i="419"/>
  <c r="M15" i="419"/>
  <c r="M16" i="419"/>
  <c r="M17" i="419"/>
  <c r="M18" i="419"/>
  <c r="M19" i="419"/>
  <c r="M20" i="419"/>
  <c r="M21" i="419"/>
  <c r="M22" i="419"/>
  <c r="M23" i="419"/>
  <c r="M24" i="419"/>
  <c r="M25" i="419"/>
  <c r="M26" i="419"/>
  <c r="M27" i="419"/>
  <c r="M28" i="419"/>
  <c r="M29" i="419"/>
  <c r="M30" i="419"/>
  <c r="M31" i="419"/>
  <c r="M9" i="419"/>
  <c r="J8" i="341"/>
  <c r="J9" i="341"/>
  <c r="J10" i="341"/>
  <c r="J11" i="341"/>
  <c r="J12" i="341"/>
  <c r="J13" i="341"/>
  <c r="J14" i="341"/>
  <c r="J16" i="341"/>
  <c r="J17" i="341"/>
  <c r="J18" i="341"/>
  <c r="J19" i="341"/>
  <c r="J20" i="341"/>
  <c r="J21" i="341"/>
  <c r="J22" i="341"/>
  <c r="J23" i="341"/>
  <c r="J24" i="341"/>
  <c r="J25" i="341"/>
  <c r="J26" i="341"/>
  <c r="J27" i="341"/>
  <c r="J28" i="341"/>
  <c r="J29" i="341"/>
  <c r="J30" i="341"/>
  <c r="J31" i="341"/>
  <c r="J32" i="341"/>
  <c r="J33" i="341"/>
  <c r="J34" i="341"/>
  <c r="J35" i="341"/>
  <c r="J36" i="341"/>
  <c r="J37" i="341"/>
  <c r="J15" i="341"/>
  <c r="I39" i="374"/>
  <c r="I40" i="374"/>
  <c r="I41" i="374"/>
  <c r="I42" i="374"/>
  <c r="I43" i="374"/>
  <c r="I44" i="374"/>
  <c r="I45" i="374"/>
  <c r="I46" i="374"/>
  <c r="I47" i="374"/>
  <c r="I48" i="374"/>
  <c r="I49" i="374"/>
  <c r="I50" i="374"/>
  <c r="I51" i="374"/>
  <c r="I52" i="374"/>
  <c r="I53" i="374"/>
  <c r="I54" i="374"/>
  <c r="I55" i="374"/>
  <c r="I56" i="374"/>
  <c r="I57" i="374"/>
  <c r="I58" i="374"/>
  <c r="I59" i="374"/>
  <c r="I60" i="374"/>
  <c r="I8" i="374"/>
  <c r="I9" i="374"/>
  <c r="I10" i="374"/>
  <c r="I11" i="374"/>
  <c r="I12" i="374"/>
  <c r="I13" i="374"/>
  <c r="I14" i="374"/>
  <c r="I15" i="374"/>
  <c r="I16" i="374"/>
  <c r="I17" i="374"/>
  <c r="I18" i="374"/>
  <c r="I19" i="374"/>
  <c r="I20" i="374"/>
  <c r="I21" i="374"/>
  <c r="I22" i="374"/>
  <c r="I23" i="374"/>
  <c r="I24" i="374"/>
  <c r="I25" i="374"/>
  <c r="I26" i="374"/>
  <c r="I27" i="374"/>
  <c r="I28" i="374"/>
  <c r="I29" i="374"/>
  <c r="I30" i="374"/>
  <c r="I31" i="374"/>
  <c r="I32" i="374"/>
  <c r="I33" i="374"/>
  <c r="I34" i="374"/>
  <c r="I35" i="374"/>
  <c r="I36" i="374"/>
  <c r="I37" i="374"/>
  <c r="I38" i="374"/>
  <c r="X56" i="382"/>
  <c r="U33" i="382"/>
  <c r="U34" i="382"/>
  <c r="U35" i="382"/>
  <c r="U36" i="382"/>
  <c r="U37" i="382"/>
  <c r="U38" i="382"/>
  <c r="U39" i="382"/>
  <c r="U40" i="382"/>
  <c r="U41" i="382"/>
  <c r="U42" i="382"/>
  <c r="U43" i="382"/>
  <c r="U44" i="382"/>
  <c r="U45" i="382"/>
  <c r="U46" i="382"/>
  <c r="U47" i="382"/>
  <c r="U48" i="382"/>
  <c r="U49" i="382"/>
  <c r="U50" i="382"/>
  <c r="U51" i="382"/>
  <c r="U52" i="382"/>
  <c r="U53" i="382"/>
  <c r="U54" i="382"/>
  <c r="U7" i="382"/>
  <c r="U8" i="382"/>
  <c r="U9" i="382"/>
  <c r="U10" i="382"/>
  <c r="U11" i="382"/>
  <c r="U12" i="382"/>
  <c r="U13" i="382"/>
  <c r="U14" i="382"/>
  <c r="U15" i="382"/>
  <c r="U16" i="382"/>
  <c r="U17" i="382"/>
  <c r="U18" i="382"/>
  <c r="U19" i="382"/>
  <c r="U20" i="382"/>
  <c r="U21" i="382"/>
  <c r="U22" i="382"/>
  <c r="U23" i="382"/>
  <c r="U24" i="382"/>
  <c r="U25" i="382"/>
  <c r="U26" i="382"/>
  <c r="U27" i="382"/>
  <c r="U28" i="382"/>
  <c r="U29" i="382"/>
  <c r="U30" i="382"/>
  <c r="U31" i="382"/>
  <c r="U32" i="382"/>
  <c r="C7" i="323"/>
  <c r="C8" i="323"/>
  <c r="C9" i="323"/>
  <c r="C10" i="323"/>
  <c r="C11" i="323"/>
  <c r="C12" i="323"/>
  <c r="C13" i="323"/>
  <c r="C14" i="323"/>
  <c r="C15" i="323"/>
  <c r="C16" i="323"/>
  <c r="C17" i="323"/>
  <c r="C18" i="323"/>
  <c r="C20" i="323"/>
  <c r="C21" i="323"/>
  <c r="C22" i="323"/>
  <c r="C23" i="323"/>
  <c r="C24" i="323"/>
  <c r="C25" i="323"/>
  <c r="C26" i="323"/>
  <c r="C27" i="323"/>
  <c r="C28" i="323"/>
  <c r="C29" i="323"/>
  <c r="C30" i="323"/>
  <c r="C31" i="323"/>
  <c r="C32" i="323"/>
  <c r="C33" i="323"/>
  <c r="C34" i="323"/>
  <c r="C35" i="323"/>
  <c r="C36" i="323"/>
  <c r="C37" i="323"/>
  <c r="C38" i="323"/>
  <c r="C39" i="323"/>
  <c r="C40" i="323"/>
  <c r="C41" i="323"/>
  <c r="C43" i="323"/>
  <c r="C19" i="323"/>
  <c r="E20" i="323"/>
  <c r="E21" i="323"/>
  <c r="E22" i="323"/>
  <c r="E23" i="323"/>
  <c r="E24" i="323"/>
  <c r="E25" i="323"/>
  <c r="E26" i="323"/>
  <c r="E27" i="323"/>
  <c r="E28" i="323"/>
  <c r="E29" i="323"/>
  <c r="E30" i="323"/>
  <c r="E31" i="323"/>
  <c r="E32" i="323"/>
  <c r="E33" i="323"/>
  <c r="E34" i="323"/>
  <c r="E35" i="323"/>
  <c r="E36" i="323"/>
  <c r="E37" i="323"/>
  <c r="E38" i="323"/>
  <c r="E39" i="323"/>
  <c r="E40" i="323"/>
  <c r="E41" i="323"/>
  <c r="E43" i="323"/>
  <c r="E7" i="323"/>
  <c r="E8" i="323"/>
  <c r="E9" i="323"/>
  <c r="E10" i="323"/>
  <c r="E11" i="323"/>
  <c r="E12" i="323"/>
  <c r="E13" i="323"/>
  <c r="E14" i="323"/>
  <c r="E15" i="323"/>
  <c r="E16" i="323"/>
  <c r="E17" i="323"/>
  <c r="E18" i="323"/>
  <c r="E19" i="323"/>
  <c r="I7" i="323"/>
  <c r="I8" i="323"/>
  <c r="I9" i="323"/>
  <c r="I10" i="323"/>
  <c r="I11" i="323"/>
  <c r="I12" i="323"/>
  <c r="I13" i="323"/>
  <c r="I14" i="323"/>
  <c r="I15" i="323"/>
  <c r="I16" i="323"/>
  <c r="I17" i="323"/>
  <c r="I18" i="323"/>
  <c r="G7" i="323"/>
  <c r="G8" i="323"/>
  <c r="G9" i="323"/>
  <c r="G10" i="323"/>
  <c r="G11" i="323"/>
  <c r="G12" i="323"/>
  <c r="G13" i="323"/>
  <c r="G14" i="323"/>
  <c r="G15" i="323"/>
  <c r="G16" i="323"/>
  <c r="G17" i="323"/>
  <c r="G18" i="323"/>
  <c r="G20" i="323"/>
  <c r="G21" i="323"/>
  <c r="G22" i="323"/>
  <c r="G23" i="323"/>
  <c r="G24" i="323"/>
  <c r="G25" i="323"/>
  <c r="G26" i="323"/>
  <c r="G27" i="323"/>
  <c r="G28" i="323"/>
  <c r="G29" i="323"/>
  <c r="G30" i="323"/>
  <c r="G31" i="323"/>
  <c r="G32" i="323"/>
  <c r="G33" i="323"/>
  <c r="G34" i="323"/>
  <c r="G35" i="323"/>
  <c r="G36" i="323"/>
  <c r="G37" i="323"/>
  <c r="G38" i="323"/>
  <c r="G39" i="323"/>
  <c r="G40" i="323"/>
  <c r="G41" i="323"/>
  <c r="G43" i="323"/>
  <c r="G19" i="323"/>
  <c r="I20" i="323"/>
  <c r="I21" i="323"/>
  <c r="I22" i="323"/>
  <c r="I23" i="323"/>
  <c r="I24" i="323"/>
  <c r="I25" i="323"/>
  <c r="I26" i="323"/>
  <c r="I27" i="323"/>
  <c r="I28" i="323"/>
  <c r="I29" i="323"/>
  <c r="I30" i="323"/>
  <c r="I31" i="323"/>
  <c r="I32" i="323"/>
  <c r="I33" i="323"/>
  <c r="I34" i="323"/>
  <c r="I35" i="323"/>
  <c r="I36" i="323"/>
  <c r="I37" i="323"/>
  <c r="I38" i="323"/>
  <c r="I39" i="323"/>
  <c r="I40" i="323"/>
  <c r="I41" i="323"/>
  <c r="I43" i="323"/>
  <c r="I19" i="323"/>
  <c r="K20" i="323"/>
  <c r="K21" i="323"/>
  <c r="K22" i="323"/>
  <c r="K23" i="323"/>
  <c r="K24" i="323"/>
  <c r="K25" i="323"/>
  <c r="K26" i="323"/>
  <c r="K27" i="323"/>
  <c r="K28" i="323"/>
  <c r="K29" i="323"/>
  <c r="K30" i="323"/>
  <c r="K31" i="323"/>
  <c r="K32" i="323"/>
  <c r="K33" i="323"/>
  <c r="K34" i="323"/>
  <c r="K35" i="323"/>
  <c r="K36" i="323"/>
  <c r="K37" i="323"/>
  <c r="K38" i="323"/>
  <c r="K39" i="323"/>
  <c r="K40" i="323"/>
  <c r="K41" i="323"/>
  <c r="K43" i="323"/>
  <c r="K7" i="323"/>
  <c r="K8" i="323"/>
  <c r="K9" i="323"/>
  <c r="K10" i="323"/>
  <c r="K11" i="323"/>
  <c r="K12" i="323"/>
  <c r="K13" i="323"/>
  <c r="K14" i="323"/>
  <c r="K15" i="323"/>
  <c r="K16" i="323"/>
  <c r="K17" i="323"/>
  <c r="K18" i="323"/>
  <c r="K19" i="323"/>
  <c r="S8" i="318"/>
  <c r="S9" i="318"/>
  <c r="S10" i="318"/>
  <c r="S11" i="318"/>
  <c r="S12" i="318"/>
  <c r="S13" i="318"/>
  <c r="S14" i="318"/>
  <c r="S15" i="318"/>
  <c r="S16" i="318"/>
  <c r="S17" i="318"/>
  <c r="S18" i="318"/>
  <c r="S19" i="318"/>
  <c r="S20" i="318"/>
  <c r="S21" i="318"/>
  <c r="S22" i="318"/>
  <c r="S23" i="318"/>
  <c r="S24" i="318"/>
  <c r="S25" i="318"/>
  <c r="S26" i="318"/>
  <c r="S27" i="318"/>
  <c r="S28" i="318"/>
  <c r="S29" i="318"/>
  <c r="S30" i="318"/>
  <c r="S31" i="318"/>
  <c r="S32" i="318"/>
  <c r="S33" i="318"/>
  <c r="S34" i="318"/>
  <c r="S35" i="318"/>
  <c r="M20" i="323"/>
  <c r="M21" i="323"/>
  <c r="M22" i="323"/>
  <c r="M23" i="323"/>
  <c r="M24" i="323"/>
  <c r="M25" i="323"/>
  <c r="M26" i="323"/>
  <c r="M27" i="323"/>
  <c r="M28" i="323"/>
  <c r="M29" i="323"/>
  <c r="M30" i="323"/>
  <c r="M31" i="323"/>
  <c r="M32" i="323"/>
  <c r="M33" i="323"/>
  <c r="M34" i="323"/>
  <c r="M35" i="323"/>
  <c r="M36" i="323"/>
  <c r="M37" i="323"/>
  <c r="M38" i="323"/>
  <c r="M39" i="323"/>
  <c r="M40" i="323"/>
  <c r="M41" i="323"/>
  <c r="M43" i="323"/>
  <c r="M19" i="323"/>
  <c r="I53" i="375"/>
  <c r="L53" i="375"/>
  <c r="O53" i="375"/>
  <c r="C56" i="382"/>
  <c r="O56" i="382"/>
  <c r="K56" i="382"/>
  <c r="O55" i="382"/>
  <c r="K55" i="382"/>
  <c r="C55" i="382"/>
  <c r="B3" i="275"/>
  <c r="H12" i="385"/>
  <c r="N12" i="385"/>
  <c r="P12" i="385"/>
  <c r="N7" i="385"/>
  <c r="D33" i="385"/>
  <c r="D7" i="385"/>
  <c r="J32" i="427"/>
  <c r="I32" i="427"/>
  <c r="E32" i="427"/>
  <c r="J31" i="427"/>
  <c r="C31" i="427"/>
  <c r="J30" i="427"/>
  <c r="E30" i="427"/>
  <c r="K30" i="427"/>
  <c r="I30" i="427"/>
  <c r="J29" i="427"/>
  <c r="C29" i="427"/>
  <c r="J28" i="427"/>
  <c r="C28" i="427"/>
  <c r="K28" i="427"/>
  <c r="I28" i="427"/>
  <c r="E28" i="427"/>
  <c r="J27" i="427"/>
  <c r="C27" i="427"/>
  <c r="J26" i="427"/>
  <c r="I26" i="427"/>
  <c r="E26" i="427"/>
  <c r="K26" i="427"/>
  <c r="J25" i="427"/>
  <c r="C25" i="427"/>
  <c r="K25" i="427"/>
  <c r="I25" i="427"/>
  <c r="E25" i="427"/>
  <c r="J24" i="427"/>
  <c r="C24" i="427"/>
  <c r="I24" i="427"/>
  <c r="E24" i="427"/>
  <c r="J23" i="427"/>
  <c r="C23" i="427"/>
  <c r="I23" i="427"/>
  <c r="J22" i="427"/>
  <c r="C22" i="427"/>
  <c r="K22" i="427"/>
  <c r="I22" i="427"/>
  <c r="J21" i="427"/>
  <c r="C21" i="427"/>
  <c r="I21" i="427"/>
  <c r="G21" i="427"/>
  <c r="E21" i="427"/>
  <c r="K21" i="427"/>
  <c r="J20" i="427"/>
  <c r="I20" i="427"/>
  <c r="J19" i="427"/>
  <c r="E19" i="427"/>
  <c r="I19" i="427"/>
  <c r="J18" i="427"/>
  <c r="I18" i="427"/>
  <c r="J17" i="427"/>
  <c r="C17" i="427"/>
  <c r="K17" i="427"/>
  <c r="I17" i="427"/>
  <c r="G17" i="427"/>
  <c r="E17" i="427"/>
  <c r="J16" i="427"/>
  <c r="I16" i="427"/>
  <c r="J15" i="427"/>
  <c r="C15" i="427"/>
  <c r="I15" i="427"/>
  <c r="J14" i="427"/>
  <c r="I14" i="427"/>
  <c r="J13" i="427"/>
  <c r="C13" i="427"/>
  <c r="K13" i="427"/>
  <c r="I13" i="427"/>
  <c r="G13" i="427"/>
  <c r="J12" i="427"/>
  <c r="I12" i="427"/>
  <c r="J11" i="427"/>
  <c r="C11" i="427"/>
  <c r="K11" i="427"/>
  <c r="G11" i="427"/>
  <c r="E11" i="427"/>
  <c r="J10" i="427"/>
  <c r="I10" i="427"/>
  <c r="E10" i="427"/>
  <c r="C10" i="427"/>
  <c r="J9" i="427"/>
  <c r="E9" i="427"/>
  <c r="C9" i="427"/>
  <c r="J8" i="427"/>
  <c r="I8" i="427"/>
  <c r="J7" i="427"/>
  <c r="C7" i="427"/>
  <c r="I7" i="427"/>
  <c r="K32" i="423"/>
  <c r="I32" i="423"/>
  <c r="G32" i="423"/>
  <c r="E32" i="423"/>
  <c r="C32" i="423"/>
  <c r="M32" i="423"/>
  <c r="K31" i="423"/>
  <c r="I31" i="423"/>
  <c r="G31" i="423"/>
  <c r="M31" i="423"/>
  <c r="E31" i="423"/>
  <c r="C31" i="423"/>
  <c r="K30" i="423"/>
  <c r="M30" i="423"/>
  <c r="I30" i="423"/>
  <c r="G30" i="423"/>
  <c r="E30" i="423"/>
  <c r="C30" i="423"/>
  <c r="K29" i="423"/>
  <c r="I29" i="423"/>
  <c r="G29" i="423"/>
  <c r="E29" i="423"/>
  <c r="M29" i="423"/>
  <c r="C29" i="423"/>
  <c r="K28" i="423"/>
  <c r="M28" i="423"/>
  <c r="I28" i="423"/>
  <c r="G28" i="423"/>
  <c r="E28" i="423"/>
  <c r="C28" i="423"/>
  <c r="K27" i="423"/>
  <c r="I27" i="423"/>
  <c r="G27" i="423"/>
  <c r="E27" i="423"/>
  <c r="C27" i="423"/>
  <c r="M27" i="423"/>
  <c r="K26" i="423"/>
  <c r="I26" i="423"/>
  <c r="G26" i="423"/>
  <c r="E26" i="423"/>
  <c r="C26" i="423"/>
  <c r="M26" i="423"/>
  <c r="K25" i="423"/>
  <c r="I25" i="423"/>
  <c r="G25" i="423"/>
  <c r="E25" i="423"/>
  <c r="C25" i="423"/>
  <c r="M25" i="423"/>
  <c r="K24" i="423"/>
  <c r="M24" i="423"/>
  <c r="I24" i="423"/>
  <c r="G24" i="423"/>
  <c r="E24" i="423"/>
  <c r="C24" i="423"/>
  <c r="K23" i="423"/>
  <c r="I23" i="423"/>
  <c r="G23" i="423"/>
  <c r="E23" i="423"/>
  <c r="C23" i="423"/>
  <c r="M23" i="423"/>
  <c r="K22" i="423"/>
  <c r="I22" i="423"/>
  <c r="G22" i="423"/>
  <c r="E22" i="423"/>
  <c r="C22" i="423"/>
  <c r="M22" i="423"/>
  <c r="K21" i="423"/>
  <c r="I21" i="423"/>
  <c r="G21" i="423"/>
  <c r="E21" i="423"/>
  <c r="C21" i="423"/>
  <c r="M21" i="423"/>
  <c r="K20" i="423"/>
  <c r="I20" i="423"/>
  <c r="G20" i="423"/>
  <c r="E20" i="423"/>
  <c r="C20" i="423"/>
  <c r="M20" i="423"/>
  <c r="K19" i="423"/>
  <c r="I19" i="423"/>
  <c r="G19" i="423"/>
  <c r="E19" i="423"/>
  <c r="C19" i="423"/>
  <c r="M19" i="423"/>
  <c r="K18" i="423"/>
  <c r="I18" i="423"/>
  <c r="G18" i="423"/>
  <c r="M18" i="423"/>
  <c r="E18" i="423"/>
  <c r="C18" i="423"/>
  <c r="K17" i="423"/>
  <c r="I17" i="423"/>
  <c r="G17" i="423"/>
  <c r="E17" i="423"/>
  <c r="C17" i="423"/>
  <c r="M17" i="423"/>
  <c r="K16" i="423"/>
  <c r="I16" i="423"/>
  <c r="G16" i="423"/>
  <c r="M16" i="423"/>
  <c r="E16" i="423"/>
  <c r="C16" i="423"/>
  <c r="K15" i="423"/>
  <c r="I15" i="423"/>
  <c r="G15" i="423"/>
  <c r="E15" i="423"/>
  <c r="C15" i="423"/>
  <c r="M15" i="423"/>
  <c r="K14" i="423"/>
  <c r="I14" i="423"/>
  <c r="G14" i="423"/>
  <c r="M14" i="423"/>
  <c r="E14" i="423"/>
  <c r="C14" i="423"/>
  <c r="K13" i="423"/>
  <c r="I13" i="423"/>
  <c r="G13" i="423"/>
  <c r="E13" i="423"/>
  <c r="C13" i="423"/>
  <c r="M13" i="423"/>
  <c r="K12" i="423"/>
  <c r="I12" i="423"/>
  <c r="G12" i="423"/>
  <c r="E12" i="423"/>
  <c r="C12" i="423"/>
  <c r="M12" i="423"/>
  <c r="K11" i="423"/>
  <c r="I11" i="423"/>
  <c r="G11" i="423"/>
  <c r="E11" i="423"/>
  <c r="C11" i="423"/>
  <c r="M11" i="423"/>
  <c r="K10" i="423"/>
  <c r="I10" i="423"/>
  <c r="G10" i="423"/>
  <c r="E10" i="423"/>
  <c r="C10" i="423"/>
  <c r="M10" i="423"/>
  <c r="K9" i="423"/>
  <c r="I9" i="423"/>
  <c r="G9" i="423"/>
  <c r="E9" i="423"/>
  <c r="C9" i="423"/>
  <c r="M9" i="423"/>
  <c r="K8" i="423"/>
  <c r="I8" i="423"/>
  <c r="M8" i="423"/>
  <c r="G8" i="423"/>
  <c r="E8" i="423"/>
  <c r="C8" i="423"/>
  <c r="K7" i="423"/>
  <c r="I7" i="423"/>
  <c r="G7" i="423"/>
  <c r="E7" i="423"/>
  <c r="C7" i="423"/>
  <c r="M7" i="423"/>
  <c r="M22" i="421"/>
  <c r="I22" i="421"/>
  <c r="G22" i="421"/>
  <c r="K22" i="421"/>
  <c r="M21" i="421"/>
  <c r="I21" i="421"/>
  <c r="G21" i="421"/>
  <c r="M20" i="421"/>
  <c r="I20" i="421"/>
  <c r="G20" i="421"/>
  <c r="M19" i="421"/>
  <c r="I19" i="421"/>
  <c r="G19" i="421"/>
  <c r="M18" i="421"/>
  <c r="I18" i="421"/>
  <c r="G18" i="421"/>
  <c r="K18" i="421"/>
  <c r="M17" i="421"/>
  <c r="I17" i="421"/>
  <c r="G17" i="421"/>
  <c r="M16" i="421"/>
  <c r="I16" i="421"/>
  <c r="G16" i="421"/>
  <c r="K16" i="421"/>
  <c r="M15" i="421"/>
  <c r="I15" i="421"/>
  <c r="G15" i="421"/>
  <c r="M14" i="421"/>
  <c r="I14" i="421"/>
  <c r="G14" i="421"/>
  <c r="K14" i="421"/>
  <c r="M13" i="421"/>
  <c r="I13" i="421"/>
  <c r="G13" i="421"/>
  <c r="M12" i="421"/>
  <c r="I12" i="421"/>
  <c r="G12" i="421"/>
  <c r="K12" i="421"/>
  <c r="M11" i="421"/>
  <c r="I11" i="421"/>
  <c r="G11" i="421"/>
  <c r="K11" i="421"/>
  <c r="M10" i="421"/>
  <c r="I10" i="421"/>
  <c r="G10" i="421"/>
  <c r="K10" i="421"/>
  <c r="M9" i="421"/>
  <c r="I9" i="421"/>
  <c r="G9" i="421"/>
  <c r="M8" i="421"/>
  <c r="I8" i="421"/>
  <c r="G8" i="421"/>
  <c r="K8" i="421"/>
  <c r="I7" i="421"/>
  <c r="G7" i="421"/>
  <c r="K7" i="421"/>
  <c r="I32" i="419"/>
  <c r="G32" i="419"/>
  <c r="I31" i="419"/>
  <c r="G31" i="419"/>
  <c r="I30" i="419"/>
  <c r="G30" i="419"/>
  <c r="K30" i="419"/>
  <c r="I29" i="419"/>
  <c r="G29" i="419"/>
  <c r="I28" i="419"/>
  <c r="G28" i="419"/>
  <c r="I27" i="419"/>
  <c r="G27" i="419"/>
  <c r="I26" i="419"/>
  <c r="G26" i="419"/>
  <c r="I25" i="419"/>
  <c r="G25" i="419"/>
  <c r="I24" i="419"/>
  <c r="G24" i="419"/>
  <c r="K24" i="419"/>
  <c r="I23" i="419"/>
  <c r="G23" i="419"/>
  <c r="I22" i="419"/>
  <c r="G22" i="419"/>
  <c r="I21" i="419"/>
  <c r="G21" i="419"/>
  <c r="I20" i="419"/>
  <c r="G20" i="419"/>
  <c r="I19" i="419"/>
  <c r="G19" i="419"/>
  <c r="I18" i="419"/>
  <c r="G18" i="419"/>
  <c r="K18" i="419"/>
  <c r="I17" i="419"/>
  <c r="G17" i="419"/>
  <c r="I16" i="419"/>
  <c r="G16" i="419"/>
  <c r="I15" i="419"/>
  <c r="G15" i="419"/>
  <c r="I14" i="419"/>
  <c r="G14" i="419"/>
  <c r="I13" i="419"/>
  <c r="G13" i="419"/>
  <c r="I12" i="419"/>
  <c r="G12" i="419"/>
  <c r="I11" i="419"/>
  <c r="G11" i="419"/>
  <c r="I10" i="419"/>
  <c r="G10" i="419"/>
  <c r="I9" i="419"/>
  <c r="G9" i="419"/>
  <c r="I8" i="419"/>
  <c r="G8" i="419"/>
  <c r="I7" i="419"/>
  <c r="G7" i="419"/>
  <c r="C14" i="427"/>
  <c r="K14" i="427"/>
  <c r="C18" i="427"/>
  <c r="K18" i="427"/>
  <c r="E22" i="427"/>
  <c r="E14" i="427"/>
  <c r="E15" i="427"/>
  <c r="C16" i="427"/>
  <c r="E23" i="427"/>
  <c r="I9" i="427"/>
  <c r="E13" i="427"/>
  <c r="E16" i="427"/>
  <c r="C30" i="427"/>
  <c r="I11" i="427"/>
  <c r="E18" i="427"/>
  <c r="G25" i="427"/>
  <c r="C32" i="427"/>
  <c r="K32" i="427"/>
  <c r="E29" i="427"/>
  <c r="K29" i="427"/>
  <c r="G29" i="427"/>
  <c r="G19" i="427"/>
  <c r="C26" i="427"/>
  <c r="I29" i="427"/>
  <c r="G10" i="427"/>
  <c r="K10" i="427"/>
  <c r="G14" i="427"/>
  <c r="G16" i="427"/>
  <c r="G18" i="427"/>
  <c r="G22" i="427"/>
  <c r="G26" i="427"/>
  <c r="G28" i="427"/>
  <c r="G30" i="427"/>
  <c r="G32" i="427"/>
  <c r="N33" i="385"/>
  <c r="N32" i="385"/>
  <c r="P32" i="385"/>
  <c r="L32" i="385"/>
  <c r="H32" i="385"/>
  <c r="D32" i="385"/>
  <c r="N37" i="341"/>
  <c r="G37" i="341"/>
  <c r="E37" i="341"/>
  <c r="C37" i="341"/>
  <c r="O54" i="375"/>
  <c r="L54" i="375"/>
  <c r="R54" i="375"/>
  <c r="I54" i="375"/>
  <c r="F54" i="375"/>
  <c r="C54" i="375"/>
  <c r="K52" i="339"/>
  <c r="L52" i="339"/>
  <c r="I52" i="339"/>
  <c r="F52" i="339"/>
  <c r="C52" i="339"/>
  <c r="Q62" i="318"/>
  <c r="Q61" i="318"/>
  <c r="Q60" i="318"/>
  <c r="Q59" i="318"/>
  <c r="Q58" i="318"/>
  <c r="O54" i="382"/>
  <c r="K54" i="382"/>
  <c r="G54" i="382"/>
  <c r="C54" i="382"/>
  <c r="L29" i="385"/>
  <c r="L30" i="385"/>
  <c r="L31" i="385"/>
  <c r="L33" i="385"/>
  <c r="N29" i="385"/>
  <c r="P29" i="385"/>
  <c r="N30" i="385"/>
  <c r="P30" i="385"/>
  <c r="N31" i="385"/>
  <c r="P31" i="385"/>
  <c r="P33" i="385"/>
  <c r="H29" i="385"/>
  <c r="H30" i="385"/>
  <c r="H31" i="385"/>
  <c r="H33" i="385"/>
  <c r="D29" i="385"/>
  <c r="D30" i="385"/>
  <c r="D31" i="385"/>
  <c r="H28" i="385"/>
  <c r="N31" i="341"/>
  <c r="N32" i="341"/>
  <c r="N33" i="341"/>
  <c r="N34" i="341"/>
  <c r="N35" i="341"/>
  <c r="N36" i="341"/>
  <c r="G36" i="341"/>
  <c r="E36" i="341"/>
  <c r="C36" i="341"/>
  <c r="R56" i="375"/>
  <c r="C53" i="375"/>
  <c r="F53" i="375"/>
  <c r="R53" i="375"/>
  <c r="O52" i="375"/>
  <c r="R52" i="375"/>
  <c r="L52" i="375"/>
  <c r="I52" i="375"/>
  <c r="F52" i="375"/>
  <c r="C52" i="375"/>
  <c r="I51" i="339"/>
  <c r="K51" i="339"/>
  <c r="L51" i="339"/>
  <c r="F51" i="339"/>
  <c r="C51" i="339"/>
  <c r="K50" i="339"/>
  <c r="L50" i="339"/>
  <c r="I50" i="339"/>
  <c r="F50" i="339"/>
  <c r="C50" i="339"/>
  <c r="Q56" i="318"/>
  <c r="O53" i="382"/>
  <c r="K53" i="382"/>
  <c r="G53" i="382"/>
  <c r="C53" i="382"/>
  <c r="G35" i="341"/>
  <c r="E35" i="341"/>
  <c r="C35" i="341"/>
  <c r="O51" i="375"/>
  <c r="L51" i="375"/>
  <c r="I51" i="375"/>
  <c r="R51" i="375"/>
  <c r="F51" i="375"/>
  <c r="C51" i="375"/>
  <c r="K49" i="339"/>
  <c r="L49" i="339"/>
  <c r="I49" i="339"/>
  <c r="F49" i="339"/>
  <c r="C49" i="339"/>
  <c r="O52" i="382"/>
  <c r="K52" i="382"/>
  <c r="G52" i="382"/>
  <c r="C52" i="382"/>
  <c r="G34" i="341"/>
  <c r="E34" i="341"/>
  <c r="C34" i="341"/>
  <c r="Q51" i="318"/>
  <c r="Q52" i="318"/>
  <c r="Q53" i="318"/>
  <c r="Q54" i="318"/>
  <c r="Q55" i="318"/>
  <c r="Q57" i="318"/>
  <c r="C51" i="382"/>
  <c r="O51" i="382"/>
  <c r="K51" i="382"/>
  <c r="G51" i="382"/>
  <c r="G10" i="341"/>
  <c r="G11" i="341"/>
  <c r="G12" i="341"/>
  <c r="G13" i="341"/>
  <c r="G14" i="341"/>
  <c r="G15" i="341"/>
  <c r="G16" i="341"/>
  <c r="G17" i="341"/>
  <c r="G18" i="341"/>
  <c r="G19" i="341"/>
  <c r="G20" i="341"/>
  <c r="G21" i="341"/>
  <c r="G22" i="341"/>
  <c r="G23" i="341"/>
  <c r="G24" i="341"/>
  <c r="G25" i="341"/>
  <c r="G26" i="341"/>
  <c r="G27" i="341"/>
  <c r="G28" i="341"/>
  <c r="G29" i="341"/>
  <c r="G30" i="341"/>
  <c r="G31" i="341"/>
  <c r="G32" i="341"/>
  <c r="G33" i="341"/>
  <c r="G9" i="341"/>
  <c r="E10" i="341"/>
  <c r="E11" i="341"/>
  <c r="E12" i="341"/>
  <c r="E13" i="341"/>
  <c r="E14" i="341"/>
  <c r="E15" i="341"/>
  <c r="E16" i="341"/>
  <c r="E17" i="341"/>
  <c r="E18" i="341"/>
  <c r="E19" i="341"/>
  <c r="E20" i="341"/>
  <c r="E21" i="341"/>
  <c r="E22" i="341"/>
  <c r="E23" i="341"/>
  <c r="E24" i="341"/>
  <c r="E25" i="341"/>
  <c r="E26" i="341"/>
  <c r="E27" i="341"/>
  <c r="E28" i="341"/>
  <c r="E29" i="341"/>
  <c r="E32" i="341"/>
  <c r="E33" i="341"/>
  <c r="E9" i="341"/>
  <c r="C10" i="341"/>
  <c r="C11" i="341"/>
  <c r="C12" i="341"/>
  <c r="C13" i="341"/>
  <c r="C14" i="341"/>
  <c r="C15" i="341"/>
  <c r="C16" i="341"/>
  <c r="C17" i="341"/>
  <c r="C18" i="341"/>
  <c r="C19" i="341"/>
  <c r="C20" i="341"/>
  <c r="C21" i="341"/>
  <c r="C22" i="341"/>
  <c r="C23" i="341"/>
  <c r="C24" i="341"/>
  <c r="C25" i="341"/>
  <c r="C26" i="341"/>
  <c r="C27" i="341"/>
  <c r="C28" i="341"/>
  <c r="C29" i="341"/>
  <c r="C32" i="341"/>
  <c r="C33" i="341"/>
  <c r="C9" i="341"/>
  <c r="N8" i="385"/>
  <c r="N9" i="385"/>
  <c r="N10" i="385"/>
  <c r="N11" i="385"/>
  <c r="N13" i="385"/>
  <c r="N14" i="385"/>
  <c r="N15" i="385"/>
  <c r="N16" i="385"/>
  <c r="N17" i="385"/>
  <c r="N18" i="385"/>
  <c r="N19" i="385"/>
  <c r="N20" i="385"/>
  <c r="N21" i="385"/>
  <c r="N22" i="385"/>
  <c r="N23" i="385"/>
  <c r="N24" i="385"/>
  <c r="N25" i="385"/>
  <c r="N26" i="385"/>
  <c r="N27" i="385"/>
  <c r="N28" i="385"/>
  <c r="P28" i="385"/>
  <c r="L28" i="385"/>
  <c r="D28" i="385"/>
  <c r="P27" i="385"/>
  <c r="L27" i="385"/>
  <c r="H27" i="385"/>
  <c r="D27" i="385"/>
  <c r="P26" i="385"/>
  <c r="L26" i="385"/>
  <c r="H26" i="385"/>
  <c r="D26" i="385"/>
  <c r="P25" i="385"/>
  <c r="L25" i="385"/>
  <c r="H25" i="385"/>
  <c r="D25" i="385"/>
  <c r="P24" i="385"/>
  <c r="L24" i="385"/>
  <c r="H24" i="385"/>
  <c r="D24" i="385"/>
  <c r="P23" i="385"/>
  <c r="L23" i="385"/>
  <c r="H23" i="385"/>
  <c r="D23" i="385"/>
  <c r="P22" i="385"/>
  <c r="L22" i="385"/>
  <c r="H22" i="385"/>
  <c r="D22" i="385"/>
  <c r="P21" i="385"/>
  <c r="L21" i="385"/>
  <c r="H21" i="385"/>
  <c r="D21" i="385"/>
  <c r="P20" i="385"/>
  <c r="L20" i="385"/>
  <c r="H20" i="385"/>
  <c r="D20" i="385"/>
  <c r="P19" i="385"/>
  <c r="L19" i="385"/>
  <c r="H19" i="385"/>
  <c r="D19" i="385"/>
  <c r="P18" i="385"/>
  <c r="L18" i="385"/>
  <c r="H18" i="385"/>
  <c r="D18" i="385"/>
  <c r="P17" i="385"/>
  <c r="L17" i="385"/>
  <c r="H17" i="385"/>
  <c r="D17" i="385"/>
  <c r="P16" i="385"/>
  <c r="L16" i="385"/>
  <c r="H16" i="385"/>
  <c r="D16" i="385"/>
  <c r="P15" i="385"/>
  <c r="L15" i="385"/>
  <c r="H15" i="385"/>
  <c r="D15" i="385"/>
  <c r="P14" i="385"/>
  <c r="L14" i="385"/>
  <c r="H14" i="385"/>
  <c r="D14" i="385"/>
  <c r="P13" i="385"/>
  <c r="L13" i="385"/>
  <c r="H13" i="385"/>
  <c r="D13" i="385"/>
  <c r="L12" i="385"/>
  <c r="D12" i="385"/>
  <c r="P11" i="385"/>
  <c r="L11" i="385"/>
  <c r="H11" i="385"/>
  <c r="D11" i="385"/>
  <c r="P10" i="385"/>
  <c r="L10" i="385"/>
  <c r="H10" i="385"/>
  <c r="D10" i="385"/>
  <c r="P9" i="385"/>
  <c r="L9" i="385"/>
  <c r="H9" i="385"/>
  <c r="D9" i="385"/>
  <c r="P8" i="385"/>
  <c r="L8" i="385"/>
  <c r="H8" i="385"/>
  <c r="D8" i="385"/>
  <c r="P7" i="385"/>
  <c r="L7" i="385"/>
  <c r="H7" i="385"/>
  <c r="O50" i="375"/>
  <c r="L50" i="375"/>
  <c r="R50" i="375"/>
  <c r="I50" i="375"/>
  <c r="F50" i="375"/>
  <c r="C50" i="375"/>
  <c r="K48" i="339"/>
  <c r="L48" i="339"/>
  <c r="I48" i="339"/>
  <c r="F48" i="339"/>
  <c r="C48" i="339"/>
  <c r="C8" i="382"/>
  <c r="C9" i="382"/>
  <c r="C10" i="382"/>
  <c r="C11" i="382"/>
  <c r="C12" i="382"/>
  <c r="C13" i="382"/>
  <c r="C14" i="382"/>
  <c r="C15" i="382"/>
  <c r="C16" i="382"/>
  <c r="C17" i="382"/>
  <c r="C18" i="382"/>
  <c r="C19" i="382"/>
  <c r="C20" i="382"/>
  <c r="C21" i="382"/>
  <c r="C22" i="382"/>
  <c r="C23" i="382"/>
  <c r="C24" i="382"/>
  <c r="C25" i="382"/>
  <c r="C26" i="382"/>
  <c r="C27" i="382"/>
  <c r="C28" i="382"/>
  <c r="C29" i="382"/>
  <c r="C30" i="382"/>
  <c r="C31" i="382"/>
  <c r="C32" i="382"/>
  <c r="C33" i="382"/>
  <c r="C34" i="382"/>
  <c r="C35" i="382"/>
  <c r="C36" i="382"/>
  <c r="C37" i="382"/>
  <c r="C38" i="382"/>
  <c r="C39" i="382"/>
  <c r="C40" i="382"/>
  <c r="C41" i="382"/>
  <c r="C42" i="382"/>
  <c r="C43" i="382"/>
  <c r="C44" i="382"/>
  <c r="C45" i="382"/>
  <c r="C46" i="382"/>
  <c r="C47" i="382"/>
  <c r="C48" i="382"/>
  <c r="C49" i="382"/>
  <c r="C50" i="382"/>
  <c r="C7" i="382"/>
  <c r="O29" i="382"/>
  <c r="O30" i="382"/>
  <c r="O31" i="382"/>
  <c r="O32" i="382"/>
  <c r="O33" i="382"/>
  <c r="O34" i="382"/>
  <c r="O35" i="382"/>
  <c r="O36" i="382"/>
  <c r="O37" i="382"/>
  <c r="O38" i="382"/>
  <c r="O39" i="382"/>
  <c r="O40" i="382"/>
  <c r="O41" i="382"/>
  <c r="O42" i="382"/>
  <c r="O43" i="382"/>
  <c r="O44" i="382"/>
  <c r="O45" i="382"/>
  <c r="O46" i="382"/>
  <c r="O47" i="382"/>
  <c r="O48" i="382"/>
  <c r="O49" i="382"/>
  <c r="O50" i="382"/>
  <c r="K8" i="382"/>
  <c r="K9" i="382"/>
  <c r="K10" i="382"/>
  <c r="K11" i="382"/>
  <c r="K12" i="382"/>
  <c r="K13" i="382"/>
  <c r="K14" i="382"/>
  <c r="K15" i="382"/>
  <c r="K16" i="382"/>
  <c r="K17" i="382"/>
  <c r="K18" i="382"/>
  <c r="K19" i="382"/>
  <c r="K20" i="382"/>
  <c r="K21" i="382"/>
  <c r="K22" i="382"/>
  <c r="K23" i="382"/>
  <c r="K24" i="382"/>
  <c r="K25" i="382"/>
  <c r="K26" i="382"/>
  <c r="K27" i="382"/>
  <c r="K28" i="382"/>
  <c r="K29" i="382"/>
  <c r="K30" i="382"/>
  <c r="K31" i="382"/>
  <c r="K32" i="382"/>
  <c r="K33" i="382"/>
  <c r="K34" i="382"/>
  <c r="K35" i="382"/>
  <c r="K36" i="382"/>
  <c r="K37" i="382"/>
  <c r="K38" i="382"/>
  <c r="K39" i="382"/>
  <c r="K40" i="382"/>
  <c r="K41" i="382"/>
  <c r="K42" i="382"/>
  <c r="K43" i="382"/>
  <c r="K44" i="382"/>
  <c r="K45" i="382"/>
  <c r="K46" i="382"/>
  <c r="K47" i="382"/>
  <c r="K48" i="382"/>
  <c r="K49" i="382"/>
  <c r="K50" i="382"/>
  <c r="K7" i="382"/>
  <c r="G8" i="382"/>
  <c r="G9" i="382"/>
  <c r="G10" i="382"/>
  <c r="G11" i="382"/>
  <c r="G12" i="382"/>
  <c r="G13" i="382"/>
  <c r="G14" i="382"/>
  <c r="G15" i="382"/>
  <c r="G16" i="382"/>
  <c r="G17" i="382"/>
  <c r="G18" i="382"/>
  <c r="G19" i="382"/>
  <c r="G20" i="382"/>
  <c r="G21" i="382"/>
  <c r="G22" i="382"/>
  <c r="G23" i="382"/>
  <c r="G24" i="382"/>
  <c r="G25" i="382"/>
  <c r="G26" i="382"/>
  <c r="G27" i="382"/>
  <c r="G28" i="382"/>
  <c r="G29" i="382"/>
  <c r="G30" i="382"/>
  <c r="G31" i="382"/>
  <c r="G32" i="382"/>
  <c r="G33" i="382"/>
  <c r="G34" i="382"/>
  <c r="G35" i="382"/>
  <c r="G36" i="382"/>
  <c r="G37" i="382"/>
  <c r="G38" i="382"/>
  <c r="G39" i="382"/>
  <c r="G40" i="382"/>
  <c r="G41" i="382"/>
  <c r="G42" i="382"/>
  <c r="G43" i="382"/>
  <c r="G44" i="382"/>
  <c r="G45" i="382"/>
  <c r="G46" i="382"/>
  <c r="G47" i="382"/>
  <c r="G48" i="382"/>
  <c r="G49" i="382"/>
  <c r="G50" i="382"/>
  <c r="G7" i="382"/>
  <c r="O49" i="375"/>
  <c r="L49" i="375"/>
  <c r="I49" i="375"/>
  <c r="R49" i="375"/>
  <c r="F49" i="375"/>
  <c r="C49" i="375"/>
  <c r="K47" i="339"/>
  <c r="L47" i="339"/>
  <c r="I47" i="339"/>
  <c r="F47" i="339"/>
  <c r="C47" i="339"/>
  <c r="B10" i="275"/>
  <c r="B9" i="275"/>
  <c r="F46" i="339"/>
  <c r="I46" i="339"/>
  <c r="K46" i="339"/>
  <c r="L46" i="339"/>
  <c r="C46" i="339"/>
  <c r="F45" i="339"/>
  <c r="K45" i="339"/>
  <c r="L45" i="339"/>
  <c r="O39" i="375"/>
  <c r="O40" i="375"/>
  <c r="O41" i="375"/>
  <c r="O42" i="375"/>
  <c r="O43" i="375"/>
  <c r="O44" i="375"/>
  <c r="O45" i="375"/>
  <c r="O46" i="375"/>
  <c r="O47" i="375"/>
  <c r="O48" i="375"/>
  <c r="L39" i="375"/>
  <c r="L40" i="375"/>
  <c r="L41" i="375"/>
  <c r="R41" i="375"/>
  <c r="L42" i="375"/>
  <c r="L43" i="375"/>
  <c r="L44" i="375"/>
  <c r="L45" i="375"/>
  <c r="L46" i="375"/>
  <c r="L47" i="375"/>
  <c r="L48" i="375"/>
  <c r="I39" i="375"/>
  <c r="I40" i="375"/>
  <c r="I41" i="375"/>
  <c r="I42" i="375"/>
  <c r="R42" i="375"/>
  <c r="I43" i="375"/>
  <c r="I44" i="375"/>
  <c r="I45" i="375"/>
  <c r="I46" i="375"/>
  <c r="I47" i="375"/>
  <c r="I48" i="375"/>
  <c r="F39" i="375"/>
  <c r="F40" i="375"/>
  <c r="F41" i="375"/>
  <c r="F42" i="375"/>
  <c r="F43" i="375"/>
  <c r="F44" i="375"/>
  <c r="F45" i="375"/>
  <c r="R45" i="375"/>
  <c r="F46" i="375"/>
  <c r="F47" i="375"/>
  <c r="F48" i="375"/>
  <c r="C39" i="375"/>
  <c r="R39" i="375"/>
  <c r="C40" i="375"/>
  <c r="C41" i="375"/>
  <c r="C42" i="375"/>
  <c r="C43" i="375"/>
  <c r="R43" i="375"/>
  <c r="C44" i="375"/>
  <c r="C45" i="375"/>
  <c r="C46" i="375"/>
  <c r="R46" i="375"/>
  <c r="C47" i="375"/>
  <c r="R47" i="375"/>
  <c r="C48" i="375"/>
  <c r="R40" i="375"/>
  <c r="R48" i="375"/>
  <c r="R44" i="375"/>
  <c r="O38" i="375"/>
  <c r="L38" i="375"/>
  <c r="I38" i="375"/>
  <c r="R38" i="375"/>
  <c r="F38" i="375"/>
  <c r="C38" i="375"/>
  <c r="O37" i="375"/>
  <c r="L37" i="375"/>
  <c r="I37" i="375"/>
  <c r="F37" i="375"/>
  <c r="C37" i="375"/>
  <c r="O36" i="375"/>
  <c r="L36" i="375"/>
  <c r="I36" i="375"/>
  <c r="F36" i="375"/>
  <c r="C36" i="375"/>
  <c r="O35" i="375"/>
  <c r="L35" i="375"/>
  <c r="I35" i="375"/>
  <c r="F35" i="375"/>
  <c r="C35" i="375"/>
  <c r="O34" i="375"/>
  <c r="L34" i="375"/>
  <c r="I34" i="375"/>
  <c r="F34" i="375"/>
  <c r="C34" i="375"/>
  <c r="R34" i="375"/>
  <c r="O33" i="375"/>
  <c r="L33" i="375"/>
  <c r="R33" i="375"/>
  <c r="I33" i="375"/>
  <c r="F33" i="375"/>
  <c r="C33" i="375"/>
  <c r="O32" i="375"/>
  <c r="L32" i="375"/>
  <c r="I32" i="375"/>
  <c r="F32" i="375"/>
  <c r="C32" i="375"/>
  <c r="O31" i="375"/>
  <c r="L31" i="375"/>
  <c r="I31" i="375"/>
  <c r="F31" i="375"/>
  <c r="R31" i="375"/>
  <c r="C31" i="375"/>
  <c r="O30" i="375"/>
  <c r="L30" i="375"/>
  <c r="I30" i="375"/>
  <c r="F30" i="375"/>
  <c r="C30" i="375"/>
  <c r="R30" i="375"/>
  <c r="O29" i="375"/>
  <c r="L29" i="375"/>
  <c r="I29" i="375"/>
  <c r="F29" i="375"/>
  <c r="C29" i="375"/>
  <c r="R29" i="375"/>
  <c r="O28" i="375"/>
  <c r="R28" i="375"/>
  <c r="L28" i="375"/>
  <c r="I28" i="375"/>
  <c r="F28" i="375"/>
  <c r="C28" i="375"/>
  <c r="O27" i="375"/>
  <c r="L27" i="375"/>
  <c r="I27" i="375"/>
  <c r="F27" i="375"/>
  <c r="C27" i="375"/>
  <c r="R27" i="375"/>
  <c r="O26" i="375"/>
  <c r="L26" i="375"/>
  <c r="I26" i="375"/>
  <c r="R26" i="375"/>
  <c r="F26" i="375"/>
  <c r="C26" i="375"/>
  <c r="O25" i="375"/>
  <c r="L25" i="375"/>
  <c r="I25" i="375"/>
  <c r="F25" i="375"/>
  <c r="C25" i="375"/>
  <c r="O24" i="375"/>
  <c r="L24" i="375"/>
  <c r="I24" i="375"/>
  <c r="F24" i="375"/>
  <c r="C24" i="375"/>
  <c r="R24" i="375"/>
  <c r="O23" i="375"/>
  <c r="L23" i="375"/>
  <c r="I23" i="375"/>
  <c r="F23" i="375"/>
  <c r="C23" i="375"/>
  <c r="R23" i="375"/>
  <c r="O22" i="375"/>
  <c r="L22" i="375"/>
  <c r="I22" i="375"/>
  <c r="F22" i="375"/>
  <c r="C22" i="375"/>
  <c r="R22" i="375"/>
  <c r="O21" i="375"/>
  <c r="L21" i="375"/>
  <c r="R21" i="375"/>
  <c r="I21" i="375"/>
  <c r="F21" i="375"/>
  <c r="C21" i="375"/>
  <c r="O20" i="375"/>
  <c r="L20" i="375"/>
  <c r="I20" i="375"/>
  <c r="F20" i="375"/>
  <c r="C20" i="375"/>
  <c r="R20" i="375"/>
  <c r="O19" i="375"/>
  <c r="L19" i="375"/>
  <c r="I19" i="375"/>
  <c r="F19" i="375"/>
  <c r="C19" i="375"/>
  <c r="O18" i="375"/>
  <c r="L18" i="375"/>
  <c r="I18" i="375"/>
  <c r="F18" i="375"/>
  <c r="C18" i="375"/>
  <c r="O17" i="375"/>
  <c r="L17" i="375"/>
  <c r="I17" i="375"/>
  <c r="F17" i="375"/>
  <c r="C17" i="375"/>
  <c r="R17" i="375"/>
  <c r="O16" i="375"/>
  <c r="R16" i="375"/>
  <c r="L16" i="375"/>
  <c r="I16" i="375"/>
  <c r="F16" i="375"/>
  <c r="C16" i="375"/>
  <c r="O15" i="375"/>
  <c r="L15" i="375"/>
  <c r="I15" i="375"/>
  <c r="F15" i="375"/>
  <c r="C15" i="375"/>
  <c r="O14" i="375"/>
  <c r="L14" i="375"/>
  <c r="I14" i="375"/>
  <c r="R14" i="375"/>
  <c r="F14" i="375"/>
  <c r="C14" i="375"/>
  <c r="O13" i="375"/>
  <c r="L13" i="375"/>
  <c r="I13" i="375"/>
  <c r="F13" i="375"/>
  <c r="C13" i="375"/>
  <c r="R13" i="375"/>
  <c r="O12" i="375"/>
  <c r="L12" i="375"/>
  <c r="I12" i="375"/>
  <c r="F12" i="375"/>
  <c r="C12" i="375"/>
  <c r="R12" i="375"/>
  <c r="O11" i="375"/>
  <c r="L11" i="375"/>
  <c r="I11" i="375"/>
  <c r="F11" i="375"/>
  <c r="C11" i="375"/>
  <c r="O10" i="375"/>
  <c r="L10" i="375"/>
  <c r="I10" i="375"/>
  <c r="F10" i="375"/>
  <c r="C10" i="375"/>
  <c r="R10" i="375"/>
  <c r="O9" i="375"/>
  <c r="L9" i="375"/>
  <c r="R9" i="375"/>
  <c r="I9" i="375"/>
  <c r="F9" i="375"/>
  <c r="C9" i="375"/>
  <c r="O8" i="375"/>
  <c r="L8" i="375"/>
  <c r="I8" i="375"/>
  <c r="F8" i="375"/>
  <c r="C8" i="375"/>
  <c r="R8" i="375"/>
  <c r="O7" i="375"/>
  <c r="L7" i="375"/>
  <c r="I7" i="375"/>
  <c r="F7" i="375"/>
  <c r="R7" i="375"/>
  <c r="C7" i="375"/>
  <c r="R25" i="375"/>
  <c r="R37" i="375"/>
  <c r="R18" i="375"/>
  <c r="R11" i="375"/>
  <c r="R15" i="375"/>
  <c r="R19" i="375"/>
  <c r="R32" i="375"/>
  <c r="R35" i="375"/>
  <c r="R36" i="375"/>
  <c r="I45" i="339"/>
  <c r="C45" i="339"/>
  <c r="B5" i="275"/>
  <c r="B8" i="275"/>
  <c r="B6" i="275"/>
  <c r="B4" i="275"/>
  <c r="K7" i="351"/>
  <c r="E8" i="351"/>
  <c r="K8" i="351"/>
  <c r="E9" i="351"/>
  <c r="K9" i="351"/>
  <c r="E10" i="351"/>
  <c r="K10" i="351"/>
  <c r="E11" i="351"/>
  <c r="K11" i="351"/>
  <c r="E12" i="351"/>
  <c r="K12" i="351"/>
  <c r="E13" i="351"/>
  <c r="K13" i="351"/>
  <c r="K14" i="351"/>
  <c r="E15" i="351"/>
  <c r="K15" i="351"/>
  <c r="E16" i="351"/>
  <c r="K16" i="351"/>
  <c r="E17" i="351"/>
  <c r="K17" i="351"/>
  <c r="E18" i="351"/>
  <c r="K18" i="351"/>
  <c r="E19" i="351"/>
  <c r="K19" i="351"/>
  <c r="E20" i="351"/>
  <c r="K20" i="351"/>
  <c r="E21" i="351"/>
  <c r="K21" i="351"/>
  <c r="E22" i="351"/>
  <c r="K22" i="351"/>
  <c r="E23" i="351"/>
  <c r="K23" i="351"/>
  <c r="E24" i="351"/>
  <c r="K24" i="351"/>
  <c r="E25" i="351"/>
  <c r="K25" i="351"/>
  <c r="E26" i="351"/>
  <c r="K26" i="351"/>
  <c r="E27" i="351"/>
  <c r="C7" i="339"/>
  <c r="F7" i="339"/>
  <c r="I7" i="339"/>
  <c r="K7" i="339"/>
  <c r="L7" i="339"/>
  <c r="C8" i="339"/>
  <c r="F8" i="339"/>
  <c r="I8" i="339"/>
  <c r="K8" i="339"/>
  <c r="L8" i="339"/>
  <c r="C9" i="339"/>
  <c r="F9" i="339"/>
  <c r="I9" i="339"/>
  <c r="K9" i="339"/>
  <c r="L9" i="339"/>
  <c r="C10" i="339"/>
  <c r="F10" i="339"/>
  <c r="I10" i="339"/>
  <c r="K10" i="339"/>
  <c r="L10" i="339"/>
  <c r="C11" i="339"/>
  <c r="F11" i="339"/>
  <c r="I11" i="339"/>
  <c r="K11" i="339"/>
  <c r="L11" i="339"/>
  <c r="C12" i="339"/>
  <c r="F12" i="339"/>
  <c r="I12" i="339"/>
  <c r="K12" i="339"/>
  <c r="L12" i="339"/>
  <c r="C13" i="339"/>
  <c r="F13" i="339"/>
  <c r="I13" i="339"/>
  <c r="K13" i="339"/>
  <c r="L13" i="339"/>
  <c r="C14" i="339"/>
  <c r="F14" i="339"/>
  <c r="I14" i="339"/>
  <c r="K14" i="339"/>
  <c r="L14" i="339"/>
  <c r="C15" i="339"/>
  <c r="F15" i="339"/>
  <c r="I15" i="339"/>
  <c r="K15" i="339"/>
  <c r="L15" i="339"/>
  <c r="C16" i="339"/>
  <c r="F16" i="339"/>
  <c r="I16" i="339"/>
  <c r="K16" i="339"/>
  <c r="L16" i="339"/>
  <c r="C17" i="339"/>
  <c r="F17" i="339"/>
  <c r="I17" i="339"/>
  <c r="K17" i="339"/>
  <c r="L17" i="339"/>
  <c r="C18" i="339"/>
  <c r="F18" i="339"/>
  <c r="I18" i="339"/>
  <c r="K18" i="339"/>
  <c r="L18" i="339"/>
  <c r="C19" i="339"/>
  <c r="F19" i="339"/>
  <c r="I19" i="339"/>
  <c r="K19" i="339"/>
  <c r="L19" i="339"/>
  <c r="C20" i="339"/>
  <c r="F20" i="339"/>
  <c r="I20" i="339"/>
  <c r="K20" i="339"/>
  <c r="L20" i="339"/>
  <c r="C21" i="339"/>
  <c r="F21" i="339"/>
  <c r="I21" i="339"/>
  <c r="K21" i="339"/>
  <c r="L21" i="339"/>
  <c r="C22" i="339"/>
  <c r="F22" i="339"/>
  <c r="I22" i="339"/>
  <c r="K22" i="339"/>
  <c r="L22" i="339"/>
  <c r="C23" i="339"/>
  <c r="F23" i="339"/>
  <c r="I23" i="339"/>
  <c r="K23" i="339"/>
  <c r="L23" i="339"/>
  <c r="C24" i="339"/>
  <c r="F24" i="339"/>
  <c r="I24" i="339"/>
  <c r="K24" i="339"/>
  <c r="L24" i="339"/>
  <c r="C25" i="339"/>
  <c r="F25" i="339"/>
  <c r="I25" i="339"/>
  <c r="K25" i="339"/>
  <c r="L25" i="339"/>
  <c r="C26" i="339"/>
  <c r="E26" i="339"/>
  <c r="F26" i="339"/>
  <c r="K26" i="339"/>
  <c r="L26" i="339"/>
  <c r="I26" i="339"/>
  <c r="C27" i="339"/>
  <c r="F27" i="339"/>
  <c r="I27" i="339"/>
  <c r="K27" i="339"/>
  <c r="L27" i="339"/>
  <c r="C28" i="339"/>
  <c r="F28" i="339"/>
  <c r="I28" i="339"/>
  <c r="K28" i="339"/>
  <c r="L28" i="339"/>
  <c r="C29" i="339"/>
  <c r="F29" i="339"/>
  <c r="I29" i="339"/>
  <c r="K29" i="339"/>
  <c r="L29" i="339"/>
  <c r="C30" i="339"/>
  <c r="F30" i="339"/>
  <c r="I30" i="339"/>
  <c r="K30" i="339"/>
  <c r="L30" i="339"/>
  <c r="C31" i="339"/>
  <c r="F31" i="339"/>
  <c r="I31" i="339"/>
  <c r="K31" i="339"/>
  <c r="L31" i="339"/>
  <c r="C32" i="339"/>
  <c r="F32" i="339"/>
  <c r="I32" i="339"/>
  <c r="K32" i="339"/>
  <c r="L32" i="339"/>
  <c r="C33" i="339"/>
  <c r="F33" i="339"/>
  <c r="I33" i="339"/>
  <c r="K33" i="339"/>
  <c r="L33" i="339"/>
  <c r="C34" i="339"/>
  <c r="F34" i="339"/>
  <c r="I34" i="339"/>
  <c r="K34" i="339"/>
  <c r="L34" i="339"/>
  <c r="C35" i="339"/>
  <c r="F35" i="339"/>
  <c r="I35" i="339"/>
  <c r="K35" i="339"/>
  <c r="L35" i="339"/>
  <c r="C36" i="339"/>
  <c r="F36" i="339"/>
  <c r="I36" i="339"/>
  <c r="K36" i="339"/>
  <c r="L36" i="339"/>
  <c r="Q48" i="318"/>
  <c r="Q49" i="318"/>
  <c r="Q50" i="318"/>
  <c r="K19" i="421"/>
  <c r="K9" i="421"/>
  <c r="K13" i="421"/>
  <c r="K17" i="421"/>
  <c r="K21" i="421"/>
  <c r="K15" i="421"/>
  <c r="K20" i="421"/>
  <c r="K27" i="419"/>
  <c r="K25" i="419"/>
  <c r="K11" i="419"/>
  <c r="K17" i="419"/>
  <c r="K23" i="419"/>
  <c r="K7" i="419"/>
  <c r="K13" i="419"/>
  <c r="K19" i="419"/>
  <c r="K31" i="419"/>
  <c r="K14" i="419"/>
  <c r="K20" i="419"/>
  <c r="K26" i="419"/>
  <c r="K32" i="419"/>
  <c r="K15" i="419"/>
  <c r="K10" i="419"/>
  <c r="K22" i="419"/>
  <c r="K28" i="419"/>
  <c r="K9" i="427"/>
  <c r="K16" i="427"/>
  <c r="K24" i="427"/>
  <c r="G12" i="427"/>
  <c r="G27" i="427"/>
  <c r="E27" i="427"/>
  <c r="K27" i="427"/>
  <c r="G8" i="427"/>
  <c r="G9" i="427"/>
  <c r="E7" i="427"/>
  <c r="K7" i="427"/>
  <c r="G24" i="427"/>
  <c r="E12" i="427"/>
  <c r="G7" i="427"/>
  <c r="C8" i="427"/>
  <c r="C20" i="427"/>
  <c r="G15" i="427"/>
  <c r="K15" i="427"/>
  <c r="C19" i="427"/>
  <c r="K19" i="427"/>
  <c r="G20" i="427"/>
  <c r="E31" i="427"/>
  <c r="K31" i="427"/>
  <c r="G23" i="427"/>
  <c r="K23" i="427"/>
  <c r="E8" i="427"/>
  <c r="E20" i="427"/>
  <c r="I27" i="427"/>
  <c r="G31" i="427"/>
  <c r="C12" i="427"/>
  <c r="I31" i="427"/>
  <c r="K8" i="419"/>
  <c r="K12" i="419"/>
  <c r="K16" i="419"/>
  <c r="K9" i="419"/>
  <c r="K21" i="419"/>
  <c r="K29" i="419"/>
  <c r="K20" i="427"/>
  <c r="K8" i="427"/>
  <c r="K12" i="427"/>
</calcChain>
</file>

<file path=xl/sharedStrings.xml><?xml version="1.0" encoding="utf-8"?>
<sst xmlns="http://schemas.openxmlformats.org/spreadsheetml/2006/main" count="1979" uniqueCount="388">
  <si>
    <t>1994</t>
  </si>
  <si>
    <t>1996</t>
  </si>
  <si>
    <t>Män</t>
  </si>
  <si>
    <t>Kvinnor</t>
  </si>
  <si>
    <t>Cannabis</t>
  </si>
  <si>
    <t>Kokain</t>
  </si>
  <si>
    <t>Ecstasy</t>
  </si>
  <si>
    <t>Annan narkotika</t>
  </si>
  <si>
    <t>Någon gång</t>
  </si>
  <si>
    <t>1975</t>
  </si>
  <si>
    <t>1976</t>
  </si>
  <si>
    <t>1977</t>
  </si>
  <si>
    <t>1978</t>
  </si>
  <si>
    <t>1979</t>
  </si>
  <si>
    <t>1980</t>
  </si>
  <si>
    <t>1981</t>
  </si>
  <si>
    <t>1982</t>
  </si>
  <si>
    <t>1983</t>
  </si>
  <si>
    <t>1984</t>
  </si>
  <si>
    <t>1985</t>
  </si>
  <si>
    <t>1986</t>
  </si>
  <si>
    <t>1987</t>
  </si>
  <si>
    <t>1988</t>
  </si>
  <si>
    <t>2004</t>
  </si>
  <si>
    <t>1998</t>
  </si>
  <si>
    <t>2005</t>
  </si>
  <si>
    <t>2006</t>
  </si>
  <si>
    <t>Hasch</t>
  </si>
  <si>
    <t>Marijuana</t>
  </si>
  <si>
    <t>1995</t>
  </si>
  <si>
    <t>2001</t>
  </si>
  <si>
    <t>Ej svar</t>
  </si>
  <si>
    <t>Aldrig</t>
  </si>
  <si>
    <t>Västra Götaland</t>
  </si>
  <si>
    <t>.</t>
  </si>
  <si>
    <t>Heroin</t>
  </si>
  <si>
    <t>Amfetamin</t>
  </si>
  <si>
    <t>Av tull</t>
  </si>
  <si>
    <t>Av polis</t>
  </si>
  <si>
    <t>Polisbeslag</t>
  </si>
  <si>
    <t>Tullbeslag</t>
  </si>
  <si>
    <t>Samtliga beslag</t>
  </si>
  <si>
    <t>Kilo</t>
  </si>
  <si>
    <t>1997</t>
  </si>
  <si>
    <t>1999</t>
  </si>
  <si>
    <t>2000</t>
  </si>
  <si>
    <t>tabl.</t>
  </si>
  <si>
    <t>Övriga</t>
  </si>
  <si>
    <t>Summa</t>
  </si>
  <si>
    <t>Antal</t>
  </si>
  <si>
    <t xml:space="preserve"> Totalt</t>
  </si>
  <si>
    <t>2003</t>
  </si>
  <si>
    <t xml:space="preserve"> </t>
  </si>
  <si>
    <t>Stockholm</t>
  </si>
  <si>
    <t>Skåne</t>
  </si>
  <si>
    <t>Ålder</t>
  </si>
  <si>
    <t>Antal beslag</t>
  </si>
  <si>
    <t>1993</t>
  </si>
  <si>
    <t xml:space="preserve">Cannabis </t>
  </si>
  <si>
    <t>Andel kvinnor</t>
  </si>
  <si>
    <t>År</t>
  </si>
  <si>
    <t>Liter</t>
  </si>
  <si>
    <t>%</t>
  </si>
  <si>
    <t>Totalt</t>
  </si>
  <si>
    <t>Alla</t>
  </si>
  <si>
    <t>Per 100 000 invånare</t>
  </si>
  <si>
    <t>..</t>
  </si>
  <si>
    <t>2002</t>
  </si>
  <si>
    <t>2007</t>
  </si>
  <si>
    <t>Brunt heroin</t>
  </si>
  <si>
    <t>2008</t>
  </si>
  <si>
    <t>Index per 100 000 inv, 1987 = 100</t>
  </si>
  <si>
    <t>Preparat</t>
  </si>
  <si>
    <t>Region Skåne</t>
  </si>
  <si>
    <t>2009</t>
  </si>
  <si>
    <t>Intravenös smittväg</t>
  </si>
  <si>
    <t>Lagföringsbeslut</t>
  </si>
  <si>
    <t>2010</t>
  </si>
  <si>
    <t>Övriga landet</t>
  </si>
  <si>
    <t>Källa: Folkhälsomyndigheten.</t>
  </si>
  <si>
    <t>Domslut</t>
  </si>
  <si>
    <t>Normal</t>
  </si>
  <si>
    <t>Ringa</t>
  </si>
  <si>
    <t>Senaste 12 månaderna</t>
  </si>
  <si>
    <t>2011</t>
  </si>
  <si>
    <r>
      <t xml:space="preserve">Grovt </t>
    </r>
    <r>
      <rPr>
        <vertAlign val="superscript"/>
        <sz val="10"/>
        <color theme="1"/>
        <rFont val="Arial"/>
        <family val="2"/>
      </rPr>
      <t>a)</t>
    </r>
  </si>
  <si>
    <r>
      <t xml:space="preserve">2004 </t>
    </r>
    <r>
      <rPr>
        <vertAlign val="superscript"/>
        <sz val="10"/>
        <rFont val="Arial"/>
        <family val="2"/>
      </rPr>
      <t>a)</t>
    </r>
  </si>
  <si>
    <r>
      <t xml:space="preserve">2004 </t>
    </r>
    <r>
      <rPr>
        <vertAlign val="superscript"/>
        <sz val="10"/>
        <rFont val="Arial"/>
        <family val="2"/>
      </rPr>
      <t>b)</t>
    </r>
  </si>
  <si>
    <t>a) Åren 2004 och 2008 har vissa tekniska förändringar genomförts vilka kan begränsa jämförbarheten med tidigare år.</t>
  </si>
  <si>
    <t>b) Åren 2004 och 2008 har vissa tekniska förändringar genomförts vilka kan begränsa jämförbarheten med tidigare år.</t>
  </si>
  <si>
    <t>a) Frågekonstruktionen ändrades 2007, vilket kan ha betydelse för resultatjämförelser mellan perioderna.</t>
  </si>
  <si>
    <t>a) Till och med 2011 "senaste året".</t>
  </si>
  <si>
    <t>a) Till och med 2011 "senaste månaden".</t>
  </si>
  <si>
    <r>
      <t xml:space="preserve">Cannabis </t>
    </r>
    <r>
      <rPr>
        <vertAlign val="superscript"/>
        <sz val="10"/>
        <rFont val="Arial"/>
        <family val="2"/>
      </rPr>
      <t>a)</t>
    </r>
  </si>
  <si>
    <r>
      <t xml:space="preserve">Kokain </t>
    </r>
    <r>
      <rPr>
        <vertAlign val="superscript"/>
        <sz val="10"/>
        <rFont val="Arial"/>
        <family val="2"/>
      </rPr>
      <t>b)</t>
    </r>
  </si>
  <si>
    <t>Använt narkotika &gt;20 ggr</t>
  </si>
  <si>
    <t>16–29</t>
  </si>
  <si>
    <t>30–44</t>
  </si>
  <si>
    <t>45–64</t>
  </si>
  <si>
    <t>65–84</t>
  </si>
  <si>
    <t>40–49</t>
  </si>
  <si>
    <t>1989</t>
  </si>
  <si>
    <t>1990</t>
  </si>
  <si>
    <t>1991</t>
  </si>
  <si>
    <t>1992</t>
  </si>
  <si>
    <t>2012</t>
  </si>
  <si>
    <t>2013</t>
  </si>
  <si>
    <t>b) Perioden 1990–1999 ingick även crack.</t>
  </si>
  <si>
    <t>30–39</t>
  </si>
  <si>
    <t>Strafföre-
lägganden</t>
  </si>
  <si>
    <t>-</t>
  </si>
  <si>
    <r>
      <t xml:space="preserve">2007 </t>
    </r>
    <r>
      <rPr>
        <vertAlign val="superscript"/>
        <sz val="10"/>
        <rFont val="Arial"/>
        <family val="2"/>
      </rPr>
      <t>b)</t>
    </r>
  </si>
  <si>
    <t>Beskrivning:</t>
  </si>
  <si>
    <t>Tecken/märkning:</t>
  </si>
  <si>
    <t>Förklaring:</t>
  </si>
  <si>
    <t>Uppgift saknas eller är för osäker för att återges (t.ex. då respondentunderlaget understiger 50 individer).</t>
  </si>
  <si>
    <t>Kontakt:</t>
  </si>
  <si>
    <t>Publicerat:</t>
  </si>
  <si>
    <t>Tabellförteckning</t>
  </si>
  <si>
    <t xml:space="preserve">Tillbaka till innehållsförteckningen </t>
  </si>
  <si>
    <t xml:space="preserve">Tillbaka till 
innehållsförteckningen </t>
  </si>
  <si>
    <t>Ingen frekvens (t.ex. ingen respondent har angett svarsalternativet).</t>
  </si>
  <si>
    <t>Uppgift finns ej att tillgå (t.ex. ingen statistikinsamling detta år).</t>
  </si>
  <si>
    <t>Procenttal avrundat till 0 (dvs. svarsalternativet har angetts av minst en respondent men färre än 0,5 procent).</t>
  </si>
  <si>
    <t>Tabellrubrik</t>
  </si>
  <si>
    <t>Amfeta-
min</t>
  </si>
  <si>
    <t>Totalt (NSL+VSL)</t>
  </si>
  <si>
    <r>
      <t xml:space="preserve">2015 </t>
    </r>
    <r>
      <rPr>
        <vertAlign val="superscript"/>
        <sz val="10"/>
        <rFont val="Arial"/>
        <family val="2"/>
      </rPr>
      <t>a)</t>
    </r>
  </si>
  <si>
    <r>
      <t xml:space="preserve">LSD </t>
    </r>
    <r>
      <rPr>
        <vertAlign val="superscript"/>
        <sz val="10"/>
        <rFont val="Arial"/>
        <family val="2"/>
      </rPr>
      <t>c)</t>
    </r>
  </si>
  <si>
    <r>
      <t xml:space="preserve">Bensodiazepin-
preparat </t>
    </r>
    <r>
      <rPr>
        <vertAlign val="superscript"/>
        <sz val="10"/>
        <rFont val="Arial"/>
        <family val="2"/>
      </rPr>
      <t>d)</t>
    </r>
  </si>
  <si>
    <t>c) Inklusive andra hallucinogener fr.o.m. 2015.</t>
  </si>
  <si>
    <r>
      <t xml:space="preserve">Bensodiazepin-
preparat </t>
    </r>
    <r>
      <rPr>
        <vertAlign val="superscript"/>
        <sz val="10"/>
        <rFont val="Arial"/>
        <family val="2"/>
      </rPr>
      <t>b)</t>
    </r>
  </si>
  <si>
    <r>
      <t xml:space="preserve">LSD </t>
    </r>
    <r>
      <rPr>
        <vertAlign val="superscript"/>
        <sz val="10"/>
        <rFont val="Arial"/>
        <family val="2"/>
      </rPr>
      <t>a)</t>
    </r>
  </si>
  <si>
    <t>a) Inklusive andra hallucinogener fr.o.m. 2015.</t>
  </si>
  <si>
    <t xml:space="preserve">Totalt antal hepatit C-fall </t>
  </si>
  <si>
    <r>
      <t xml:space="preserve">Andel intravenösa fall (%) </t>
    </r>
    <r>
      <rPr>
        <vertAlign val="superscript"/>
        <sz val="10"/>
        <rFont val="Arial"/>
        <family val="2"/>
      </rPr>
      <t>b)</t>
    </r>
  </si>
  <si>
    <t>Antal per 100 000 inv.</t>
  </si>
  <si>
    <t>Tabellkommentarer: Narkotikautvecklingen</t>
  </si>
  <si>
    <r>
      <t xml:space="preserve">2008 </t>
    </r>
    <r>
      <rPr>
        <vertAlign val="superscript"/>
        <sz val="10"/>
        <rFont val="Arial"/>
        <family val="2"/>
      </rPr>
      <t>a)</t>
    </r>
  </si>
  <si>
    <t>Källa: Polismyndigheten och Tullverket.</t>
  </si>
  <si>
    <t xml:space="preserve">Källa: Polismyndigheten och Tullverket. </t>
  </si>
  <si>
    <t>a) Åren 2004 och i synnerhet 2008 har tekniska förändringar genomförts vilka kan begränsa jämförbarheten med tidigare år (se tabellkommentarerna).</t>
  </si>
  <si>
    <t>Spice eller liknande rökmixar</t>
  </si>
  <si>
    <t>2014</t>
  </si>
  <si>
    <t>2015</t>
  </si>
  <si>
    <t>Nr</t>
  </si>
  <si>
    <t>Varav hasch (%)</t>
  </si>
  <si>
    <t>"Spice eller liknande rökmixar"</t>
  </si>
  <si>
    <r>
      <t xml:space="preserve">Amfetamin </t>
    </r>
    <r>
      <rPr>
        <vertAlign val="superscript"/>
        <sz val="10"/>
        <rFont val="Arial"/>
        <family val="2"/>
      </rPr>
      <t>c)</t>
    </r>
  </si>
  <si>
    <r>
      <t xml:space="preserve">Läkemedel </t>
    </r>
    <r>
      <rPr>
        <vertAlign val="superscript"/>
        <sz val="10"/>
        <rFont val="Arial"/>
        <family val="2"/>
      </rPr>
      <t>d)</t>
    </r>
  </si>
  <si>
    <t>c) Inklusive metamfetamin (se tabellkommentarerna).</t>
  </si>
  <si>
    <t>–29</t>
  </si>
  <si>
    <r>
      <t xml:space="preserve">2007 </t>
    </r>
    <r>
      <rPr>
        <vertAlign val="superscript"/>
        <sz val="10"/>
        <rFont val="Arial"/>
        <family val="2"/>
      </rPr>
      <t>a)</t>
    </r>
  </si>
  <si>
    <r>
      <t xml:space="preserve">Därav överlåtelse </t>
    </r>
    <r>
      <rPr>
        <vertAlign val="superscript"/>
        <sz val="10"/>
        <rFont val="Arial"/>
        <family val="2"/>
      </rPr>
      <t>b)</t>
    </r>
  </si>
  <si>
    <r>
      <t xml:space="preserve">Totalt </t>
    </r>
    <r>
      <rPr>
        <vertAlign val="superscript"/>
        <sz val="10"/>
        <rFont val="Arial"/>
        <family val="2"/>
      </rPr>
      <t>b)</t>
    </r>
  </si>
  <si>
    <t>12 månader</t>
  </si>
  <si>
    <t>30 dagar</t>
  </si>
  <si>
    <t>3,6*</t>
  </si>
  <si>
    <t>1,2*</t>
  </si>
  <si>
    <t>0,9*</t>
  </si>
  <si>
    <t>0,7*</t>
  </si>
  <si>
    <t>0,2*</t>
  </si>
  <si>
    <r>
      <t xml:space="preserve">2008 </t>
    </r>
    <r>
      <rPr>
        <vertAlign val="superscript"/>
        <sz val="10"/>
        <rFont val="Arial"/>
        <family val="2"/>
      </rPr>
      <t>b)</t>
    </r>
  </si>
  <si>
    <r>
      <t xml:space="preserve">Antal tabletter </t>
    </r>
    <r>
      <rPr>
        <vertAlign val="superscript"/>
        <sz val="10"/>
        <rFont val="Arial"/>
        <family val="2"/>
      </rPr>
      <t>c)</t>
    </r>
  </si>
  <si>
    <t>2017</t>
  </si>
  <si>
    <t>2016</t>
  </si>
  <si>
    <r>
      <t xml:space="preserve">Antal beslag totalt </t>
    </r>
    <r>
      <rPr>
        <vertAlign val="superscript"/>
        <sz val="10"/>
        <rFont val="Arial"/>
        <family val="2"/>
      </rPr>
      <t>b)</t>
    </r>
  </si>
  <si>
    <t>Sammanlagt</t>
  </si>
  <si>
    <t>Polisregion Stockholm</t>
  </si>
  <si>
    <t>Polisregion Väst</t>
  </si>
  <si>
    <t>Polisregion Syd</t>
  </si>
  <si>
    <t>a) Före 2015 utgjordes den regionala indelningen av Stockholms, Västra Götalands och Skåne län. Polisregionerna omfattar ett större befolkningsunderlag jämfört med länen (se tabellkommentarerna). Ändringen gör att den regionala fördelningen inte är jämförbar med tidigare period.</t>
  </si>
  <si>
    <t>b) Cirka 1 % misstänks för framställning av narkotika, men dessa kan ej läggas till överlåtelse-kategorin (för att fånga de grövre brotten) i.o.m. att samma person kan förekomma i båda kategorierna och därmed blir dubbelräknad. Övriga brottstyper är eget bruk och innehav för eget bruk.</t>
  </si>
  <si>
    <t>2018</t>
  </si>
  <si>
    <t>2019</t>
  </si>
  <si>
    <t>Andel (%)</t>
  </si>
  <si>
    <t>b) Inklusive ålder okänd.</t>
  </si>
  <si>
    <t>(%)</t>
  </si>
  <si>
    <t>c) Till följd av distansundervisning pga. covid-19-pandemin genomfördes ingen datainsamling i gymnasiet 2020.</t>
  </si>
  <si>
    <t xml:space="preserve">* = Statistiskt signifikant förändring mot föregeånde år på minst 5 %-nivån. </t>
  </si>
  <si>
    <t>2,8*</t>
  </si>
  <si>
    <t>b) Till följd av distansundervisning pga. covid-19-pandemin genomfördes ingen datainsamling i gymnasiet 2020.</t>
  </si>
  <si>
    <r>
      <t>2020</t>
    </r>
    <r>
      <rPr>
        <vertAlign val="superscript"/>
        <sz val="10"/>
        <rFont val="Arial"/>
        <family val="2"/>
      </rPr>
      <t>b)</t>
    </r>
  </si>
  <si>
    <t>Andel (%) kvinnor</t>
  </si>
  <si>
    <t>b) Lagen trädde i kraft 2:a halvåret 1999 men först 2001 tillkom brottskod för särredovisning av anmälningar av rattfylleri med enbart narkotika.</t>
  </si>
  <si>
    <r>
      <t xml:space="preserve">Anmälda brott </t>
    </r>
    <r>
      <rPr>
        <vertAlign val="superscript"/>
        <sz val="10"/>
        <rFont val="Arial"/>
        <family val="2"/>
      </rPr>
      <t>b)</t>
    </r>
  </si>
  <si>
    <t>Åtalsunder-
låtelse</t>
  </si>
  <si>
    <t>Strafföre-
läggande</t>
  </si>
  <si>
    <r>
      <t>2020</t>
    </r>
    <r>
      <rPr>
        <vertAlign val="superscript"/>
        <sz val="10"/>
        <color theme="1"/>
        <rFont val="Arial"/>
        <family val="2"/>
      </rPr>
      <t>c)</t>
    </r>
  </si>
  <si>
    <t>d) Receptbelagda läkemedel utan läkarordination (exempel ges).</t>
  </si>
  <si>
    <r>
      <t xml:space="preserve">Smärt-stillande läke-medel </t>
    </r>
    <r>
      <rPr>
        <vertAlign val="superscript"/>
        <sz val="10"/>
        <rFont val="Arial"/>
        <family val="2"/>
      </rPr>
      <t>d)</t>
    </r>
  </si>
  <si>
    <r>
      <t xml:space="preserve">Central-stimulerande medel </t>
    </r>
    <r>
      <rPr>
        <vertAlign val="superscript"/>
        <sz val="10"/>
        <rFont val="Arial"/>
        <family val="2"/>
      </rPr>
      <t>d)</t>
    </r>
  </si>
  <si>
    <r>
      <t>2020</t>
    </r>
    <r>
      <rPr>
        <vertAlign val="superscript"/>
        <sz val="10"/>
        <color theme="1"/>
        <rFont val="Arial"/>
        <family val="2"/>
      </rPr>
      <t>e)</t>
    </r>
  </si>
  <si>
    <r>
      <t xml:space="preserve">Smärt-stillande läke-medel </t>
    </r>
    <r>
      <rPr>
        <vertAlign val="superscript"/>
        <sz val="10"/>
        <rFont val="Arial"/>
        <family val="2"/>
      </rPr>
      <t>b)</t>
    </r>
  </si>
  <si>
    <r>
      <t xml:space="preserve">Central-stimulerande medel </t>
    </r>
    <r>
      <rPr>
        <vertAlign val="superscript"/>
        <sz val="10"/>
        <rFont val="Arial"/>
        <family val="2"/>
      </rPr>
      <t>b)</t>
    </r>
  </si>
  <si>
    <t>b) Receptbelagda läkemedel utan läkarordination (exempel ges).</t>
  </si>
  <si>
    <t>b) År 2017 togs opioidläkemedel bort från exemplen varför 2013 års inte ses som jämförbara.</t>
  </si>
  <si>
    <t>a) År 2017 lades "räkna ej med ADHD-läkemedel" till i frågan 2017 varför 2013 års inte ses som jämförbara.</t>
  </si>
  <si>
    <t>c) Inklusive även centralstimulerande läkemedel.</t>
  </si>
  <si>
    <r>
      <t>4,7* (5,1</t>
    </r>
    <r>
      <rPr>
        <b/>
        <vertAlign val="superscript"/>
        <sz val="10"/>
        <rFont val="Arial"/>
        <family val="2"/>
      </rPr>
      <t>c)</t>
    </r>
    <r>
      <rPr>
        <b/>
        <sz val="10"/>
        <rFont val="Arial"/>
        <family val="2"/>
      </rPr>
      <t>)</t>
    </r>
  </si>
  <si>
    <r>
      <t>7,8 (8,1</t>
    </r>
    <r>
      <rPr>
        <b/>
        <vertAlign val="superscript"/>
        <sz val="10"/>
        <rFont val="Arial"/>
        <family val="2"/>
      </rPr>
      <t>c)</t>
    </r>
    <r>
      <rPr>
        <b/>
        <sz val="10"/>
        <rFont val="Arial"/>
        <family val="2"/>
      </rPr>
      <t xml:space="preserve">) </t>
    </r>
  </si>
  <si>
    <r>
      <t>1,9 (2,1</t>
    </r>
    <r>
      <rPr>
        <b/>
        <vertAlign val="superscript"/>
        <sz val="10"/>
        <rFont val="Arial"/>
        <family val="2"/>
      </rPr>
      <t>c)</t>
    </r>
    <r>
      <rPr>
        <b/>
        <sz val="10"/>
        <rFont val="Arial"/>
        <family val="2"/>
      </rPr>
      <t>)</t>
    </r>
  </si>
  <si>
    <r>
      <t>3,2 (3,4</t>
    </r>
    <r>
      <rPr>
        <b/>
        <vertAlign val="superscript"/>
        <sz val="10"/>
        <rFont val="Arial"/>
        <family val="2"/>
      </rPr>
      <t>c)</t>
    </r>
    <r>
      <rPr>
        <b/>
        <sz val="10"/>
        <rFont val="Arial"/>
        <family val="2"/>
      </rPr>
      <t xml:space="preserve">) </t>
    </r>
  </si>
  <si>
    <t>Källa: CAN, Nationella skolundersökningen.</t>
  </si>
  <si>
    <t>Källa: Socialstyrelsen, Patientregistret.</t>
  </si>
  <si>
    <t>Källa: CAN, CRD.</t>
  </si>
  <si>
    <t>Källa: Folkhälsomyndigheten, Nationella folkhälsoenkäten – Hälsa på lika villkor.</t>
  </si>
  <si>
    <t>Källa: CAN, Vanor och konsekvenser.</t>
  </si>
  <si>
    <t>Källa: Socialstyrelsen, Dödsorsaksregistret.</t>
  </si>
  <si>
    <t>Källor: Brå, Anmälda brott.</t>
  </si>
  <si>
    <t>Källor: Brå, Anmälda brott och Lagföringsbeslut.</t>
  </si>
  <si>
    <t>Källa: Brå, Misstänkta personer.</t>
  </si>
  <si>
    <t>Källa: Brå, Lagföringsbeslut.</t>
  </si>
  <si>
    <t>Anmälda brott totalt</t>
  </si>
  <si>
    <t>Andel narkotikabrott</t>
  </si>
  <si>
    <t>Andel narkotikabrott (%)</t>
  </si>
  <si>
    <t>Nark totalt, andel</t>
  </si>
  <si>
    <t>Antal narkotikavårdade patienter</t>
  </si>
  <si>
    <t>Totalt, per 100 000 inv.</t>
  </si>
  <si>
    <t>a) Koder ICD 10: F11, F12, F13, F14, F15, F16, F19, T40, T43.6, X41, X42, X44, X61, X62, X64, Y11, Y12 och Y14.</t>
  </si>
  <si>
    <t>Övriga län</t>
  </si>
  <si>
    <t>50–64</t>
  </si>
  <si>
    <t>65–</t>
  </si>
  <si>
    <t>Källa: Folkhälsomyndigheten, HLV, Folkhälsodata.</t>
  </si>
  <si>
    <t>ulf.guttormsson@can.se</t>
  </si>
  <si>
    <t>b) Inkluderar även narkotiska preparat som inte redovisas i tabellen, dock inte samtliga beslagtagna narkotikaklassade preparat (se tabellkommentarerna).</t>
  </si>
  <si>
    <t>a) Tullverkets statistik över läkemedelsbeslag kan även innehålla "övrig narkotika", utan närmare specifikation.</t>
  </si>
  <si>
    <t>a) Perioden 1989–1999 ingick även cannabisolja.</t>
  </si>
  <si>
    <t>a) 18–84 år 2004.</t>
  </si>
  <si>
    <t>Narkotikaklassade läkemedel på icke ordinerat sätt</t>
  </si>
  <si>
    <t>b) 18–84 år 2004.</t>
  </si>
  <si>
    <t xml:space="preserve">   Kokain</t>
  </si>
  <si>
    <t xml:space="preserve">   Ecstasy</t>
  </si>
  <si>
    <r>
      <t xml:space="preserve">   Amfetamin </t>
    </r>
    <r>
      <rPr>
        <vertAlign val="superscript"/>
        <sz val="10"/>
        <rFont val="Arial"/>
        <family val="2"/>
      </rPr>
      <t>a)</t>
    </r>
  </si>
  <si>
    <t xml:space="preserve">   Hallucinogener</t>
  </si>
  <si>
    <r>
      <t xml:space="preserve">   Opiater </t>
    </r>
    <r>
      <rPr>
        <vertAlign val="superscript"/>
        <sz val="10"/>
        <rFont val="Arial"/>
        <family val="2"/>
      </rPr>
      <t>b)</t>
    </r>
  </si>
  <si>
    <t xml:space="preserve">   Smärtstillande medel</t>
  </si>
  <si>
    <t xml:space="preserve">   Sömn-/lugnande medel</t>
  </si>
  <si>
    <t xml:space="preserve">   Centralstimulerande läkemedel</t>
  </si>
  <si>
    <t>a) 1985, 1992, 1997, 2007 och 2012 ändrades statistikrutinerna vilket kan begränsa jämförbarheten över tid.</t>
  </si>
  <si>
    <t>a) Om både narkotika och alkohol förekommit ingår inte dessa fall här, utan redovias sammaslaget med alkohol.</t>
  </si>
  <si>
    <t>Samtliga lagföringsbeslut</t>
  </si>
  <si>
    <t>Framställning</t>
  </si>
  <si>
    <t>Överlåtelse mm.</t>
  </si>
  <si>
    <t>Innehav</t>
  </si>
  <si>
    <t>Eget bruk</t>
  </si>
  <si>
    <t>Totalt antal lagf.</t>
  </si>
  <si>
    <t>b) Uppgången 2001 är åtminstone delvis artificiell och beror på förbättrad inrapportering av dataunderlag från Tullverket.</t>
  </si>
  <si>
    <t>Övriga polisregioner</t>
  </si>
  <si>
    <t>–19 år</t>
  </si>
  <si>
    <r>
      <t>20</t>
    </r>
    <r>
      <rPr>
        <sz val="10"/>
        <rFont val="Calibri"/>
        <family val="2"/>
      </rPr>
      <t>–</t>
    </r>
    <r>
      <rPr>
        <sz val="10"/>
        <rFont val="Arial"/>
        <family val="2"/>
      </rPr>
      <t>29 år</t>
    </r>
  </si>
  <si>
    <t>30–39 år</t>
  </si>
  <si>
    <t>40–49 år</t>
  </si>
  <si>
    <t>50– år</t>
  </si>
  <si>
    <t>Per
100 000 inv.</t>
  </si>
  <si>
    <r>
      <t xml:space="preserve">Senaste 30 dagarna </t>
    </r>
    <r>
      <rPr>
        <vertAlign val="superscript"/>
        <sz val="10"/>
        <rFont val="Arial"/>
        <family val="2"/>
      </rPr>
      <t>a)</t>
    </r>
  </si>
  <si>
    <t>Narkotika totalt
(exkl. läkemedel)</t>
  </si>
  <si>
    <t>Annan narkotika än cannabis
(exkl. läkemedel)</t>
  </si>
  <si>
    <t>Per 100 000 inv.</t>
  </si>
  <si>
    <t>Kilo per 100 000 inv.</t>
  </si>
  <si>
    <r>
      <t xml:space="preserve">Tabletter </t>
    </r>
    <r>
      <rPr>
        <vertAlign val="superscript"/>
        <sz val="10"/>
        <rFont val="Arial"/>
        <family val="2"/>
      </rPr>
      <t xml:space="preserve">c) </t>
    </r>
    <r>
      <rPr>
        <sz val="10"/>
        <rFont val="Arial"/>
        <family val="2"/>
      </rPr>
      <t>per 100 000 inv.</t>
    </r>
  </si>
  <si>
    <t>VSL per
100 000 inv.</t>
  </si>
  <si>
    <t>NSL per 100 000 inv.</t>
  </si>
  <si>
    <t>Totalt, per
100 000 inv.</t>
  </si>
  <si>
    <t>a) ICD 10-koder: F11, F12, F13, F14, F15, F16, F19, T40, T43.6, X41, X42, X44, X61, X62, X64, Y11, Y12 och Y14.</t>
  </si>
  <si>
    <t>Stock-holm</t>
  </si>
  <si>
    <t>Median-pris</t>
  </si>
  <si>
    <t>a) Realprisjustering med SCB:s konsumentprisindex (KPI).</t>
  </si>
  <si>
    <t>Po</t>
  </si>
  <si>
    <t>Fl</t>
  </si>
  <si>
    <r>
      <t xml:space="preserve">Någon gång </t>
    </r>
    <r>
      <rPr>
        <vertAlign val="superscript"/>
        <sz val="10"/>
        <rFont val="Arial"/>
        <family val="2"/>
      </rPr>
      <t>b)</t>
    </r>
  </si>
  <si>
    <t>b) Frågeformuleringen har ändrats 1981 och 1983 vilket kan ha betydelse för resultatjämförelser mellan olika perioder.</t>
  </si>
  <si>
    <t>a) Frågekonstruktionen har ändrats 1972, 1981, 1986, 1994, 1998 och 2007. En större skillnad var att under perioden 1994–1997 efterfrågades endast cannabis. Frågeförändringen kan ha betydelse för resultatjämförelser  mellan olika perioder.</t>
  </si>
  <si>
    <t>e) Till följd av covid-19-pandemin blev antalet svarande lägre än normalt (se tabell 1) samtidigt som datainsamlingen utsträcktes till terminsslutet. Detta kan påverka resultatens jämförbarhet med övriga år.</t>
  </si>
  <si>
    <t>c) Till följd av covid-19-pandemin blev antalet svarande lägre än normalt (se tabell 1) samtidigt som datainsamlingen utsträcktes till terminsslutet. Detta kan påverka resultatens jämförbarhet med övriga år.</t>
  </si>
  <si>
    <t xml:space="preserve">   Cannabis</t>
  </si>
  <si>
    <t>Narkotikastrafflagen (NSL)</t>
  </si>
  <si>
    <t>Varu-smugglings-
lagen (VSL)</t>
  </si>
  <si>
    <t>b) Fr.o.m. 2007 redovisas statisiken på ett nytt sätt av Brå. Detta gör att jämförbarheten med tidigare period har brutits. Reviderade länsdata finns inte att tillgå 2007–2014 men eftersom tidigare publicerade procentandelar  bedöms ge en korrekt bild redovisas dessa i tabellen.</t>
  </si>
  <si>
    <t>a) Fr.o.m. 2007 redovisas statisiken på ett nytt sätt av Brå. Detta gör att jämförbarheten med tidigare period har brutits.</t>
  </si>
  <si>
    <t>Elever i årskurs 9 som som använt olika narkotikasorter. Procent. 1989–2024.</t>
  </si>
  <si>
    <t>Elever i gymnasiets år 2 som som använt olika narkotikasorter. Procent. 2004–2024.</t>
  </si>
  <si>
    <t xml:space="preserve">Vuxna (16–84 åringar) som någon gång använt cannabis, efter kön och ålder. Procent. 2004–2024. </t>
  </si>
  <si>
    <r>
      <t xml:space="preserve">Vuxna (16–84 åringar) som använt cannabis senaste 12 månaderna </t>
    </r>
    <r>
      <rPr>
        <b/>
        <vertAlign val="superscript"/>
        <sz val="10"/>
        <rFont val="Arial"/>
        <family val="2"/>
      </rPr>
      <t>a)</t>
    </r>
    <r>
      <rPr>
        <b/>
        <sz val="10"/>
        <rFont val="Arial"/>
        <family val="2"/>
      </rPr>
      <t>, efter kön och ålder. Procent. 2004–2024.</t>
    </r>
  </si>
  <si>
    <r>
      <t xml:space="preserve">Vuxna (16–84 åringar) som använt cannabis senaste 30 dagarna </t>
    </r>
    <r>
      <rPr>
        <b/>
        <vertAlign val="superscript"/>
        <sz val="10"/>
        <rFont val="Arial"/>
        <family val="2"/>
      </rPr>
      <t>a)</t>
    </r>
    <r>
      <rPr>
        <b/>
        <sz val="10"/>
        <rFont val="Arial"/>
        <family val="2"/>
      </rPr>
      <t>, efter kön och ålder. Procent. 2004–2024.</t>
    </r>
  </si>
  <si>
    <t>Vuxna (17–84 åringar) som använt olika narkotikaklassade preparat och läkemedel under de senaste 12 månaderna respektive senaste 30 dagarna samt andelen med narkotikarelaterat substansbrukssyndrom. Procent. 2013, 2017 och 2021.</t>
  </si>
  <si>
    <t>Elever i gymnasiets år 2 som använt narkotika, efter kön. Procent. 2004–2024.</t>
  </si>
  <si>
    <t>Elever i årskurs 9 som använt narkotika, efter kön. Procent. 1971–2024.</t>
  </si>
  <si>
    <r>
      <t xml:space="preserve">Antal enligt VSL </t>
    </r>
    <r>
      <rPr>
        <vertAlign val="superscript"/>
        <sz val="10"/>
        <rFont val="Arial"/>
        <family val="2"/>
      </rPr>
      <t>b)</t>
    </r>
  </si>
  <si>
    <t>Antal enligt NSL</t>
  </si>
  <si>
    <t>Vuxna (16–84 åringar) som under de senaste 12 månaderna använt annan narkotika än cannabis, narkotika totalt (exklusive läkemedel) respektive narkotikaklassade läkemedel, efter kön. Procent. 2014–2024.</t>
  </si>
  <si>
    <t xml:space="preserve">   Totalt, ovanstående</t>
  </si>
  <si>
    <t xml:space="preserve">   Totalt, narkotikaklassade läkemedel</t>
  </si>
  <si>
    <r>
      <t xml:space="preserve">Vårdtillfällen, vårdade patienter och patienter vårdade för första gången sedan 2008 i slutenvård och/eller specialiserad öppenvård med narkotikarelaterad bi- eller huvuddiagnos. </t>
    </r>
    <r>
      <rPr>
        <b/>
        <vertAlign val="superscript"/>
        <sz val="10"/>
        <rFont val="Arial"/>
        <family val="2"/>
      </rPr>
      <t>a)</t>
    </r>
    <r>
      <rPr>
        <b/>
        <sz val="10"/>
        <rFont val="Arial"/>
        <family val="2"/>
      </rPr>
      <t xml:space="preserve"> Antal och procentandelar. 2008</t>
    </r>
    <r>
      <rPr>
        <b/>
        <sz val="10"/>
        <rFont val="Calibri"/>
        <family val="2"/>
      </rPr>
      <t>–</t>
    </r>
    <r>
      <rPr>
        <b/>
        <sz val="10"/>
        <rFont val="Arial"/>
        <family val="2"/>
      </rPr>
      <t>2023.</t>
    </r>
  </si>
  <si>
    <r>
      <t>Förgiftningar med läkemedel och narkotika, underliggande dödsorsak, fördelat på kön och ålder. Antal. 1997</t>
    </r>
    <r>
      <rPr>
        <b/>
        <sz val="10"/>
        <rFont val="Calibri"/>
        <family val="2"/>
      </rPr>
      <t>–</t>
    </r>
    <r>
      <rPr>
        <b/>
        <sz val="10"/>
        <rFont val="Arial"/>
        <family val="2"/>
      </rPr>
      <t>2023.</t>
    </r>
  </si>
  <si>
    <r>
      <t>Förgiftningar med läkemedel och narkotika, underliggande dödsorsak, fördelat på storstadslän respektive övriga län. Antal och procentandelar. 1987</t>
    </r>
    <r>
      <rPr>
        <b/>
        <sz val="10"/>
        <rFont val="Calibri"/>
        <family val="2"/>
      </rPr>
      <t>–</t>
    </r>
    <r>
      <rPr>
        <b/>
        <sz val="10"/>
        <rFont val="Arial"/>
        <family val="2"/>
      </rPr>
      <t>2023.</t>
    </r>
  </si>
  <si>
    <t>Totalt, narkotika</t>
  </si>
  <si>
    <t>Totalt, narkotika
och narkotikaklassade läkemedel</t>
  </si>
  <si>
    <t>Ecstasy/MDMA</t>
  </si>
  <si>
    <t>a) Även MDA, MDE, etc.</t>
  </si>
  <si>
    <t>c) Läkemedel beslagtas även som pulver och vätska men här redovisas endast tablettantal, vilket är vanligast och får utgöra en proxy för utvecklingen av den totala volymen läkemedelsbeslag.</t>
  </si>
  <si>
    <t>Beslagsstatistik (tabellerna 1–8)</t>
  </si>
  <si>
    <t>I tabell 8 redovisas prisutvecklingen för fem narkotikasorter. Prisuppgifterna är rapporterade av representanter för länspolismyndigheterna inom ramen för CAN:s rapporteringssystem om droger (CRD) och uttrycks i senaste redovisade års penningvärde, framräknat enligt SCB:s konsumentprisindex (KPI).</t>
  </si>
  <si>
    <t>Narkotikarelaterad dödlighet, underliggande dödsorsaker, EUDA:s definition. Antal. 2000–2023.</t>
  </si>
  <si>
    <t>Index 2000=100</t>
  </si>
  <si>
    <t>Index per 100 000, 2000=100</t>
  </si>
  <si>
    <t>Index, totalt per inv.
2000=100</t>
  </si>
  <si>
    <t>Index per inv. 2000=
100</t>
  </si>
  <si>
    <r>
      <t>Vårdtillfällen, vårdade patienter och patienter vårdade för första gången sedan 1998 i slutenvård med narkotikarelaterad bi- eller huvuddiagnos.</t>
    </r>
    <r>
      <rPr>
        <b/>
        <vertAlign val="superscript"/>
        <sz val="10"/>
        <rFont val="Arial"/>
        <family val="2"/>
      </rPr>
      <t>a)</t>
    </r>
    <r>
      <rPr>
        <b/>
        <sz val="10"/>
        <rFont val="Arial"/>
        <family val="2"/>
      </rPr>
      <t xml:space="preserve"> Antal och procentandelar. 1998–2023.</t>
    </r>
  </si>
  <si>
    <t>Före år 2015 utgjordes den regionala indelningen i tabell 14 av Stockholms, Västra Götalands och Skåne län respektive övriga län (1997 slogs Malmöhus län samman med Kristianstads län till Skåne län och 1998 slogs Göteborg och Bohus län samman med Älvsborgs län och Skaraborgs län till Västra Götalands län. Från och med 2015 utgår den regionala redovisningen från Polisregioner istället för län. Polisregion Stockholm inkluderar Stockholms och Gotlands län, Polisregion Väst inkluderar Västra Götaland och Hallands län medan Polisregion Syd består av Skåne, Blekinge, Kalmar och Kronobergs län.</t>
  </si>
  <si>
    <t>I tabell 15 kan inte ringa och normalbrott särskiljas för åren 2015–16 till följd av Åklagarmyndighetens rapportering.</t>
  </si>
  <si>
    <t>Kriminalstatistik (tabellerna 9–15</t>
  </si>
  <si>
    <t>VSL, index per inv. 2000=100</t>
  </si>
  <si>
    <t>NSL, index per inv. 2000=100</t>
  </si>
  <si>
    <t>a) Här ingår även fall av vårdslöshet med narkotika, olovlig befattning med narkotikaprekursorer och (sedan 2016) synnerligen grova narkotikabrott.</t>
  </si>
  <si>
    <t>Typ av lagföringsbeslut</t>
  </si>
  <si>
    <t>Typ av narkotikabrott</t>
  </si>
  <si>
    <t>Totalt antal lagf.beslut (NSL)</t>
  </si>
  <si>
    <t>I tabell 9 redovisas anmälda brott gällande rattfylleri under påverkan av narkotika. Denna tabell redovisar fall där endast narkotika ingått. Om både narkotika och alkohol varit aktuellt så redovisas dessa brottsanmälningar som alkoholfall i Brå:s statistik. Antalet narkotikarattfylleribrott underskattas därmed i kriminalstatistiken.</t>
  </si>
  <si>
    <t>Narkotikabrott reglerades enbart av Narkotikaförordningen (NF) fram till 1968 då Narkotikastrafflagen (NSL) infördes. T.o.m. 30 juni 1983 användes båda lagrummen och därefter endast det senare. Efter 1969 minskade anmälningarna enligt NF successivt och kom inte att överstiga 171 stycken något år (redovisas sammanslaget med NSL i tabell 10). Ökningen av anmälda smugglingsbrott 2001 i samma tabell är åtminstone delvis artificiell och beror på tekniska förbättringar av inrapporteringen från Tullverket.</t>
  </si>
  <si>
    <t>Källa: Folkhälsomyndigheten, rapportering till EUDA, 2024.</t>
  </si>
  <si>
    <t>Narkotikarelaterade vårdtillfällen</t>
  </si>
  <si>
    <t>Antal, per
100 000 inv.</t>
  </si>
  <si>
    <t>Andel av alla  vårdtillf.
(%)</t>
  </si>
  <si>
    <t>Antal patienter</t>
  </si>
  <si>
    <r>
      <t>Förstagångsvårdade
sedan 1998</t>
    </r>
    <r>
      <rPr>
        <vertAlign val="superscript"/>
        <sz val="10"/>
        <rFont val="Arial"/>
        <family val="2"/>
      </rPr>
      <t>b)</t>
    </r>
  </si>
  <si>
    <t>b) Förstagångsvårdade med diagnoser enligt not a). Koppling till åren före 1998 ej möjlig.</t>
  </si>
  <si>
    <t>Index per inv. 2008
=100</t>
  </si>
  <si>
    <r>
      <t>Förstagångsvårdade
sedan 2008</t>
    </r>
    <r>
      <rPr>
        <vertAlign val="superscript"/>
        <sz val="10"/>
        <rFont val="Arial"/>
        <family val="2"/>
      </rPr>
      <t>b)</t>
    </r>
  </si>
  <si>
    <t>b) Förstagångsvårdade med diagnoser enligt not a). Koppling till åren före 2000 ej möjlig.</t>
  </si>
  <si>
    <t>I tabell 16 redovisas slutenvård med narkotikarelaterad bi- eller huvuddiagnos. Urvalet av ICD 10-koder framgår av tabellnoten och överensstämmer med det urval som gjordes i FOHM (2024) ”Problematiskt narkotikabruk i Sverige 2007–2020” förutom att "F18 Psykiska störningar och beteendestörningar orsakade av flyktiga lösningsmedel" har exkluderats.</t>
  </si>
  <si>
    <t>I tabell 17 redovisas narkotikarelaterad bi- eller huvuddiagnos inom såväl sluten- som specialiserad öppenvård. Sådan statistik finns tillgänglig från 2008. Enligt Socialstyrelsen har öppenvårdsstatistiken tillräckligt hög täckning från detta år för att kunna jämföras över tid, även om förbättringar också skett därefter, vilket möjligen förklarar varför denna källa indikerar en viss ökning även efter 2014 medan slutenvårdsstatistiken i tabell 16 pekar på ett mera oförändrat läge.</t>
  </si>
  <si>
    <r>
      <t xml:space="preserve">Anmälda brott och lagföringsbeslut (huvudbrott) för rattfylleri under påverkan av enbart narkotika </t>
    </r>
    <r>
      <rPr>
        <b/>
        <vertAlign val="superscript"/>
        <sz val="10"/>
        <rFont val="Arial"/>
        <family val="2"/>
      </rPr>
      <t>a)</t>
    </r>
    <r>
      <rPr>
        <b/>
        <sz val="10"/>
        <rFont val="Arial"/>
        <family val="2"/>
      </rPr>
      <t xml:space="preserve"> (4 §). Antal. 2000</t>
    </r>
    <r>
      <rPr>
        <b/>
        <sz val="10"/>
        <rFont val="Calibri"/>
        <family val="2"/>
      </rPr>
      <t>–</t>
    </r>
    <r>
      <rPr>
        <b/>
        <sz val="10"/>
        <rFont val="Arial"/>
        <family val="2"/>
      </rPr>
      <t>2024.</t>
    </r>
  </si>
  <si>
    <t>Anmälda brott enligt narkotikastrafflagen (NSL) efter brottstyp, respektive samtliga anmälda brott. Antal och procentandelar. 1975–2024.</t>
  </si>
  <si>
    <r>
      <t>Gatupriser i 2024 års penningvärde för hasch, marijuana, amfetamin, kokain, brunt heroin och ecstasy. Kronor per gram/tablett, realprisjustearde</t>
    </r>
    <r>
      <rPr>
        <b/>
        <vertAlign val="superscript"/>
        <sz val="10"/>
        <rFont val="Arial"/>
        <family val="2"/>
      </rPr>
      <t>a)</t>
    </r>
    <r>
      <rPr>
        <b/>
        <sz val="10"/>
        <rFont val="Arial"/>
        <family val="2"/>
      </rPr>
      <t xml:space="preserve"> medianvärden. 1988–2024.</t>
    </r>
  </si>
  <si>
    <r>
      <t xml:space="preserve">Substansbrukssyndrom </t>
    </r>
    <r>
      <rPr>
        <sz val="10"/>
        <rFont val="Arial"/>
        <family val="2"/>
      </rPr>
      <t>(minst milt)</t>
    </r>
  </si>
  <si>
    <t xml:space="preserve">   Därav svårt substansbrukssyndrom</t>
  </si>
  <si>
    <r>
      <t xml:space="preserve">Narkotikabeslag av tull och polis, olika preparat. </t>
    </r>
    <r>
      <rPr>
        <b/>
        <vertAlign val="superscript"/>
        <sz val="10"/>
        <rFont val="Arial"/>
        <family val="2"/>
      </rPr>
      <t>a)</t>
    </r>
    <r>
      <rPr>
        <b/>
        <sz val="10"/>
        <rFont val="Arial"/>
        <family val="2"/>
      </rPr>
      <t xml:space="preserve"> Antal. 1965–2024.</t>
    </r>
  </si>
  <si>
    <r>
      <t>Ecstasy/MDMA-beslag</t>
    </r>
    <r>
      <rPr>
        <b/>
        <vertAlign val="superscript"/>
        <sz val="10"/>
        <rFont val="Arial"/>
        <family val="2"/>
      </rPr>
      <t xml:space="preserve"> a)</t>
    </r>
    <r>
      <rPr>
        <b/>
        <sz val="10"/>
        <rFont val="Arial"/>
        <family val="2"/>
      </rPr>
      <t xml:space="preserve"> av tull och polis. Antal och mängd.</t>
    </r>
    <r>
      <rPr>
        <b/>
        <vertAlign val="superscript"/>
        <sz val="10"/>
        <rFont val="Arial"/>
        <family val="2"/>
      </rPr>
      <t xml:space="preserve"> </t>
    </r>
    <r>
      <rPr>
        <b/>
        <sz val="10"/>
        <rFont val="Arial"/>
        <family val="2"/>
      </rPr>
      <t xml:space="preserve">1997–2024 </t>
    </r>
    <r>
      <rPr>
        <b/>
        <vertAlign val="superscript"/>
        <sz val="10"/>
        <rFont val="Arial"/>
        <family val="2"/>
      </rPr>
      <t>b)</t>
    </r>
    <r>
      <rPr>
        <b/>
        <sz val="10"/>
        <rFont val="Arial"/>
        <family val="2"/>
      </rPr>
      <t>.</t>
    </r>
  </si>
  <si>
    <t>Antal tabletter</t>
  </si>
  <si>
    <t>Tabletter per 100 000 inv.</t>
  </si>
  <si>
    <r>
      <t xml:space="preserve">Cannabisbeslag av tull och polis. Antal och mängd. </t>
    </r>
    <r>
      <rPr>
        <b/>
        <vertAlign val="superscript"/>
        <sz val="10"/>
        <rFont val="Arial"/>
        <family val="2"/>
      </rPr>
      <t>a)</t>
    </r>
    <r>
      <rPr>
        <b/>
        <sz val="10"/>
        <rFont val="Arial"/>
        <family val="2"/>
      </rPr>
      <t xml:space="preserve"> 1970–2024.</t>
    </r>
  </si>
  <si>
    <r>
      <t>Heroinbeslag av tull och polis. Antal och mängd.</t>
    </r>
    <r>
      <rPr>
        <b/>
        <vertAlign val="superscript"/>
        <sz val="10"/>
        <rFont val="Arial"/>
        <family val="2"/>
      </rPr>
      <t xml:space="preserve"> a)</t>
    </r>
    <r>
      <rPr>
        <b/>
        <sz val="10"/>
        <rFont val="Arial"/>
        <family val="2"/>
      </rPr>
      <t xml:space="preserve"> 1970–2024.</t>
    </r>
  </si>
  <si>
    <r>
      <t xml:space="preserve">Läkemedelsbeslag av tull och polis. Antal och mängd. </t>
    </r>
    <r>
      <rPr>
        <b/>
        <vertAlign val="superscript"/>
        <sz val="10"/>
        <rFont val="Arial"/>
        <family val="2"/>
      </rPr>
      <t xml:space="preserve">a) </t>
    </r>
    <r>
      <rPr>
        <b/>
        <sz val="10"/>
        <rFont val="Arial"/>
        <family val="2"/>
      </rPr>
      <t xml:space="preserve">1990–2024 </t>
    </r>
    <r>
      <rPr>
        <b/>
        <vertAlign val="superscript"/>
        <sz val="10"/>
        <rFont val="Arial"/>
        <family val="2"/>
      </rPr>
      <t>b)</t>
    </r>
    <r>
      <rPr>
        <b/>
        <sz val="10"/>
        <rFont val="Arial"/>
        <family val="2"/>
      </rPr>
      <t>.</t>
    </r>
  </si>
  <si>
    <r>
      <t xml:space="preserve">Kokainbeslag av tull och polis. Antal och mängd. </t>
    </r>
    <r>
      <rPr>
        <b/>
        <vertAlign val="superscript"/>
        <sz val="10"/>
        <rFont val="Arial"/>
        <family val="2"/>
      </rPr>
      <t>a)</t>
    </r>
    <r>
      <rPr>
        <b/>
        <sz val="10"/>
        <rFont val="Arial"/>
        <family val="2"/>
      </rPr>
      <t xml:space="preserve"> 1974–2024.</t>
    </r>
  </si>
  <si>
    <r>
      <t>Tullbeslag</t>
    </r>
    <r>
      <rPr>
        <vertAlign val="superscript"/>
        <sz val="10"/>
        <rFont val="Arial"/>
        <family val="2"/>
      </rPr>
      <t xml:space="preserve"> b)</t>
    </r>
  </si>
  <si>
    <r>
      <t xml:space="preserve">Tullbeslag </t>
    </r>
    <r>
      <rPr>
        <vertAlign val="superscript"/>
        <sz val="10"/>
        <rFont val="Arial"/>
        <family val="2"/>
      </rPr>
      <t>b)</t>
    </r>
  </si>
  <si>
    <t>b) Cannabisolja eller andra THC-produkter ingår ej i beslagsantalen, ej heller syntetiska/semisyntetiska cannabisliknande produkter.</t>
  </si>
  <si>
    <r>
      <t xml:space="preserve">1998 </t>
    </r>
    <r>
      <rPr>
        <vertAlign val="superscript"/>
        <sz val="10"/>
        <rFont val="Arial"/>
        <family val="2"/>
      </rPr>
      <t>a)</t>
    </r>
  </si>
  <si>
    <t>b) Endast beslag i pulverform.</t>
  </si>
  <si>
    <r>
      <t xml:space="preserve">Amfetaminbeslag </t>
    </r>
    <r>
      <rPr>
        <b/>
        <vertAlign val="superscript"/>
        <sz val="10"/>
        <rFont val="Arial"/>
        <family val="2"/>
      </rPr>
      <t>a)</t>
    </r>
    <r>
      <rPr>
        <b/>
        <sz val="10"/>
        <rFont val="Arial"/>
        <family val="2"/>
      </rPr>
      <t xml:space="preserve"> av tull och polis. Antal och mängd.</t>
    </r>
    <r>
      <rPr>
        <b/>
        <vertAlign val="superscript"/>
        <sz val="10"/>
        <rFont val="Arial"/>
        <family val="2"/>
      </rPr>
      <t xml:space="preserve"> </t>
    </r>
    <r>
      <rPr>
        <b/>
        <sz val="10"/>
        <rFont val="Arial"/>
        <family val="2"/>
      </rPr>
      <t>1970–2024.</t>
    </r>
    <r>
      <rPr>
        <b/>
        <vertAlign val="superscript"/>
        <sz val="10"/>
        <rFont val="Arial"/>
        <family val="2"/>
      </rPr>
      <t xml:space="preserve"> b)</t>
    </r>
  </si>
  <si>
    <t>Cannabisolja eller andra THC-produkter ingår ej i beslagsantalen i tabell 2 (ej heller syntetiska/semisyntetiska cannabisliknande produkter). Om även THC-haltiga produkter utöver hasch och marijuana inkluderas i beslagsantalen skulle dessa öka med cirka 5 procent.
När cannabisplantor påträffas i Sverige vägs och registreras allt växtmaterial ovan mark, således även delar som inte primärt används i russyfte. När större beslag av cannabisplantor görs kan detta leda till att marijuanaandelen i någon mån överdrivs.</t>
  </si>
  <si>
    <t>a) Inklusive fenmteralin, fenmtrazin och sedan 1998 metafetamin (se tabellkommentarerna). Sedan 2021 redovisas åter flytande beslag och tablettbeslag för tullen.</t>
  </si>
  <si>
    <t>d) Narkotikaklassade läkemedel. Värdena för 2013 och 2016–2017 har sammanställts av CAN. I begränsad omfattning kan det förekomma att även icke narkotikaklassade läkemedel inkluderats i tullens och polisens redovisningar.</t>
  </si>
  <si>
    <t>Det bör noteras att tidsserierna över antalet förstagångsvårdade i tabellerna 16 och 17 är missvisande (för höga) i början av perioderna eftersom vårdtillfällen före respektive startår inte kan kontrolleras. Av statistiken att döma ges intrycket att merparten av denna effekt klingat av efter cirka 5 år.</t>
  </si>
  <si>
    <t>Polisens beslagsuppgifter kommer t.o.m. 2007 från Rikspolisstyrelsens s.k. BAR-register och sedan från NFC (Nationellt forensiskt centrum). Effekten av bytet var så pass omfattande att detta medfört att tidsserien brutits för polisens del och bytet gav olika stor påverkan för olika preparat. Tullverkets staistikförings- och rapporteringsrutiner ändrades 2004, vilket då kan ha påverkat jämförbarheten över tid för tullens uppgifter. Även för 2024 ändrades tullens rappporetringsrutiner, men detta bedöms ha haft mera begränsad betydelse.</t>
  </si>
  <si>
    <t>I tabellerna 12–14 redovisas personer misstänkta för brott. En person kan vara misstänkt för flera brott under redovisningsåret men i Brå:s statistik redovisas en individ bara en gång per brottstyp som den misstänkts för.</t>
  </si>
  <si>
    <r>
      <t>Personer misstänkta för brott mot narkotikastrafflagen (NSL) eller varusmugglingslagen, narkotika (VSL). Antal. 1970</t>
    </r>
    <r>
      <rPr>
        <b/>
        <sz val="10"/>
        <rFont val="Calibri"/>
        <family val="2"/>
      </rPr>
      <t>–</t>
    </r>
    <r>
      <rPr>
        <b/>
        <sz val="10"/>
        <rFont val="Arial"/>
        <family val="2"/>
      </rPr>
      <t xml:space="preserve">2024 </t>
    </r>
    <r>
      <rPr>
        <b/>
        <vertAlign val="superscript"/>
        <sz val="10"/>
        <rFont val="Arial"/>
        <family val="2"/>
      </rPr>
      <t>a)</t>
    </r>
    <r>
      <rPr>
        <b/>
        <sz val="10"/>
        <rFont val="Arial"/>
        <family val="2"/>
      </rPr>
      <t>.</t>
    </r>
  </si>
  <si>
    <r>
      <t>Personer misstänkta för brott mot narkotikastrafflagen (NSL) fördelat på ålder och kön. Antal och procentandelar. 1975–2024</t>
    </r>
    <r>
      <rPr>
        <b/>
        <vertAlign val="superscript"/>
        <sz val="10"/>
        <rFont val="Arial"/>
        <family val="2"/>
      </rPr>
      <t>a)</t>
    </r>
    <r>
      <rPr>
        <b/>
        <sz val="10"/>
        <rFont val="Arial"/>
        <family val="2"/>
      </rPr>
      <t>.</t>
    </r>
  </si>
  <si>
    <r>
      <t xml:space="preserve">Personer misstänka för brott mot narkotikastrafflagen (NSL) fördelat efter polisregion </t>
    </r>
    <r>
      <rPr>
        <b/>
        <vertAlign val="superscript"/>
        <sz val="10"/>
        <rFont val="Arial"/>
        <family val="2"/>
      </rPr>
      <t>a)</t>
    </r>
    <r>
      <rPr>
        <b/>
        <sz val="10"/>
        <rFont val="Arial"/>
        <family val="2"/>
      </rPr>
      <t>. Antal och procentandelar. 1977–2024</t>
    </r>
    <r>
      <rPr>
        <b/>
        <vertAlign val="superscript"/>
        <sz val="10"/>
        <rFont val="Arial"/>
        <family val="2"/>
      </rPr>
      <t>b)</t>
    </r>
    <r>
      <rPr>
        <b/>
        <sz val="10"/>
        <rFont val="Arial"/>
        <family val="2"/>
      </rPr>
      <t>.</t>
    </r>
  </si>
  <si>
    <t>I amfetaminbeslagen i tabell 3 ingår även fenmetrazin, fenmetralin m.fl. och sedan 1998 också metamfetamin. Metamfetaminbeslagen ökade sin viktandel från någon enstaka procent i början på 2000-talet till en topp 2011 med 28%, varefter det skett en nedgång till 1% av alla beslag år 2024. För tullen redovisas sedan 2021 åter även beslag i flytande form och tablettform.</t>
  </si>
  <si>
    <r>
      <t>Lagföringsbeslut (huvudbrott) och huvudpåföljd för brott mot narkotikastrafflagen (NSL), respektive samtliga lagföringsbeslut. Antal och procentandelar. 1993</t>
    </r>
    <r>
      <rPr>
        <b/>
        <sz val="10"/>
        <color theme="1"/>
        <rFont val="Calibri"/>
        <family val="2"/>
      </rPr>
      <t>–</t>
    </r>
    <r>
      <rPr>
        <b/>
        <sz val="10"/>
        <color theme="1"/>
        <rFont val="Arial"/>
        <family val="2"/>
      </rPr>
      <t>2024.</t>
    </r>
  </si>
  <si>
    <t>Tabell 20 visar antalet kliniskt anmälda fall av hepatit C, totalt och via intravenöst missbruk. Hepatit C-diagnostik blev möjlig först 1990 varför statistiken uppvisar en puckel under 1990-talets början. Tabellen innefattar inte fall som enbart är laboratorieanmälda. Det är viktigt att komma ihåg att smittvägen kan vara okänd i många fall (gällde 28 % år 2024) och här kan alltså ytterligare fall med intravenös smittväg ha förekommit. Den regionala fördelningen gäller i vilket landsting smittan upptäcktes första gången, vilket inte behöver vara samma sak som var smittan överfördes.</t>
  </si>
  <si>
    <t>Andel kvinnor (%)</t>
  </si>
  <si>
    <t>Totalt antal Hiv-fall</t>
  </si>
  <si>
    <r>
      <t xml:space="preserve">Kliniskt anmälda fall av hepatit C med intravenös smittväg per region </t>
    </r>
    <r>
      <rPr>
        <b/>
        <vertAlign val="superscript"/>
        <sz val="10"/>
        <rFont val="Arial"/>
        <family val="2"/>
      </rPr>
      <t>a)</t>
    </r>
    <r>
      <rPr>
        <b/>
        <sz val="10"/>
        <rFont val="Arial"/>
        <family val="2"/>
      </rPr>
      <t xml:space="preserve"> respektive samtliga anmälda fall. Antal. 1990</t>
    </r>
    <r>
      <rPr>
        <b/>
        <sz val="10"/>
        <rFont val="Calibri"/>
        <family val="2"/>
      </rPr>
      <t>–</t>
    </r>
    <r>
      <rPr>
        <b/>
        <sz val="10"/>
        <rFont val="Arial"/>
        <family val="2"/>
      </rPr>
      <t>2024.</t>
    </r>
  </si>
  <si>
    <r>
      <t xml:space="preserve">Kliniskt anmälda fall av hiv-positiva med intravenös smittväg per region </t>
    </r>
    <r>
      <rPr>
        <b/>
        <vertAlign val="superscript"/>
        <sz val="10"/>
        <rFont val="Arial"/>
        <family val="2"/>
      </rPr>
      <t>a)</t>
    </r>
    <r>
      <rPr>
        <b/>
        <sz val="10"/>
        <rFont val="Arial"/>
        <family val="2"/>
      </rPr>
      <t xml:space="preserve"> respektive samtliga anmälda fall. Antal. 1990</t>
    </r>
    <r>
      <rPr>
        <b/>
        <sz val="10"/>
        <rFont val="Calibri"/>
        <family val="2"/>
      </rPr>
      <t>–</t>
    </r>
    <r>
      <rPr>
        <b/>
        <sz val="10"/>
        <rFont val="Arial"/>
        <family val="2"/>
      </rPr>
      <t>2024.</t>
    </r>
  </si>
  <si>
    <t>a) Där smittan detekterades, inte nödvändigtvis var den överfördes (tidigare "landsting"). I enstaka fall saknas regionuppgift varför summan inte alltid överensstämmer med regionerna.</t>
  </si>
  <si>
    <t>b) Smittvägen är ibland okänd (i cirka 28 % av fallen 2024).</t>
  </si>
  <si>
    <t>Sjuklighet och dödlighet (tabellerna 16–24)</t>
  </si>
  <si>
    <t>I tabell 22 redovisas utvecklingen fr.o.m. 1997 av förgiftningar med läkemedel och narkotika (endast underliggande dödsorsaker). Dödsfallen dominerades av olycksfallsförgiftningar, följt av suicid (ca en tredjedel av dödsfallen). Detta mått har ersätt det index över narkotikarelaterade dödsfall som Socialstyrelsen tidigare presenterat och måttet redovisas i Socialstyrelsens statistikdatabas över dödsorsaker.</t>
  </si>
  <si>
    <t>I tabell 24 finns en alternativ redovisning av narkotikarelaterade dödsfall som följer EUDA:s definition https://www.euda.europa.eu/data/stats2024/methods/drd_en. Följande ICD 10-koder ingår: 11, F12, F14, F15, F16 eller F19 som underliggande dödsorsak, eller X41, X61 eller Y11 som underliggande dödsorsak i kombination med T43.6, eller X42, X44, X62, X64, Y12 eller Y14 som underliggande dödsorsak i kombination med T40.0–T40.9 eller T43.6. Datan beställs och inrapporteras av Folkhälsomyndigheten.</t>
  </si>
  <si>
    <t>Narkotikaerfarenhet i frågeundersökningar (tabellerna 25–33)</t>
  </si>
  <si>
    <t>Som framgår av tabellkommentarerna i tabell 25 har frågan om livstidserfarenhet av narkotika ändrats under årens lopp. Det finns dock inga belägg för att detta skulle ha påverkat svarsmönstrens utseende i någon avgörande grad, även om detta inte kan uteslutas. Samma sak gäller frågan om månadsaktuell narkotikaanvändning, exempelvis rörde den endast cannabis 1986–1997 (och data saknas 1984–1985 eftersom månadsaktuell erfarenhet inte efterfrågades denna period).</t>
  </si>
  <si>
    <t>I tabellerna 26 och 28 saknas data för 2020 eftersom ingen undersökning genomfördes på gymnasiet detta år till följd av distansundervisning pga. pandemin.</t>
  </si>
  <si>
    <t>I tabellerna 29–32 redovisas data från Folkhälsomyndighetens befolkningsenkät Nationella folkhälsoenkäten – Hälsa på lika villkor (HLV). År 2004 ingick inte 16–17-åringar i urvalet vilket bör beaktas inte minst vid jämförelser av åldersgruppen 16–29 år. Före 2012 efterfrågads ”senaste året” respektive ”månaden”, numera ”senaste 12 månaderna” och ”senaste 30 dagarna”. Sedan 2016 är undersökningen ej längre årlig.</t>
  </si>
  <si>
    <t>I tabell 33 redovisas data från CAN:s undersökning Vanor &amp; Konsekvenser, se Sundin E (red, 2022). I nämnaren för beräkningarna ingår inte "ej svar" (dvs. de som inte har svarat på den aktuella frågan). Vissa av resultaten har inte redovisats i andra publikationer utan endast här.</t>
  </si>
  <si>
    <t>b) Smittvägen är ibland okänd (i cirka 21 % av fallen 2024).</t>
  </si>
  <si>
    <t>Tabell 21 visar utvecklingen av kliniskt anmälda fall av hiv via intravenöst missbruk. Diagnostik och provtagning kom igång under andra halvan 1980-talet varför statistiken uppvisar en puckel denna period. Länsindelningen baseras på i vilket landsting den behandlande läkaren är verksam när det årliga statistikuttaget görs, och överensstämmer därmed inte nödvändigtvis med i vilket län smittan upptäcktes (eller för den delen inträffade). Det är viktigt att komma ihåg att smittvägen kan vara okänd i många fall (gällde 21 % år 2024) och här kan alltså ytterligare fall med intravenös smittväg ha förekommit.</t>
  </si>
  <si>
    <t>Tabellbilaga till CAN Rapport 235</t>
  </si>
  <si>
    <t>2025-09-17</t>
  </si>
  <si>
    <r>
      <t>Anmälda brott enligt varusmugglingslagen (VSL) gällande narkotika respektive narkotikastrafflagen (NSL). Antal. 1965</t>
    </r>
    <r>
      <rPr>
        <b/>
        <sz val="10"/>
        <rFont val="Calibri"/>
        <family val="2"/>
      </rPr>
      <t>–</t>
    </r>
    <r>
      <rPr>
        <b/>
        <sz val="10"/>
        <rFont val="Arial"/>
        <family val="2"/>
      </rPr>
      <t>2024</t>
    </r>
    <r>
      <rPr>
        <b/>
        <vertAlign val="superscript"/>
        <sz val="10"/>
        <rFont val="Arial"/>
        <family val="2"/>
      </rPr>
      <t>a)</t>
    </r>
    <r>
      <rPr>
        <b/>
        <sz val="10"/>
        <rFont val="Arial"/>
        <family val="2"/>
      </rPr>
      <t>.</t>
    </r>
  </si>
  <si>
    <t>I totalsiffran i tabell 1 ingick t.o.m. 2003 samtliga beslagtagna narkotiska preparat. Sedan 2004 saknas statistik för vissa mera sällsynta medel, vilket kan förklaras varför totalantalet 2004 är cirka 2% lägre jämfört med 2003. Från 2008 baseras totala antalet beslag i tabellen enbart på följande droger: amfetamin, ecstasy/MDMA, hasch, heroin, kat, kokain, marijuana, metamfetamin, narkotiska läkemedel samt opium, vilka täcker in den aboluta majoriteten av alla narkotikabeslag.</t>
  </si>
  <si>
    <t>Kategorin ”läkemedel” i tabell 1 innehåller narkotikaklassade läkemedel. För tullens del har det fram till 2023 i viss mån förekommit att även icke narkotikaklassade läkemedel inkluderats. Från 2024 har redovisningen gjorts om. Detta har i sin tur lett till att antalet läkemedelsbelag mäts på en lägre nivå från och med detta år.</t>
  </si>
  <si>
    <r>
      <t>Patienter vårdade i slutenvård med narkotikarelaterad bi- eller huvuddiagnos fördelat på ålder.</t>
    </r>
    <r>
      <rPr>
        <b/>
        <vertAlign val="superscript"/>
        <sz val="10"/>
        <rFont val="Arial"/>
        <family val="2"/>
      </rPr>
      <t>a)</t>
    </r>
    <r>
      <rPr>
        <b/>
        <sz val="10"/>
        <rFont val="Arial"/>
        <family val="2"/>
      </rPr>
      <t xml:space="preserve"> Antal och procentandelar. 1998</t>
    </r>
    <r>
      <rPr>
        <b/>
        <sz val="10"/>
        <rFont val="Calibri"/>
        <family val="2"/>
      </rPr>
      <t>–</t>
    </r>
    <r>
      <rPr>
        <b/>
        <sz val="10"/>
        <rFont val="Arial"/>
        <family val="2"/>
      </rPr>
      <t>2023.</t>
    </r>
  </si>
  <si>
    <r>
      <t>Patienter vårdade i slutenvård med narkotikarelaterad bi- eller huvuddiagnos i Stockholm, Västra Götaland, Skåne samt övriga län.</t>
    </r>
    <r>
      <rPr>
        <b/>
        <vertAlign val="superscript"/>
        <sz val="10"/>
        <rFont val="Arial"/>
        <family val="2"/>
      </rPr>
      <t>a)</t>
    </r>
    <r>
      <rPr>
        <b/>
        <sz val="10"/>
        <rFont val="Arial"/>
        <family val="2"/>
      </rPr>
      <t xml:space="preserve"> Antal och procentandelar. 1998–2023.</t>
    </r>
  </si>
  <si>
    <t>Narkotikautvecklingen i Sverige</t>
  </si>
  <si>
    <t>Denna Excelfil innehåller tabellbilagan till "Narkotikautvecklingen i Sverige". (CAN Rapport 235).
För att få full förståelse för innehållet i tabellerna är det viktigt att utöver fotnoterna i tabellerna också kontrollera tabellkommentarerna samt eventuella källbeskrivningar.
I flera fall har uppgiftslämnande källa varierat med åren. T.ex. erhölls vissa alkoholförsäljningsdata förut av Socialstyrelsen, därefter av Alkoholinspektionen och numer av Folkhälsomyndigheten. Som källa anges i tabellerna endast aktuell uppgiftslämnare.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</si>
</sst>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r_-;\-* #,##0.00\ _k_r_-;_-* &quot;-&quot;??\ _k_r_-;_-@_-"/>
    <numFmt numFmtId="165" formatCode="0.0"/>
    <numFmt numFmtId="166" formatCode="#,##0.0"/>
    <numFmt numFmtId="167" formatCode="_-* #,##0\ _k_r_-;\-* #,##0\ _k_r_-;_-* &quot;-&quot;??\ _k_r_-;_-@_-"/>
    <numFmt numFmtId="168" formatCode="###0"/>
    <numFmt numFmtId="169" formatCode="_-* #,##0.0\ _k_r_-;\-* #,##0.0\ _k_r_-;_-* &quot;-&quot;??\ _k_r_-;_-@_-"/>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10"/>
      <color indexed="8"/>
      <name val="Arial"/>
      <family val="2"/>
    </font>
    <font>
      <sz val="10"/>
      <name val="Arial"/>
      <family val="2"/>
    </font>
    <font>
      <b/>
      <sz val="11"/>
      <color theme="1"/>
      <name val="Calibri"/>
      <family val="2"/>
      <scheme val="minor"/>
    </font>
    <font>
      <sz val="10"/>
      <color theme="1"/>
      <name val="Arial"/>
      <family val="2"/>
    </font>
    <font>
      <b/>
      <sz val="9"/>
      <color rgb="FF000000"/>
      <name val="Arial"/>
      <family val="2"/>
    </font>
    <font>
      <b/>
      <sz val="8"/>
      <name val="Helvetica"/>
      <family val="2"/>
    </font>
    <font>
      <sz val="10"/>
      <name val="Helvetica"/>
      <family val="2"/>
    </font>
    <font>
      <vertAlign val="superscript"/>
      <sz val="10"/>
      <name val="Arial"/>
      <family val="2"/>
    </font>
    <font>
      <vertAlign val="superscript"/>
      <sz val="10"/>
      <color theme="1"/>
      <name val="Arial"/>
      <family val="2"/>
    </font>
    <font>
      <b/>
      <sz val="10"/>
      <color theme="1"/>
      <name val="Arial"/>
      <family val="2"/>
    </font>
    <font>
      <b/>
      <sz val="10"/>
      <color indexed="8"/>
      <name val="Arial"/>
      <family val="2"/>
    </font>
    <font>
      <b/>
      <vertAlign val="superscript"/>
      <sz val="10"/>
      <name val="Arial"/>
      <family val="2"/>
    </font>
    <font>
      <sz val="11"/>
      <color rgb="FF000000"/>
      <name val="Calibri"/>
      <family val="2"/>
    </font>
    <font>
      <sz val="10"/>
      <color rgb="FF71277A"/>
      <name val="Arial"/>
      <family val="2"/>
    </font>
    <font>
      <u/>
      <sz val="10"/>
      <color theme="10"/>
      <name val="Arial"/>
      <family val="2"/>
    </font>
    <font>
      <b/>
      <sz val="10"/>
      <color theme="1"/>
      <name val="Calibri"/>
      <family val="2"/>
    </font>
    <font>
      <b/>
      <sz val="10"/>
      <name val="Calibri"/>
      <family val="2"/>
    </font>
    <font>
      <sz val="10"/>
      <name val="Calibri"/>
      <family val="2"/>
    </font>
    <font>
      <sz val="10"/>
      <color rgb="FF000000"/>
      <name val="Arial"/>
      <family val="2"/>
    </font>
    <font>
      <b/>
      <sz val="10"/>
      <color rgb="FF000000"/>
      <name val="Arial"/>
      <family val="2"/>
    </font>
    <font>
      <u/>
      <sz val="11"/>
      <color theme="10"/>
      <name val="Calibri"/>
      <family val="2"/>
      <scheme val="minor"/>
    </font>
    <font>
      <b/>
      <sz val="18"/>
      <color theme="1"/>
      <name val="Calibri"/>
      <family val="2"/>
      <scheme val="minor"/>
    </font>
    <font>
      <sz val="12"/>
      <name val="Arial"/>
      <family val="2"/>
    </font>
    <font>
      <sz val="18"/>
      <name val="Calibri"/>
      <family val="2"/>
      <scheme val="minor"/>
    </font>
    <font>
      <sz val="10"/>
      <name val="Calibri"/>
      <family val="2"/>
      <scheme val="minor"/>
    </font>
    <font>
      <b/>
      <sz val="10"/>
      <color theme="1"/>
      <name val="Calibri"/>
      <family val="2"/>
      <scheme val="minor"/>
    </font>
    <font>
      <b/>
      <sz val="10"/>
      <name val="Calibri"/>
      <family val="2"/>
      <scheme val="minor"/>
    </font>
    <font>
      <sz val="11"/>
      <name val="Calibri"/>
      <family val="2"/>
      <scheme val="minor"/>
    </font>
    <font>
      <sz val="9.5"/>
      <color rgb="FF000000"/>
      <name val="Arial"/>
      <family val="2"/>
    </font>
    <font>
      <sz val="10"/>
      <name val="Arial"/>
      <family val="2"/>
    </font>
    <font>
      <sz val="9.5"/>
      <color rgb="FF000000"/>
      <name val="Arial"/>
      <family val="2"/>
    </font>
    <font>
      <sz val="9"/>
      <name val="Arial"/>
      <family val="2"/>
    </font>
    <font>
      <b/>
      <sz val="12"/>
      <name val="Arial"/>
      <family val="2"/>
    </font>
  </fonts>
  <fills count="3">
    <fill>
      <patternFill patternType="none"/>
    </fill>
    <fill>
      <patternFill patternType="gray125"/>
    </fill>
    <fill>
      <patternFill patternType="solid">
        <fgColor rgb="FFB8C976"/>
        <bgColor indexed="64"/>
      </patternFill>
    </fill>
  </fills>
  <borders count="8">
    <border>
      <left/>
      <right/>
      <top/>
      <bottom/>
      <diagonal/>
    </border>
    <border>
      <left/>
      <right/>
      <top style="thin">
        <color indexed="64"/>
      </top>
      <bottom/>
      <diagonal/>
    </border>
    <border>
      <left/>
      <right/>
      <top style="thick">
        <color rgb="FFB8B8B8"/>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98">
    <xf numFmtId="0" fontId="0" fillId="0" borderId="0"/>
    <xf numFmtId="0" fontId="37" fillId="0" borderId="0"/>
    <xf numFmtId="0" fontId="37" fillId="0" borderId="0"/>
    <xf numFmtId="0" fontId="37" fillId="0" borderId="0"/>
    <xf numFmtId="9" fontId="35"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4" fontId="35"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9" fontId="35" fillId="0" borderId="0" applyFont="0" applyFill="0" applyBorder="0" applyAlignment="0" applyProtection="0"/>
    <xf numFmtId="9" fontId="35" fillId="0" borderId="0" applyFont="0" applyFill="0" applyBorder="0" applyAlignment="0" applyProtection="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0" fontId="30" fillId="0" borderId="0"/>
    <xf numFmtId="0" fontId="30" fillId="0" borderId="0"/>
    <xf numFmtId="0" fontId="29" fillId="0" borderId="0"/>
    <xf numFmtId="0" fontId="51" fillId="0" borderId="0" applyNumberFormat="0" applyBorder="0" applyAlignment="0"/>
    <xf numFmtId="164" fontId="28" fillId="0" borderId="0" applyFont="0" applyFill="0" applyBorder="0" applyAlignment="0" applyProtection="0"/>
    <xf numFmtId="0" fontId="27" fillId="0" borderId="0"/>
    <xf numFmtId="0" fontId="27" fillId="0" borderId="0"/>
    <xf numFmtId="0" fontId="52" fillId="0" borderId="0" applyNumberFormat="0" applyFill="0" applyBorder="0" applyAlignment="0" applyProtection="0"/>
    <xf numFmtId="0" fontId="43" fillId="2" borderId="2" applyAlignment="0">
      <alignment horizontal="left" vertical="center"/>
      <protection locked="0"/>
    </xf>
    <xf numFmtId="0" fontId="26" fillId="0" borderId="0"/>
    <xf numFmtId="0" fontId="35" fillId="0" borderId="0"/>
    <xf numFmtId="0" fontId="25" fillId="0" borderId="0"/>
    <xf numFmtId="164" fontId="25" fillId="0" borderId="0" applyFont="0" applyFill="0" applyBorder="0" applyAlignment="0" applyProtection="0"/>
    <xf numFmtId="0" fontId="53" fillId="0" borderId="0" applyNumberFormat="0" applyFill="0" applyBorder="0" applyAlignment="0" applyProtection="0"/>
    <xf numFmtId="0" fontId="25" fillId="0" borderId="0"/>
    <xf numFmtId="0" fontId="24" fillId="0" borderId="0"/>
    <xf numFmtId="0" fontId="23" fillId="0" borderId="0"/>
    <xf numFmtId="0" fontId="22" fillId="0" borderId="0"/>
    <xf numFmtId="0" fontId="59" fillId="0" borderId="0" applyNumberFormat="0" applyFill="0" applyBorder="0" applyAlignment="0" applyProtection="0"/>
    <xf numFmtId="0" fontId="20" fillId="0" borderId="0"/>
    <xf numFmtId="164" fontId="20" fillId="0" borderId="0" applyFont="0" applyFill="0" applyBorder="0" applyAlignment="0" applyProtection="0"/>
    <xf numFmtId="0" fontId="20" fillId="0" borderId="0"/>
    <xf numFmtId="9" fontId="19" fillId="0" borderId="0" applyFont="0" applyFill="0" applyBorder="0" applyAlignment="0" applyProtection="0"/>
    <xf numFmtId="0" fontId="18" fillId="0" borderId="0"/>
    <xf numFmtId="0" fontId="17" fillId="0" borderId="0"/>
    <xf numFmtId="0" fontId="16" fillId="0" borderId="0"/>
    <xf numFmtId="0" fontId="15" fillId="0" borderId="0"/>
    <xf numFmtId="0" fontId="14" fillId="0" borderId="0"/>
    <xf numFmtId="0" fontId="14" fillId="0" borderId="0"/>
    <xf numFmtId="0" fontId="14" fillId="0" borderId="0"/>
    <xf numFmtId="0" fontId="35" fillId="0" borderId="0"/>
    <xf numFmtId="0" fontId="35" fillId="0" borderId="0"/>
    <xf numFmtId="0" fontId="14" fillId="0" borderId="0"/>
    <xf numFmtId="0" fontId="13" fillId="0" borderId="0"/>
    <xf numFmtId="0" fontId="12" fillId="0" borderId="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5" fillId="0" borderId="0"/>
    <xf numFmtId="0" fontId="67" fillId="0" borderId="0"/>
    <xf numFmtId="0" fontId="9" fillId="0" borderId="0"/>
    <xf numFmtId="0" fontId="8"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43" fontId="68" fillId="0" borderId="0" applyFont="0" applyFill="0" applyBorder="0" applyAlignment="0" applyProtection="0"/>
    <xf numFmtId="0" fontId="3" fillId="0" borderId="0"/>
    <xf numFmtId="0" fontId="2" fillId="0" borderId="0"/>
    <xf numFmtId="0" fontId="2" fillId="0" borderId="0"/>
    <xf numFmtId="0" fontId="36" fillId="0" borderId="0"/>
    <xf numFmtId="0" fontId="2" fillId="0" borderId="0"/>
    <xf numFmtId="0" fontId="2" fillId="0" borderId="0"/>
    <xf numFmtId="0" fontId="35" fillId="0" borderId="0"/>
    <xf numFmtId="0" fontId="35"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68" fillId="0" borderId="0"/>
    <xf numFmtId="0" fontId="53" fillId="0" borderId="0" applyNumberFormat="0" applyFill="0" applyBorder="0" applyAlignment="0" applyProtection="0"/>
    <xf numFmtId="0" fontId="69" fillId="0" borderId="0"/>
    <xf numFmtId="0" fontId="1" fillId="0" borderId="0"/>
    <xf numFmtId="0" fontId="1" fillId="0" borderId="0"/>
  </cellStyleXfs>
  <cellXfs count="273">
    <xf numFmtId="0" fontId="0" fillId="0" borderId="0" xfId="0"/>
    <xf numFmtId="3" fontId="36" fillId="0" borderId="0" xfId="0" applyNumberFormat="1" applyFont="1" applyAlignment="1">
      <alignment horizontal="center"/>
    </xf>
    <xf numFmtId="1" fontId="36" fillId="0" borderId="0" xfId="0" applyNumberFormat="1" applyFont="1" applyAlignment="1">
      <alignment horizontal="center"/>
    </xf>
    <xf numFmtId="0" fontId="36" fillId="0" borderId="0" xfId="0" applyFont="1"/>
    <xf numFmtId="0" fontId="0" fillId="0" borderId="0" xfId="0" applyAlignment="1">
      <alignment horizontal="left"/>
    </xf>
    <xf numFmtId="165" fontId="36" fillId="0" borderId="0" xfId="0" applyNumberFormat="1" applyFont="1" applyAlignment="1">
      <alignment horizontal="center"/>
    </xf>
    <xf numFmtId="0" fontId="0" fillId="0" borderId="0" xfId="0" applyAlignment="1">
      <alignment horizontal="center"/>
    </xf>
    <xf numFmtId="1" fontId="39" fillId="0" borderId="0" xfId="0" applyNumberFormat="1" applyFont="1" applyAlignment="1">
      <alignment horizontal="center"/>
    </xf>
    <xf numFmtId="3" fontId="35" fillId="0" borderId="0" xfId="0" applyNumberFormat="1" applyFont="1" applyAlignment="1">
      <alignment horizontal="center"/>
    </xf>
    <xf numFmtId="0" fontId="35" fillId="0" borderId="0" xfId="0" applyFont="1" applyAlignment="1">
      <alignment horizontal="left"/>
    </xf>
    <xf numFmtId="1" fontId="35" fillId="0" borderId="0" xfId="0" applyNumberFormat="1" applyFont="1" applyAlignment="1">
      <alignment horizontal="center"/>
    </xf>
    <xf numFmtId="0" fontId="35" fillId="0" borderId="0" xfId="9" applyAlignment="1">
      <alignment horizontal="left"/>
    </xf>
    <xf numFmtId="3" fontId="35" fillId="0" borderId="0" xfId="9" applyNumberFormat="1" applyAlignment="1">
      <alignment horizontal="center"/>
    </xf>
    <xf numFmtId="9" fontId="35" fillId="0" borderId="0" xfId="10" applyFont="1" applyAlignment="1">
      <alignment horizontal="center"/>
    </xf>
    <xf numFmtId="1" fontId="35" fillId="0" borderId="0" xfId="9" applyNumberFormat="1" applyAlignment="1">
      <alignment horizontal="left"/>
    </xf>
    <xf numFmtId="3" fontId="35" fillId="0" borderId="0" xfId="9" quotePrefix="1" applyNumberFormat="1" applyAlignment="1">
      <alignment horizontal="center"/>
    </xf>
    <xf numFmtId="1" fontId="35" fillId="0" borderId="0" xfId="9" applyNumberFormat="1" applyAlignment="1">
      <alignment horizontal="center"/>
    </xf>
    <xf numFmtId="1" fontId="36" fillId="0" borderId="0" xfId="9" applyNumberFormat="1" applyFont="1" applyAlignment="1">
      <alignment horizontal="center"/>
    </xf>
    <xf numFmtId="165" fontId="35" fillId="0" borderId="0" xfId="0" applyNumberFormat="1" applyFont="1" applyAlignment="1">
      <alignment horizontal="center"/>
    </xf>
    <xf numFmtId="0" fontId="35" fillId="0" borderId="0" xfId="9" applyAlignment="1">
      <alignment horizontal="center"/>
    </xf>
    <xf numFmtId="49" fontId="35" fillId="0" borderId="0" xfId="9" applyNumberFormat="1" applyAlignment="1">
      <alignment wrapText="1"/>
    </xf>
    <xf numFmtId="3" fontId="44" fillId="0" borderId="0" xfId="9" applyNumberFormat="1" applyFont="1" applyAlignment="1">
      <alignment horizontal="center"/>
    </xf>
    <xf numFmtId="3" fontId="45" fillId="0" borderId="0" xfId="9" applyNumberFormat="1" applyFont="1" applyAlignment="1">
      <alignment horizontal="center"/>
    </xf>
    <xf numFmtId="1" fontId="35" fillId="0" borderId="0" xfId="8" applyNumberFormat="1" applyFont="1" applyBorder="1" applyAlignment="1">
      <alignment horizontal="center"/>
    </xf>
    <xf numFmtId="1" fontId="35" fillId="0" borderId="0" xfId="8" applyNumberFormat="1" applyFont="1" applyFill="1" applyBorder="1" applyAlignment="1">
      <alignment horizontal="center"/>
    </xf>
    <xf numFmtId="1" fontId="35" fillId="0" borderId="0" xfId="0" applyNumberFormat="1" applyFont="1" applyAlignment="1">
      <alignment horizontal="left"/>
    </xf>
    <xf numFmtId="0" fontId="36" fillId="0" borderId="0" xfId="0" applyFont="1" applyAlignment="1">
      <alignment horizontal="center"/>
    </xf>
    <xf numFmtId="49" fontId="35" fillId="0" borderId="0" xfId="9" applyNumberFormat="1" applyAlignment="1">
      <alignment horizontal="left"/>
    </xf>
    <xf numFmtId="0" fontId="35" fillId="0" borderId="1" xfId="9" applyBorder="1" applyAlignment="1">
      <alignment horizontal="left"/>
    </xf>
    <xf numFmtId="3" fontId="35" fillId="0" borderId="1" xfId="9" applyNumberFormat="1" applyBorder="1" applyAlignment="1">
      <alignment horizontal="center"/>
    </xf>
    <xf numFmtId="0" fontId="35" fillId="0" borderId="1" xfId="9" applyBorder="1" applyAlignment="1">
      <alignment horizontal="center"/>
    </xf>
    <xf numFmtId="3" fontId="35" fillId="0" borderId="1" xfId="9" quotePrefix="1" applyNumberFormat="1" applyBorder="1" applyAlignment="1">
      <alignment horizontal="center"/>
    </xf>
    <xf numFmtId="3" fontId="35" fillId="0" borderId="1" xfId="10" applyNumberFormat="1" applyFont="1" applyFill="1" applyBorder="1" applyAlignment="1">
      <alignment horizontal="center"/>
    </xf>
    <xf numFmtId="166" fontId="35" fillId="0" borderId="1" xfId="9" applyNumberFormat="1" applyBorder="1" applyAlignment="1">
      <alignment horizontal="center"/>
    </xf>
    <xf numFmtId="0" fontId="35" fillId="0" borderId="1" xfId="0" applyFont="1" applyBorder="1"/>
    <xf numFmtId="1" fontId="35" fillId="0" borderId="1" xfId="0" applyNumberFormat="1" applyFont="1" applyBorder="1" applyAlignment="1">
      <alignment horizontal="center"/>
    </xf>
    <xf numFmtId="0" fontId="35" fillId="0" borderId="1" xfId="0" applyFont="1" applyBorder="1" applyAlignment="1">
      <alignment wrapText="1"/>
    </xf>
    <xf numFmtId="0" fontId="35" fillId="0" borderId="1" xfId="0" applyFont="1" applyBorder="1" applyAlignment="1">
      <alignment horizontal="left"/>
    </xf>
    <xf numFmtId="3" fontId="35" fillId="0" borderId="1" xfId="0" applyNumberFormat="1" applyFont="1" applyBorder="1" applyAlignment="1">
      <alignment horizontal="center"/>
    </xf>
    <xf numFmtId="3" fontId="35" fillId="0" borderId="0" xfId="0" quotePrefix="1" applyNumberFormat="1" applyFont="1" applyAlignment="1">
      <alignment horizontal="center"/>
    </xf>
    <xf numFmtId="0" fontId="48" fillId="0" borderId="0" xfId="0" applyFont="1" applyAlignment="1">
      <alignment horizontal="center"/>
    </xf>
    <xf numFmtId="3" fontId="36" fillId="0" borderId="0" xfId="9" applyNumberFormat="1" applyFont="1" applyAlignment="1">
      <alignment horizontal="center"/>
    </xf>
    <xf numFmtId="0" fontId="35" fillId="0" borderId="0" xfId="0" applyFont="1"/>
    <xf numFmtId="0" fontId="42" fillId="0" borderId="0" xfId="0" applyFont="1" applyAlignment="1">
      <alignment horizontal="center"/>
    </xf>
    <xf numFmtId="1" fontId="42" fillId="0" borderId="0" xfId="0" applyNumberFormat="1" applyFont="1" applyAlignment="1">
      <alignment horizontal="center"/>
    </xf>
    <xf numFmtId="1" fontId="48" fillId="0" borderId="0" xfId="0" applyNumberFormat="1" applyFont="1" applyAlignment="1">
      <alignment horizontal="center"/>
    </xf>
    <xf numFmtId="1" fontId="49" fillId="0" borderId="0" xfId="0" applyNumberFormat="1" applyFont="1" applyAlignment="1">
      <alignment horizontal="center"/>
    </xf>
    <xf numFmtId="0" fontId="0" fillId="0" borderId="0" xfId="0" applyAlignment="1">
      <alignment horizontal="center" wrapText="1"/>
    </xf>
    <xf numFmtId="0" fontId="36" fillId="0" borderId="0" xfId="0" applyFont="1" applyAlignment="1">
      <alignment horizontal="left" wrapText="1"/>
    </xf>
    <xf numFmtId="165" fontId="35" fillId="0" borderId="1" xfId="0" applyNumberFormat="1" applyFont="1" applyBorder="1" applyAlignment="1">
      <alignment horizontal="center"/>
    </xf>
    <xf numFmtId="0" fontId="35" fillId="0" borderId="0" xfId="9" applyAlignment="1">
      <alignment horizontal="left" wrapText="1"/>
    </xf>
    <xf numFmtId="0" fontId="35" fillId="0" borderId="0" xfId="9" applyAlignment="1">
      <alignment horizontal="center" wrapText="1"/>
    </xf>
    <xf numFmtId="0" fontId="22" fillId="0" borderId="0" xfId="36" applyAlignment="1">
      <alignment wrapText="1"/>
    </xf>
    <xf numFmtId="0" fontId="35" fillId="0" borderId="1" xfId="0" applyFont="1" applyBorder="1" applyAlignment="1">
      <alignment horizontal="left" wrapText="1"/>
    </xf>
    <xf numFmtId="0" fontId="35" fillId="0" borderId="0" xfId="0" applyFont="1" applyAlignment="1">
      <alignment horizontal="center"/>
    </xf>
    <xf numFmtId="1" fontId="35" fillId="0" borderId="1" xfId="9" applyNumberFormat="1" applyBorder="1" applyAlignment="1">
      <alignment horizontal="center"/>
    </xf>
    <xf numFmtId="0" fontId="63" fillId="0" borderId="0" xfId="36" applyFont="1" applyAlignment="1">
      <alignment wrapText="1"/>
    </xf>
    <xf numFmtId="1" fontId="42" fillId="0" borderId="0" xfId="46" applyNumberFormat="1" applyFont="1" applyAlignment="1">
      <alignment horizontal="center"/>
    </xf>
    <xf numFmtId="1" fontId="48" fillId="0" borderId="0" xfId="46" applyNumberFormat="1" applyFont="1" applyAlignment="1">
      <alignment horizontal="center"/>
    </xf>
    <xf numFmtId="0" fontId="48" fillId="0" borderId="0" xfId="46" applyFont="1" applyAlignment="1">
      <alignment horizontal="center"/>
    </xf>
    <xf numFmtId="0" fontId="48" fillId="0" borderId="1" xfId="46" applyFont="1" applyBorder="1" applyAlignment="1">
      <alignment horizontal="center"/>
    </xf>
    <xf numFmtId="0" fontId="42" fillId="0" borderId="1" xfId="47" applyFont="1" applyBorder="1" applyAlignment="1">
      <alignment horizontal="center"/>
    </xf>
    <xf numFmtId="166" fontId="35" fillId="0" borderId="0" xfId="0" applyNumberFormat="1" applyFont="1" applyAlignment="1">
      <alignment horizontal="center"/>
    </xf>
    <xf numFmtId="0" fontId="42" fillId="0" borderId="0" xfId="48" applyFont="1" applyAlignment="1">
      <alignment horizontal="center"/>
    </xf>
    <xf numFmtId="3" fontId="42" fillId="0" borderId="1" xfId="48" applyNumberFormat="1" applyFont="1" applyBorder="1" applyAlignment="1">
      <alignment horizontal="center"/>
    </xf>
    <xf numFmtId="0" fontId="42" fillId="0" borderId="1" xfId="48" applyFont="1" applyBorder="1" applyAlignment="1">
      <alignment horizontal="left"/>
    </xf>
    <xf numFmtId="3" fontId="42" fillId="0" borderId="0" xfId="48" applyNumberFormat="1" applyFont="1" applyAlignment="1">
      <alignment horizontal="center"/>
    </xf>
    <xf numFmtId="3" fontId="48" fillId="0" borderId="0" xfId="48" applyNumberFormat="1" applyFont="1" applyAlignment="1">
      <alignment horizontal="center"/>
    </xf>
    <xf numFmtId="0" fontId="42" fillId="0" borderId="0" xfId="48" applyFont="1" applyAlignment="1">
      <alignment horizontal="center" wrapText="1"/>
    </xf>
    <xf numFmtId="0" fontId="35" fillId="0" borderId="0" xfId="50" applyAlignment="1">
      <alignment horizontal="left"/>
    </xf>
    <xf numFmtId="3" fontId="35" fillId="0" borderId="1" xfId="0" quotePrefix="1" applyNumberFormat="1" applyFont="1" applyBorder="1" applyAlignment="1">
      <alignment horizontal="center"/>
    </xf>
    <xf numFmtId="166" fontId="35" fillId="0" borderId="1" xfId="50" applyNumberFormat="1" applyBorder="1" applyAlignment="1">
      <alignment horizontal="center"/>
    </xf>
    <xf numFmtId="3" fontId="35" fillId="0" borderId="1" xfId="50" applyNumberFormat="1" applyBorder="1" applyAlignment="1">
      <alignment horizontal="center"/>
    </xf>
    <xf numFmtId="0" fontId="35" fillId="0" borderId="1" xfId="50" applyBorder="1" applyAlignment="1">
      <alignment horizontal="left"/>
    </xf>
    <xf numFmtId="0" fontId="35" fillId="0" borderId="1" xfId="50" applyBorder="1"/>
    <xf numFmtId="0" fontId="35" fillId="0" borderId="0" xfId="50" applyAlignment="1">
      <alignment horizontal="center" wrapText="1"/>
    </xf>
    <xf numFmtId="0" fontId="64" fillId="0" borderId="0" xfId="36" applyFont="1" applyAlignment="1">
      <alignment horizontal="center" wrapText="1"/>
    </xf>
    <xf numFmtId="3" fontId="42" fillId="0" borderId="0" xfId="0" applyNumberFormat="1" applyFont="1" applyAlignment="1">
      <alignment horizontal="center"/>
    </xf>
    <xf numFmtId="0" fontId="35" fillId="0" borderId="0" xfId="0" applyFont="1" applyAlignment="1">
      <alignment horizontal="center" wrapText="1"/>
    </xf>
    <xf numFmtId="166" fontId="35" fillId="0" borderId="0" xfId="9" quotePrefix="1" applyNumberFormat="1" applyAlignment="1">
      <alignment horizontal="center"/>
    </xf>
    <xf numFmtId="1" fontId="35" fillId="0" borderId="0" xfId="9" quotePrefix="1" applyNumberFormat="1" applyAlignment="1">
      <alignment horizontal="left"/>
    </xf>
    <xf numFmtId="1" fontId="35" fillId="0" borderId="0" xfId="10" applyNumberFormat="1" applyFont="1" applyFill="1" applyAlignment="1">
      <alignment horizontal="center"/>
    </xf>
    <xf numFmtId="0" fontId="0" fillId="0" borderId="1" xfId="0" applyBorder="1" applyAlignment="1">
      <alignment horizontal="center" wrapText="1"/>
    </xf>
    <xf numFmtId="0" fontId="0" fillId="0" borderId="0" xfId="0" applyAlignment="1">
      <alignment wrapText="1"/>
    </xf>
    <xf numFmtId="0" fontId="35" fillId="0" borderId="0" xfId="0" applyFont="1" applyAlignment="1">
      <alignment wrapText="1"/>
    </xf>
    <xf numFmtId="0" fontId="35" fillId="0" borderId="1" xfId="0" applyFont="1" applyBorder="1" applyAlignment="1">
      <alignment horizontal="center"/>
    </xf>
    <xf numFmtId="0" fontId="35" fillId="0" borderId="0" xfId="0" applyFont="1" applyAlignment="1">
      <alignment horizontal="left" wrapText="1"/>
    </xf>
    <xf numFmtId="0" fontId="42" fillId="0" borderId="0" xfId="0" applyFont="1" applyAlignment="1">
      <alignment horizontal="left"/>
    </xf>
    <xf numFmtId="0" fontId="35" fillId="0" borderId="0" xfId="9" applyAlignment="1">
      <alignment wrapText="1"/>
    </xf>
    <xf numFmtId="0" fontId="35" fillId="0" borderId="0" xfId="9"/>
    <xf numFmtId="0" fontId="42" fillId="0" borderId="0" xfId="46" applyFont="1"/>
    <xf numFmtId="0" fontId="42" fillId="0" borderId="0" xfId="46" applyFont="1" applyAlignment="1">
      <alignment wrapText="1"/>
    </xf>
    <xf numFmtId="0" fontId="42" fillId="0" borderId="0" xfId="46" applyFont="1" applyAlignment="1">
      <alignment horizontal="left" wrapText="1"/>
    </xf>
    <xf numFmtId="0" fontId="35" fillId="0" borderId="0" xfId="46" applyFont="1" applyAlignment="1">
      <alignment horizontal="center" wrapText="1"/>
    </xf>
    <xf numFmtId="49" fontId="35" fillId="0" borderId="0" xfId="9" applyNumberFormat="1" applyAlignment="1">
      <alignment horizontal="center" wrapText="1"/>
    </xf>
    <xf numFmtId="0" fontId="42" fillId="0" borderId="0" xfId="48" applyFont="1" applyAlignment="1">
      <alignment horizontal="left"/>
    </xf>
    <xf numFmtId="3" fontId="35" fillId="0" borderId="0" xfId="9" applyNumberFormat="1" applyAlignment="1">
      <alignment horizontal="center" wrapText="1"/>
    </xf>
    <xf numFmtId="0" fontId="35" fillId="0" borderId="0" xfId="50" applyAlignment="1">
      <alignment horizontal="center"/>
    </xf>
    <xf numFmtId="0" fontId="35" fillId="0" borderId="1" xfId="9" applyBorder="1"/>
    <xf numFmtId="9" fontId="35" fillId="0" borderId="1" xfId="10" applyFont="1" applyFill="1" applyBorder="1" applyAlignment="1"/>
    <xf numFmtId="0" fontId="36" fillId="0" borderId="0" xfId="9" applyFont="1"/>
    <xf numFmtId="0" fontId="35" fillId="0" borderId="0" xfId="46" applyFont="1"/>
    <xf numFmtId="0" fontId="42" fillId="0" borderId="1" xfId="46" applyFont="1" applyBorder="1"/>
    <xf numFmtId="3" fontId="35" fillId="0" borderId="0" xfId="0" applyNumberFormat="1" applyFont="1"/>
    <xf numFmtId="169" fontId="35" fillId="0" borderId="0" xfId="8" applyNumberFormat="1" applyFont="1" applyFill="1" applyAlignment="1"/>
    <xf numFmtId="3" fontId="35" fillId="0" borderId="1" xfId="50" applyNumberFormat="1" applyBorder="1"/>
    <xf numFmtId="9" fontId="35" fillId="0" borderId="1" xfId="4" applyFont="1" applyBorder="1" applyAlignment="1"/>
    <xf numFmtId="9" fontId="35" fillId="0" borderId="0" xfId="10" applyFont="1" applyFill="1" applyAlignment="1"/>
    <xf numFmtId="0" fontId="42" fillId="0" borderId="0" xfId="48" applyFont="1"/>
    <xf numFmtId="0" fontId="38" fillId="0" borderId="0" xfId="9" applyFont="1"/>
    <xf numFmtId="2" fontId="35" fillId="0" borderId="1" xfId="0" applyNumberFormat="1" applyFont="1" applyBorder="1"/>
    <xf numFmtId="0" fontId="65" fillId="0" borderId="0" xfId="36" applyFont="1" applyAlignment="1">
      <alignment wrapText="1"/>
    </xf>
    <xf numFmtId="0" fontId="64" fillId="0" borderId="0" xfId="36" applyFont="1" applyAlignment="1">
      <alignment wrapText="1"/>
    </xf>
    <xf numFmtId="0" fontId="22" fillId="0" borderId="0" xfId="36"/>
    <xf numFmtId="0" fontId="41" fillId="0" borderId="0" xfId="36" applyFont="1"/>
    <xf numFmtId="0" fontId="64" fillId="0" borderId="0" xfId="36" applyFont="1" applyAlignment="1">
      <alignment horizontal="center" vertical="center" wrapText="1"/>
    </xf>
    <xf numFmtId="167" fontId="35" fillId="0" borderId="0" xfId="8" applyNumberFormat="1" applyFont="1" applyFill="1" applyAlignment="1"/>
    <xf numFmtId="0" fontId="35" fillId="0" borderId="7" xfId="0" applyFont="1" applyBorder="1" applyAlignment="1">
      <alignment horizontal="center" wrapText="1"/>
    </xf>
    <xf numFmtId="0" fontId="36" fillId="0" borderId="0" xfId="9" applyFont="1" applyAlignment="1">
      <alignment horizontal="left" wrapText="1"/>
    </xf>
    <xf numFmtId="1" fontId="57" fillId="0" borderId="0" xfId="0" applyNumberFormat="1" applyFont="1" applyAlignment="1">
      <alignment horizontal="center"/>
    </xf>
    <xf numFmtId="1" fontId="58" fillId="0" borderId="0" xfId="0" applyNumberFormat="1" applyFont="1" applyAlignment="1">
      <alignment horizontal="center"/>
    </xf>
    <xf numFmtId="3" fontId="48" fillId="0" borderId="0" xfId="0" applyNumberFormat="1" applyFont="1" applyAlignment="1">
      <alignment horizontal="center"/>
    </xf>
    <xf numFmtId="3" fontId="35" fillId="0" borderId="1" xfId="9" applyNumberFormat="1" applyBorder="1" applyAlignment="1">
      <alignment horizontal="center" wrapText="1"/>
    </xf>
    <xf numFmtId="0" fontId="42" fillId="0" borderId="1" xfId="48" applyFont="1" applyBorder="1"/>
    <xf numFmtId="0" fontId="42" fillId="0" borderId="7" xfId="48" applyFont="1" applyBorder="1"/>
    <xf numFmtId="0" fontId="42" fillId="0" borderId="0" xfId="48" applyFont="1" applyAlignment="1">
      <alignment horizontal="left" wrapText="1"/>
    </xf>
    <xf numFmtId="9" fontId="35" fillId="0" borderId="0" xfId="10" applyFont="1" applyFill="1" applyAlignment="1">
      <alignment horizontal="center" wrapText="1"/>
    </xf>
    <xf numFmtId="165" fontId="35" fillId="0" borderId="0" xfId="81" applyNumberFormat="1" applyFont="1" applyFill="1" applyAlignment="1">
      <alignment horizontal="center"/>
    </xf>
    <xf numFmtId="3" fontId="42" fillId="0" borderId="0" xfId="82" applyNumberFormat="1" applyFont="1" applyAlignment="1">
      <alignment horizontal="center"/>
    </xf>
    <xf numFmtId="3" fontId="35" fillId="0" borderId="0" xfId="50" applyNumberFormat="1" applyAlignment="1">
      <alignment horizontal="center"/>
    </xf>
    <xf numFmtId="166" fontId="35" fillId="0" borderId="0" xfId="50" applyNumberFormat="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49" fontId="35" fillId="0" borderId="1" xfId="9" applyNumberFormat="1" applyBorder="1" applyAlignment="1">
      <alignment horizontal="left"/>
    </xf>
    <xf numFmtId="0" fontId="35" fillId="0" borderId="1" xfId="9" applyBorder="1" applyAlignment="1">
      <alignment horizontal="center" wrapText="1"/>
    </xf>
    <xf numFmtId="1" fontId="35" fillId="0" borderId="1" xfId="9" applyNumberFormat="1" applyBorder="1" applyAlignment="1">
      <alignment horizontal="left"/>
    </xf>
    <xf numFmtId="168" fontId="35" fillId="0" borderId="0" xfId="66" applyNumberFormat="1" applyAlignment="1">
      <alignment horizontal="center"/>
    </xf>
    <xf numFmtId="0" fontId="35" fillId="0" borderId="1" xfId="9" applyBorder="1" applyAlignment="1">
      <alignment horizontal="left" wrapText="1"/>
    </xf>
    <xf numFmtId="2" fontId="35" fillId="0" borderId="1" xfId="9" applyNumberFormat="1" applyBorder="1" applyAlignment="1">
      <alignment horizontal="center"/>
    </xf>
    <xf numFmtId="0" fontId="53" fillId="0" borderId="0" xfId="37" applyFont="1" applyFill="1" applyAlignment="1">
      <alignment wrapText="1"/>
    </xf>
    <xf numFmtId="0" fontId="35" fillId="0" borderId="4" xfId="9" applyBorder="1" applyAlignment="1">
      <alignment horizontal="center"/>
    </xf>
    <xf numFmtId="0" fontId="53" fillId="0" borderId="0" xfId="37" applyFont="1" applyAlignment="1">
      <alignment wrapText="1"/>
    </xf>
    <xf numFmtId="166" fontId="35" fillId="0" borderId="0" xfId="9" applyNumberFormat="1" applyAlignment="1">
      <alignment horizontal="center"/>
    </xf>
    <xf numFmtId="0" fontId="35" fillId="0" borderId="1" xfId="0" applyFont="1" applyBorder="1" applyAlignment="1">
      <alignment horizontal="center" wrapText="1"/>
    </xf>
    <xf numFmtId="3" fontId="35" fillId="0" borderId="0" xfId="0" applyNumberFormat="1" applyFont="1" applyAlignment="1">
      <alignment horizontal="center" wrapText="1"/>
    </xf>
    <xf numFmtId="167" fontId="35" fillId="0" borderId="0" xfId="8" applyNumberFormat="1" applyFont="1" applyAlignment="1">
      <alignment horizontal="center" wrapText="1"/>
    </xf>
    <xf numFmtId="167" fontId="35" fillId="0" borderId="0" xfId="8" applyNumberFormat="1" applyFont="1" applyBorder="1" applyAlignment="1">
      <alignment horizontal="center" wrapText="1"/>
    </xf>
    <xf numFmtId="49" fontId="35" fillId="0" borderId="1" xfId="9" applyNumberFormat="1" applyBorder="1" applyAlignment="1">
      <alignment horizontal="center" wrapText="1"/>
    </xf>
    <xf numFmtId="0" fontId="59" fillId="0" borderId="0" xfId="37" applyAlignment="1">
      <alignment wrapText="1"/>
    </xf>
    <xf numFmtId="0" fontId="42" fillId="0" borderId="0" xfId="47" applyFont="1" applyAlignment="1">
      <alignment horizontal="center"/>
    </xf>
    <xf numFmtId="0" fontId="35" fillId="0" borderId="7" xfId="46" applyFont="1" applyBorder="1" applyAlignment="1">
      <alignment horizontal="center" wrapText="1"/>
    </xf>
    <xf numFmtId="0" fontId="35" fillId="0" borderId="1" xfId="50" applyBorder="1" applyAlignment="1">
      <alignment horizontal="center"/>
    </xf>
    <xf numFmtId="3" fontId="35" fillId="0" borderId="0" xfId="9" applyNumberFormat="1"/>
    <xf numFmtId="3" fontId="70" fillId="0" borderId="0" xfId="0" applyNumberFormat="1" applyFont="1" applyAlignment="1">
      <alignment horizontal="right"/>
    </xf>
    <xf numFmtId="0" fontId="36" fillId="0" borderId="0" xfId="9" applyFont="1" applyAlignment="1">
      <alignment horizontal="center"/>
    </xf>
    <xf numFmtId="165" fontId="35" fillId="0" borderId="0" xfId="9" applyNumberFormat="1"/>
    <xf numFmtId="1" fontId="35" fillId="0" borderId="0" xfId="9" applyNumberFormat="1"/>
    <xf numFmtId="3" fontId="0" fillId="0" borderId="0" xfId="0" applyNumberFormat="1" applyAlignment="1">
      <alignment horizontal="center"/>
    </xf>
    <xf numFmtId="165" fontId="36" fillId="0" borderId="0" xfId="9" applyNumberFormat="1" applyFont="1" applyAlignment="1">
      <alignment horizontal="center"/>
    </xf>
    <xf numFmtId="49" fontId="66" fillId="0" borderId="0" xfId="36" applyNumberFormat="1" applyFont="1" applyAlignment="1">
      <alignment horizontal="left" wrapText="1"/>
    </xf>
    <xf numFmtId="0" fontId="41" fillId="0" borderId="0" xfId="36" applyFont="1" applyAlignment="1">
      <alignment wrapText="1"/>
    </xf>
    <xf numFmtId="0" fontId="41" fillId="0" borderId="0" xfId="36" applyFont="1" applyAlignment="1">
      <alignment horizontal="right" wrapText="1"/>
    </xf>
    <xf numFmtId="49" fontId="41" fillId="0" borderId="0" xfId="36" applyNumberFormat="1" applyFont="1" applyAlignment="1">
      <alignment horizontal="right" vertical="top" wrapText="1"/>
    </xf>
    <xf numFmtId="0" fontId="66" fillId="0" borderId="0" xfId="36" applyFont="1" applyAlignment="1">
      <alignment wrapText="1"/>
    </xf>
    <xf numFmtId="49" fontId="21" fillId="0" borderId="0" xfId="36" applyNumberFormat="1" applyFont="1" applyAlignment="1">
      <alignment horizontal="left" wrapText="1"/>
    </xf>
    <xf numFmtId="0" fontId="41" fillId="0" borderId="0" xfId="36" applyFont="1" applyAlignment="1">
      <alignment horizontal="right" vertical="top" wrapText="1"/>
    </xf>
    <xf numFmtId="1" fontId="41" fillId="0" borderId="0" xfId="36" applyNumberFormat="1" applyFont="1" applyAlignment="1">
      <alignment horizontal="right" vertical="top" wrapText="1"/>
    </xf>
    <xf numFmtId="1" fontId="41" fillId="0" borderId="0" xfId="36" applyNumberFormat="1" applyFont="1" applyAlignment="1">
      <alignment horizontal="right" wrapText="1"/>
    </xf>
    <xf numFmtId="0" fontId="59" fillId="0" borderId="0" xfId="37" applyFill="1" applyBorder="1" applyAlignment="1">
      <alignment wrapText="1"/>
    </xf>
    <xf numFmtId="0" fontId="22" fillId="0" borderId="0" xfId="36" applyAlignment="1">
      <alignment horizontal="right" wrapText="1"/>
    </xf>
    <xf numFmtId="0" fontId="53" fillId="0" borderId="0" xfId="32" quotePrefix="1" applyAlignment="1">
      <alignment wrapText="1"/>
    </xf>
    <xf numFmtId="0" fontId="53" fillId="0" borderId="0" xfId="32" applyAlignment="1">
      <alignment wrapText="1"/>
    </xf>
    <xf numFmtId="49" fontId="53" fillId="0" borderId="0" xfId="32" applyNumberFormat="1" applyAlignment="1">
      <alignment wrapText="1"/>
    </xf>
    <xf numFmtId="3" fontId="53" fillId="0" borderId="0" xfId="32" applyNumberFormat="1" applyAlignment="1">
      <alignment wrapText="1"/>
    </xf>
    <xf numFmtId="3" fontId="53" fillId="0" borderId="0" xfId="32" applyNumberFormat="1" applyFill="1" applyAlignment="1">
      <alignment wrapText="1"/>
    </xf>
    <xf numFmtId="3" fontId="0" fillId="0" borderId="0" xfId="9" applyNumberFormat="1" applyFont="1" applyAlignment="1">
      <alignment horizontal="center"/>
    </xf>
    <xf numFmtId="2" fontId="35" fillId="0" borderId="0" xfId="9" applyNumberFormat="1"/>
    <xf numFmtId="2" fontId="0" fillId="0" borderId="0" xfId="9" applyNumberFormat="1" applyFont="1"/>
    <xf numFmtId="3" fontId="0" fillId="0" borderId="0" xfId="9" applyNumberFormat="1" applyFont="1"/>
    <xf numFmtId="0" fontId="0" fillId="0" borderId="0" xfId="9" applyFont="1"/>
    <xf numFmtId="0" fontId="62" fillId="0" borderId="0" xfId="36" applyFont="1" applyAlignment="1">
      <alignment horizontal="center" wrapText="1"/>
    </xf>
    <xf numFmtId="0" fontId="66" fillId="0" borderId="0" xfId="36" applyFont="1" applyAlignment="1">
      <alignment horizontal="center" wrapText="1"/>
    </xf>
    <xf numFmtId="0" fontId="41" fillId="0" borderId="0" xfId="36" applyFont="1" applyAlignment="1">
      <alignment horizontal="left" wrapText="1"/>
    </xf>
    <xf numFmtId="0" fontId="41" fillId="0" borderId="0" xfId="36" applyFont="1" applyAlignment="1">
      <alignment wrapText="1"/>
    </xf>
    <xf numFmtId="0" fontId="60" fillId="0" borderId="5" xfId="36" applyFont="1" applyBorder="1" applyAlignment="1">
      <alignment horizontal="left" wrapText="1"/>
    </xf>
    <xf numFmtId="0" fontId="62" fillId="0" borderId="6" xfId="0" applyFont="1" applyBorder="1" applyAlignment="1">
      <alignment horizontal="left" wrapText="1"/>
    </xf>
    <xf numFmtId="0" fontId="35" fillId="0" borderId="0" xfId="0" applyFont="1" applyAlignment="1">
      <alignment horizontal="left" wrapText="1"/>
    </xf>
    <xf numFmtId="0" fontId="71" fillId="0" borderId="0" xfId="0" applyFont="1" applyAlignment="1">
      <alignment horizontal="left" wrapText="1"/>
    </xf>
    <xf numFmtId="0" fontId="36" fillId="0" borderId="0" xfId="0" applyFont="1" applyAlignment="1">
      <alignment horizontal="left" wrapText="1"/>
    </xf>
    <xf numFmtId="0" fontId="61" fillId="0" borderId="0" xfId="0" applyFont="1" applyAlignment="1">
      <alignment horizontal="left" wrapText="1"/>
    </xf>
    <xf numFmtId="0" fontId="35" fillId="0" borderId="0" xfId="9" applyAlignment="1">
      <alignment wrapText="1"/>
    </xf>
    <xf numFmtId="0" fontId="35" fillId="0" borderId="0" xfId="9" applyAlignment="1">
      <alignment horizontal="left"/>
    </xf>
    <xf numFmtId="0" fontId="35" fillId="0" borderId="0" xfId="9"/>
    <xf numFmtId="0" fontId="53" fillId="0" borderId="0" xfId="37" applyFont="1" applyFill="1" applyAlignment="1">
      <alignment horizontal="center" wrapText="1"/>
    </xf>
    <xf numFmtId="0" fontId="53" fillId="0" borderId="0" xfId="37" applyFont="1" applyFill="1" applyAlignment="1">
      <alignment wrapText="1"/>
    </xf>
    <xf numFmtId="0" fontId="36" fillId="0" borderId="3" xfId="9" applyFont="1" applyBorder="1" applyAlignment="1">
      <alignment wrapText="1"/>
    </xf>
    <xf numFmtId="0" fontId="36" fillId="0" borderId="7" xfId="9" applyFont="1" applyBorder="1" applyAlignment="1">
      <alignment wrapText="1"/>
    </xf>
    <xf numFmtId="0" fontId="35" fillId="0" borderId="4" xfId="9" applyBorder="1" applyAlignment="1">
      <alignment horizontal="center"/>
    </xf>
    <xf numFmtId="0" fontId="35" fillId="0" borderId="4" xfId="0" applyFont="1" applyBorder="1"/>
    <xf numFmtId="0" fontId="35" fillId="0" borderId="4" xfId="0" applyFont="1" applyBorder="1" applyAlignment="1">
      <alignment horizontal="center"/>
    </xf>
    <xf numFmtId="0" fontId="35" fillId="0" borderId="0" xfId="9" applyAlignment="1">
      <alignment horizontal="center" wrapText="1"/>
    </xf>
    <xf numFmtId="0" fontId="35" fillId="0" borderId="7" xfId="0" applyFont="1" applyBorder="1" applyAlignment="1">
      <alignment horizontal="center" wrapText="1"/>
    </xf>
    <xf numFmtId="0" fontId="35" fillId="0" borderId="7" xfId="9" applyBorder="1" applyAlignment="1">
      <alignment horizontal="center" wrapText="1"/>
    </xf>
    <xf numFmtId="0" fontId="36" fillId="0" borderId="7" xfId="9" applyFont="1" applyBorder="1" applyAlignment="1">
      <alignment horizontal="left" wrapText="1"/>
    </xf>
    <xf numFmtId="0" fontId="35" fillId="0" borderId="7" xfId="9" applyBorder="1" applyAlignment="1">
      <alignment horizontal="center"/>
    </xf>
    <xf numFmtId="0" fontId="0" fillId="0" borderId="0" xfId="0" applyAlignment="1">
      <alignment wrapText="1"/>
    </xf>
    <xf numFmtId="0" fontId="0" fillId="0" borderId="7" xfId="0" applyBorder="1" applyAlignment="1">
      <alignment wrapText="1"/>
    </xf>
    <xf numFmtId="0" fontId="35" fillId="0" borderId="0" xfId="9" applyAlignment="1">
      <alignment horizontal="left" wrapText="1"/>
    </xf>
    <xf numFmtId="0" fontId="0" fillId="0" borderId="7" xfId="0" applyBorder="1" applyAlignment="1">
      <alignment horizontal="center" wrapText="1"/>
    </xf>
    <xf numFmtId="49" fontId="35" fillId="0" borderId="0" xfId="9" applyNumberFormat="1" applyAlignment="1">
      <alignment horizontal="left" wrapText="1"/>
    </xf>
    <xf numFmtId="0" fontId="36" fillId="0" borderId="3" xfId="9" applyFont="1" applyBorder="1" applyAlignment="1">
      <alignment horizontal="left" wrapText="1"/>
    </xf>
    <xf numFmtId="0" fontId="53" fillId="0" borderId="0" xfId="37" applyFont="1" applyAlignment="1">
      <alignment horizontal="center" wrapText="1"/>
    </xf>
    <xf numFmtId="0" fontId="53" fillId="0" borderId="0" xfId="37" applyFont="1" applyAlignment="1">
      <alignment wrapText="1"/>
    </xf>
    <xf numFmtId="49" fontId="36" fillId="0" borderId="3" xfId="9" applyNumberFormat="1" applyFont="1" applyBorder="1" applyAlignment="1">
      <alignment horizontal="left" wrapText="1"/>
    </xf>
    <xf numFmtId="0" fontId="35" fillId="0" borderId="0" xfId="0" applyFont="1"/>
    <xf numFmtId="0" fontId="36" fillId="0" borderId="3" xfId="0" applyFont="1" applyBorder="1" applyAlignment="1">
      <alignment wrapText="1"/>
    </xf>
    <xf numFmtId="0" fontId="36" fillId="0" borderId="7" xfId="0" applyFont="1" applyBorder="1" applyAlignment="1">
      <alignment wrapText="1"/>
    </xf>
    <xf numFmtId="0" fontId="35" fillId="0" borderId="0" xfId="0" applyFont="1" applyAlignment="1">
      <alignment horizontal="left"/>
    </xf>
    <xf numFmtId="0" fontId="0" fillId="0" borderId="0" xfId="0" applyAlignment="1">
      <alignment horizontal="left" wrapText="1"/>
    </xf>
    <xf numFmtId="0" fontId="35" fillId="0" borderId="7" xfId="9" applyBorder="1" applyAlignment="1">
      <alignment wrapText="1"/>
    </xf>
    <xf numFmtId="0" fontId="59" fillId="0" borderId="0" xfId="37" applyAlignment="1">
      <alignment horizontal="center" wrapText="1"/>
    </xf>
    <xf numFmtId="0" fontId="59" fillId="0" borderId="0" xfId="37" applyAlignment="1">
      <alignment wrapText="1"/>
    </xf>
    <xf numFmtId="0" fontId="35" fillId="0" borderId="4" xfId="9" applyBorder="1" applyAlignment="1">
      <alignment horizontal="center" wrapText="1"/>
    </xf>
    <xf numFmtId="0" fontId="0" fillId="0" borderId="4" xfId="0" applyBorder="1" applyAlignment="1">
      <alignment wrapText="1"/>
    </xf>
    <xf numFmtId="0" fontId="36" fillId="0" borderId="7" xfId="0" applyFont="1" applyBorder="1" applyAlignment="1">
      <alignment horizontal="left" wrapText="1"/>
    </xf>
    <xf numFmtId="0" fontId="35" fillId="0" borderId="7" xfId="0" applyFont="1" applyBorder="1" applyAlignment="1">
      <alignment wrapText="1"/>
    </xf>
    <xf numFmtId="0" fontId="35" fillId="0" borderId="0" xfId="0" applyFont="1" applyAlignment="1">
      <alignment horizontal="center" wrapText="1"/>
    </xf>
    <xf numFmtId="0" fontId="35" fillId="0" borderId="0" xfId="0" applyFont="1" applyAlignment="1">
      <alignment wrapText="1"/>
    </xf>
    <xf numFmtId="0" fontId="0" fillId="0" borderId="0" xfId="0"/>
    <xf numFmtId="49" fontId="35" fillId="0" borderId="0" xfId="0" applyNumberFormat="1" applyFont="1" applyAlignment="1">
      <alignment horizontal="center" wrapText="1"/>
    </xf>
    <xf numFmtId="0" fontId="35" fillId="0" borderId="4" xfId="0" applyFont="1" applyBorder="1" applyAlignment="1">
      <alignment horizontal="center" wrapText="1"/>
    </xf>
    <xf numFmtId="0" fontId="0" fillId="0" borderId="4" xfId="0" applyBorder="1" applyAlignment="1">
      <alignment horizontal="center" wrapText="1"/>
    </xf>
    <xf numFmtId="49" fontId="35" fillId="0" borderId="3" xfId="0" applyNumberFormat="1" applyFont="1" applyBorder="1" applyAlignment="1">
      <alignment horizontal="center" wrapText="1"/>
    </xf>
    <xf numFmtId="49" fontId="35" fillId="0" borderId="0" xfId="0" applyNumberFormat="1" applyFont="1" applyAlignment="1">
      <alignment horizontal="left" wrapText="1"/>
    </xf>
    <xf numFmtId="49" fontId="35" fillId="0" borderId="4" xfId="9" applyNumberFormat="1" applyBorder="1" applyAlignment="1">
      <alignment horizontal="center" wrapText="1"/>
    </xf>
    <xf numFmtId="49" fontId="35" fillId="0" borderId="0" xfId="9" applyNumberFormat="1" applyAlignment="1">
      <alignment horizontal="center" wrapText="1"/>
    </xf>
    <xf numFmtId="49" fontId="35" fillId="0" borderId="0" xfId="0" applyNumberFormat="1" applyFont="1" applyAlignment="1">
      <alignment horizontal="left"/>
    </xf>
    <xf numFmtId="0" fontId="0" fillId="0" borderId="0" xfId="0" applyAlignment="1">
      <alignment horizontal="left"/>
    </xf>
    <xf numFmtId="0" fontId="42" fillId="0" borderId="0" xfId="48" applyFont="1" applyAlignment="1">
      <alignment horizontal="left" wrapText="1"/>
    </xf>
    <xf numFmtId="0" fontId="42" fillId="0" borderId="4" xfId="48" applyFont="1" applyBorder="1" applyAlignment="1">
      <alignment horizontal="center" wrapText="1"/>
    </xf>
    <xf numFmtId="0" fontId="42" fillId="0" borderId="1" xfId="48" applyFont="1" applyBorder="1" applyAlignment="1">
      <alignment horizontal="center" wrapText="1"/>
    </xf>
    <xf numFmtId="0" fontId="0" fillId="0" borderId="0" xfId="0" applyAlignment="1">
      <alignment horizontal="center" wrapText="1"/>
    </xf>
    <xf numFmtId="0" fontId="48" fillId="0" borderId="7" xfId="48" applyFont="1" applyBorder="1" applyAlignment="1">
      <alignment horizontal="left" wrapText="1"/>
    </xf>
    <xf numFmtId="0" fontId="42" fillId="0" borderId="0" xfId="48" applyFont="1" applyAlignment="1">
      <alignment horizontal="left"/>
    </xf>
    <xf numFmtId="49" fontId="35" fillId="0" borderId="1" xfId="9" applyNumberFormat="1" applyBorder="1" applyAlignment="1">
      <alignment horizontal="left"/>
    </xf>
    <xf numFmtId="49" fontId="35" fillId="0" borderId="0" xfId="9" applyNumberFormat="1" applyAlignment="1">
      <alignment horizontal="left"/>
    </xf>
    <xf numFmtId="3" fontId="35" fillId="0" borderId="4" xfId="9" applyNumberFormat="1" applyBorder="1" applyAlignment="1">
      <alignment horizontal="center" wrapText="1"/>
    </xf>
    <xf numFmtId="0" fontId="53" fillId="0" borderId="0" xfId="32" applyAlignment="1">
      <alignment horizontal="center" wrapText="1"/>
    </xf>
    <xf numFmtId="49" fontId="35" fillId="0" borderId="0" xfId="9" applyNumberFormat="1" applyAlignment="1">
      <alignment wrapText="1"/>
    </xf>
    <xf numFmtId="3" fontId="35" fillId="0" borderId="0" xfId="9" applyNumberFormat="1" applyAlignment="1">
      <alignment horizontal="left" wrapText="1"/>
    </xf>
    <xf numFmtId="0" fontId="59" fillId="0" borderId="0" xfId="37" applyFill="1" applyAlignment="1">
      <alignment horizontal="center" wrapText="1"/>
    </xf>
    <xf numFmtId="0" fontId="59" fillId="0" borderId="0" xfId="37" applyFill="1" applyAlignment="1">
      <alignment wrapText="1"/>
    </xf>
    <xf numFmtId="3" fontId="36" fillId="0" borderId="7" xfId="9" applyNumberFormat="1" applyFont="1" applyBorder="1" applyAlignment="1">
      <alignment horizontal="left" wrapText="1"/>
    </xf>
    <xf numFmtId="0" fontId="36" fillId="0" borderId="7" xfId="50" applyFont="1" applyBorder="1" applyAlignment="1">
      <alignment horizontal="left" wrapText="1"/>
    </xf>
    <xf numFmtId="0" fontId="36" fillId="0" borderId="7" xfId="50" applyFont="1" applyBorder="1" applyAlignment="1">
      <alignment wrapText="1"/>
    </xf>
    <xf numFmtId="49" fontId="35" fillId="0" borderId="0" xfId="50" applyNumberFormat="1" applyAlignment="1">
      <alignment horizontal="left" wrapText="1"/>
    </xf>
    <xf numFmtId="0" fontId="35" fillId="0" borderId="4" xfId="50" applyBorder="1" applyAlignment="1">
      <alignment horizontal="center"/>
    </xf>
    <xf numFmtId="3" fontId="36" fillId="0" borderId="3" xfId="0" applyNumberFormat="1" applyFont="1" applyBorder="1" applyAlignment="1">
      <alignment horizontal="left" wrapText="1"/>
    </xf>
    <xf numFmtId="3" fontId="36" fillId="0" borderId="7" xfId="0" applyNumberFormat="1" applyFont="1" applyBorder="1" applyAlignment="1">
      <alignment horizontal="left" wrapText="1"/>
    </xf>
    <xf numFmtId="0" fontId="42" fillId="0" borderId="0" xfId="0" applyFont="1" applyAlignment="1">
      <alignment horizontal="left" wrapText="1"/>
    </xf>
    <xf numFmtId="0" fontId="42" fillId="0" borderId="0" xfId="46" applyFont="1" applyAlignment="1">
      <alignment horizontal="left" wrapText="1"/>
    </xf>
    <xf numFmtId="0" fontId="42" fillId="0" borderId="0" xfId="46" applyFont="1" applyAlignment="1">
      <alignment wrapText="1"/>
    </xf>
    <xf numFmtId="0" fontId="48" fillId="0" borderId="7" xfId="46" applyFont="1" applyBorder="1" applyAlignment="1">
      <alignment horizontal="left" wrapText="1"/>
    </xf>
    <xf numFmtId="0" fontId="35" fillId="0" borderId="7" xfId="46" applyFont="1" applyBorder="1" applyAlignment="1">
      <alignment horizontal="center" wrapText="1"/>
    </xf>
    <xf numFmtId="0" fontId="42" fillId="0" borderId="0" xfId="46" applyFont="1"/>
    <xf numFmtId="0" fontId="35" fillId="0" borderId="4" xfId="46" applyFont="1" applyBorder="1" applyAlignment="1">
      <alignment horizontal="center" wrapText="1"/>
    </xf>
    <xf numFmtId="0" fontId="35" fillId="0" borderId="3" xfId="0" applyFont="1" applyBorder="1" applyAlignment="1">
      <alignment wrapText="1"/>
    </xf>
    <xf numFmtId="0" fontId="35" fillId="0" borderId="7" xfId="0" applyFont="1" applyBorder="1" applyAlignment="1">
      <alignment horizontal="center"/>
    </xf>
    <xf numFmtId="1" fontId="35" fillId="0" borderId="1" xfId="9" applyNumberFormat="1" applyBorder="1" applyAlignment="1">
      <alignment wrapText="1"/>
    </xf>
    <xf numFmtId="1" fontId="35" fillId="0" borderId="1" xfId="0" applyNumberFormat="1" applyFont="1" applyBorder="1" applyAlignment="1">
      <alignment wrapText="1"/>
    </xf>
    <xf numFmtId="0" fontId="35" fillId="0" borderId="0" xfId="0" applyFont="1" applyAlignment="1">
      <alignment horizontal="center"/>
    </xf>
    <xf numFmtId="0" fontId="0" fillId="0" borderId="0" xfId="0" applyAlignment="1">
      <alignment horizontal="center"/>
    </xf>
    <xf numFmtId="1" fontId="0" fillId="0" borderId="0" xfId="9" applyNumberFormat="1" applyFont="1" applyAlignment="1">
      <alignment horizontal="center"/>
    </xf>
  </cellXfs>
  <cellStyles count="98">
    <cellStyle name="Hyperlänk" xfId="32" builtinId="8"/>
    <cellStyle name="Hyperlänk 2" xfId="26" xr:uid="{00000000-0005-0000-0000-000001000000}"/>
    <cellStyle name="Hyperlänk 2 2" xfId="94" xr:uid="{21D4FACD-DBF8-4B09-911D-6AF18506E87E}"/>
    <cellStyle name="Hyperlänk 3" xfId="37" xr:uid="{00000000-0005-0000-0000-000002000000}"/>
    <cellStyle name="Normal" xfId="0" builtinId="0"/>
    <cellStyle name="Normal 10" xfId="36" xr:uid="{00000000-0005-0000-0000-000004000000}"/>
    <cellStyle name="Normal 11" xfId="38" xr:uid="{00000000-0005-0000-0000-000005000000}"/>
    <cellStyle name="Normal 12" xfId="44" xr:uid="{00000000-0005-0000-0000-000006000000}"/>
    <cellStyle name="Normal 12 2" xfId="77" xr:uid="{FA8205C6-3DC9-4925-A545-F6FAE3DF4F0B}"/>
    <cellStyle name="Normal 13" xfId="45" xr:uid="{00000000-0005-0000-0000-000007000000}"/>
    <cellStyle name="Normal 13 2" xfId="72" xr:uid="{6E48AA91-B989-428A-BCDB-185471E056DA}"/>
    <cellStyle name="Normal 14" xfId="52" xr:uid="{00000000-0005-0000-0000-000008000000}"/>
    <cellStyle name="Normal 15" xfId="53" xr:uid="{00000000-0005-0000-0000-000009000000}"/>
    <cellStyle name="Normal 16" xfId="54" xr:uid="{00000000-0005-0000-0000-00000A000000}"/>
    <cellStyle name="Normal 16 2" xfId="76" xr:uid="{80E48057-7D2E-4B81-9715-C6A232643CFC}"/>
    <cellStyle name="Normal 17" xfId="55" xr:uid="{00000000-0005-0000-0000-00000B000000}"/>
    <cellStyle name="Normal 18" xfId="67" xr:uid="{00000000-0005-0000-0000-00000C000000}"/>
    <cellStyle name="Normal 19" xfId="68" xr:uid="{00000000-0005-0000-0000-00000D000000}"/>
    <cellStyle name="Normal 2" xfId="1" xr:uid="{00000000-0005-0000-0000-00000E000000}"/>
    <cellStyle name="Normal 2 2" xfId="9" xr:uid="{00000000-0005-0000-0000-00000F000000}"/>
    <cellStyle name="Normal 2 2 2" xfId="29" xr:uid="{00000000-0005-0000-0000-000010000000}"/>
    <cellStyle name="Normal 2 3" xfId="22" xr:uid="{00000000-0005-0000-0000-000011000000}"/>
    <cellStyle name="Normal 2 4" xfId="61" xr:uid="{00000000-0005-0000-0000-000012000000}"/>
    <cellStyle name="Normal 2 5" xfId="87" xr:uid="{915D537B-DEFB-49D8-B45A-B3549BBA854E}"/>
    <cellStyle name="Normal 20" xfId="69" xr:uid="{00000000-0005-0000-0000-000013000000}"/>
    <cellStyle name="Normal 21" xfId="70" xr:uid="{00000000-0005-0000-0000-000014000000}"/>
    <cellStyle name="Normal 22" xfId="73" xr:uid="{EBF03B45-4E61-4F11-AF42-6B2BBB207B2B}"/>
    <cellStyle name="Normal 23" xfId="78" xr:uid="{DD3DA855-0C8C-4D33-8778-603835EDAD07}"/>
    <cellStyle name="Normal 24" xfId="79" xr:uid="{45B880A6-3773-48BD-ACD0-4A1207080096}"/>
    <cellStyle name="Normal 25" xfId="83" xr:uid="{63152D4C-9FAB-4EFB-AB5C-C09DEBA61355}"/>
    <cellStyle name="Normal 26" xfId="95" xr:uid="{5720F6B5-97D1-4933-958F-D17C45A8F718}"/>
    <cellStyle name="Normal 3" xfId="2" xr:uid="{00000000-0005-0000-0000-000015000000}"/>
    <cellStyle name="Normal 3 2" xfId="3" xr:uid="{00000000-0005-0000-0000-000016000000}"/>
    <cellStyle name="Normal 3 2 2" xfId="50" xr:uid="{00000000-0005-0000-0000-000017000000}"/>
    <cellStyle name="Normal 3 3" xfId="49" xr:uid="{00000000-0005-0000-0000-000018000000}"/>
    <cellStyle name="Normal 3 3 2" xfId="84" xr:uid="{7C447C4B-EF31-492B-81E5-BD8201167A2B}"/>
    <cellStyle name="Normal 3 4" xfId="59" xr:uid="{00000000-0005-0000-0000-000019000000}"/>
    <cellStyle name="Normal 4" xfId="11" xr:uid="{00000000-0005-0000-0000-00001A000000}"/>
    <cellStyle name="Normal 4 2" xfId="20" xr:uid="{00000000-0005-0000-0000-00001B000000}"/>
    <cellStyle name="Normal 4 2 2" xfId="25" xr:uid="{00000000-0005-0000-0000-00001C000000}"/>
    <cellStyle name="Normal 4 2 2 2" xfId="47" xr:uid="{00000000-0005-0000-0000-00001D000000}"/>
    <cellStyle name="Normal 4 2 2 2 2" xfId="82" xr:uid="{39A88DDB-0548-488B-91DB-BDF99D4658DF}"/>
    <cellStyle name="Normal 4 2 2 2 3" xfId="97" xr:uid="{614CD940-21FE-4B7F-A784-692B27620C5C}"/>
    <cellStyle name="Normal 4 2 3" xfId="56" xr:uid="{00000000-0005-0000-0000-00001E000000}"/>
    <cellStyle name="Normal 4 2 4" xfId="92" xr:uid="{BDFE11C7-7270-4710-92A2-E177749F087C}"/>
    <cellStyle name="Normal 4 3" xfId="33" xr:uid="{00000000-0005-0000-0000-00001F000000}"/>
    <cellStyle name="Normal 4 4" xfId="34" xr:uid="{00000000-0005-0000-0000-000020000000}"/>
    <cellStyle name="Normal 4 5" xfId="35" xr:uid="{00000000-0005-0000-0000-000021000000}"/>
    <cellStyle name="Normal 4 6" xfId="88" xr:uid="{D480E564-9FA9-41BF-9F05-4CFD1D77DBB7}"/>
    <cellStyle name="Normal 5" xfId="14" xr:uid="{00000000-0005-0000-0000-000022000000}"/>
    <cellStyle name="Normal 5 2" xfId="30" xr:uid="{00000000-0005-0000-0000-000023000000}"/>
    <cellStyle name="Normal 5 3" xfId="40" xr:uid="{00000000-0005-0000-0000-000024000000}"/>
    <cellStyle name="Normal 5 4" xfId="58" xr:uid="{00000000-0005-0000-0000-000025000000}"/>
    <cellStyle name="Normal 5 5" xfId="89" xr:uid="{C20C19DB-D6BD-42C1-AF52-2F59D64F736D}"/>
    <cellStyle name="Normal 6" xfId="16" xr:uid="{00000000-0005-0000-0000-000026000000}"/>
    <cellStyle name="Normal 6 2" xfId="48" xr:uid="{00000000-0005-0000-0000-000027000000}"/>
    <cellStyle name="Normal 6 3" xfId="86" xr:uid="{C270DADE-CA93-476D-BDCB-233AADA2F1F4}"/>
    <cellStyle name="Normal 7" xfId="18" xr:uid="{00000000-0005-0000-0000-000028000000}"/>
    <cellStyle name="Normal 7 2" xfId="51" xr:uid="{00000000-0005-0000-0000-000029000000}"/>
    <cellStyle name="Normal 7 3" xfId="85" xr:uid="{2E30D8CE-5B58-4283-8362-F43B0345DAF8}"/>
    <cellStyle name="Normal 8" xfId="19" xr:uid="{00000000-0005-0000-0000-00002A000000}"/>
    <cellStyle name="Normal 8 2" xfId="24" xr:uid="{00000000-0005-0000-0000-00002B000000}"/>
    <cellStyle name="Normal 8 2 2" xfId="46" xr:uid="{00000000-0005-0000-0000-00002C000000}"/>
    <cellStyle name="Normal 8 2 2 2" xfId="96" xr:uid="{9749AD8F-85E9-4274-8AF2-A20C36766074}"/>
    <cellStyle name="Normal 8 3" xfId="93" xr:uid="{DC5DB76D-9A0B-4A61-AFA1-5C6519DDA9C4}"/>
    <cellStyle name="Normal 9" xfId="21" xr:uid="{00000000-0005-0000-0000-00002D000000}"/>
    <cellStyle name="Normal 9 2" xfId="28" xr:uid="{00000000-0005-0000-0000-00002E000000}"/>
    <cellStyle name="Normal 9 2 2" xfId="42" xr:uid="{00000000-0005-0000-0000-00002F000000}"/>
    <cellStyle name="Normal 9 2 2 2" xfId="74" xr:uid="{1088A844-46AC-429F-AC58-CE96899907A0}"/>
    <cellStyle name="Normal 9 2 3" xfId="43" xr:uid="{00000000-0005-0000-0000-000030000000}"/>
    <cellStyle name="Normal 9 2 3 2" xfId="75" xr:uid="{16FEDA54-FFD1-47A1-A392-E3AE97B08C99}"/>
    <cellStyle name="Normal_70" xfId="66" xr:uid="{00000000-0005-0000-0000-000037000000}"/>
    <cellStyle name="Procent" xfId="4" builtinId="5"/>
    <cellStyle name="Procent 10" xfId="80" xr:uid="{210A3578-A8D0-45DA-8272-6998A1F3D85E}"/>
    <cellStyle name="Procent 2" xfId="5" xr:uid="{00000000-0005-0000-0000-000047000000}"/>
    <cellStyle name="Procent 2 2" xfId="10" xr:uid="{00000000-0005-0000-0000-000048000000}"/>
    <cellStyle name="Procent 3" xfId="6" xr:uid="{00000000-0005-0000-0000-000049000000}"/>
    <cellStyle name="Procent 3 2" xfId="13" xr:uid="{00000000-0005-0000-0000-00004A000000}"/>
    <cellStyle name="Procent 4" xfId="7" xr:uid="{00000000-0005-0000-0000-00004B000000}"/>
    <cellStyle name="Procent 4 2" xfId="12" xr:uid="{00000000-0005-0000-0000-00004C000000}"/>
    <cellStyle name="Procent 4 3" xfId="90" xr:uid="{7E9F8CE2-CBAE-49ED-91AA-D3E1BC011E4D}"/>
    <cellStyle name="Procent 5" xfId="15" xr:uid="{00000000-0005-0000-0000-00004D000000}"/>
    <cellStyle name="Procent 6" xfId="17" xr:uid="{00000000-0005-0000-0000-00004E000000}"/>
    <cellStyle name="Procent 7" xfId="41" xr:uid="{00000000-0005-0000-0000-00004F000000}"/>
    <cellStyle name="Procent 8" xfId="60" xr:uid="{00000000-0005-0000-0000-000050000000}"/>
    <cellStyle name="Procent 9" xfId="71" xr:uid="{00000000-0005-0000-0000-000051000000}"/>
    <cellStyle name="SCBLime" xfId="27" xr:uid="{00000000-0005-0000-0000-000052000000}"/>
    <cellStyle name="style1509307589685" xfId="63" xr:uid="{00000000-0005-0000-0000-000053000000}"/>
    <cellStyle name="style1509307589825" xfId="62" xr:uid="{00000000-0005-0000-0000-000054000000}"/>
    <cellStyle name="style1509371704107" xfId="65" xr:uid="{00000000-0005-0000-0000-000055000000}"/>
    <cellStyle name="style1509371704411" xfId="64" xr:uid="{00000000-0005-0000-0000-000056000000}"/>
    <cellStyle name="Tusental" xfId="8" builtinId="3"/>
    <cellStyle name="Tusental 2" xfId="23" xr:uid="{00000000-0005-0000-0000-000058000000}"/>
    <cellStyle name="Tusental 2 2" xfId="31" xr:uid="{00000000-0005-0000-0000-000059000000}"/>
    <cellStyle name="Tusental 2 3" xfId="91" xr:uid="{1537DBF1-5CCE-46D1-AD46-BDB0E8AB8F22}"/>
    <cellStyle name="Tusental 3" xfId="39" xr:uid="{00000000-0005-0000-0000-00005A000000}"/>
    <cellStyle name="Tusental 4" xfId="57" xr:uid="{00000000-0005-0000-0000-00005B000000}"/>
    <cellStyle name="Tusental 5" xfId="81" xr:uid="{BE6109BD-4F3A-4733-A28E-A70D8FE195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382921</xdr:colOff>
      <xdr:row>12</xdr:row>
      <xdr:rowOff>85728</xdr:rowOff>
    </xdr:from>
    <xdr:ext cx="4257695" cy="563187"/>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761" y="2280288"/>
          <a:ext cx="4257695" cy="5631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85725</xdr:rowOff>
    </xdr:from>
    <xdr:ext cx="990599" cy="257538"/>
    <xdr:pic>
      <xdr:nvPicPr>
        <xdr:cNvPr id="2" name="Bildobjekt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990599" cy="2575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66675</xdr:rowOff>
    </xdr:from>
    <xdr:ext cx="990599" cy="257538"/>
    <xdr:pic>
      <xdr:nvPicPr>
        <xdr:cNvPr id="2" name="Bildobjekt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85725</xdr:rowOff>
    </xdr:from>
    <xdr:ext cx="990599" cy="257538"/>
    <xdr:pic>
      <xdr:nvPicPr>
        <xdr:cNvPr id="2" name="Bildobjekt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5"/>
          <a:ext cx="990599" cy="2575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66675</xdr:rowOff>
    </xdr:from>
    <xdr:ext cx="990599" cy="257538"/>
    <xdr:pic>
      <xdr:nvPicPr>
        <xdr:cNvPr id="2" name="Bildobjekt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0</xdr:row>
      <xdr:rowOff>66675</xdr:rowOff>
    </xdr:from>
    <xdr:ext cx="990599" cy="257538"/>
    <xdr:pic>
      <xdr:nvPicPr>
        <xdr:cNvPr id="2" name="Bildobjekt 1">
          <a:extLst>
            <a:ext uri="{FF2B5EF4-FFF2-40B4-BE49-F238E27FC236}">
              <a16:creationId xmlns:a16="http://schemas.microsoft.com/office/drawing/2014/main" id="{2C94ED37-5A8C-4597-9738-AE30A9B5D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66675</xdr:rowOff>
    </xdr:from>
    <xdr:ext cx="990599" cy="257538"/>
    <xdr:pic>
      <xdr:nvPicPr>
        <xdr:cNvPr id="2" name="Bildobjekt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990599" cy="2575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47625</xdr:colOff>
      <xdr:row>0</xdr:row>
      <xdr:rowOff>66675</xdr:rowOff>
    </xdr:from>
    <xdr:ext cx="990599" cy="257538"/>
    <xdr:pic>
      <xdr:nvPicPr>
        <xdr:cNvPr id="2" name="Bildobjekt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76200</xdr:rowOff>
    </xdr:from>
    <xdr:ext cx="990599" cy="257538"/>
    <xdr:pic>
      <xdr:nvPicPr>
        <xdr:cNvPr id="2" name="Bildobjekt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990599" cy="2575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76200</xdr:rowOff>
    </xdr:from>
    <xdr:ext cx="990599" cy="257538"/>
    <xdr:pic>
      <xdr:nvPicPr>
        <xdr:cNvPr id="2" name="Bildobjekt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90599" cy="25753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66675</xdr:rowOff>
    </xdr:from>
    <xdr:ext cx="990599" cy="257538"/>
    <xdr:pic>
      <xdr:nvPicPr>
        <xdr:cNvPr id="2" name="Bildobjekt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990599" cy="25753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0</xdr:row>
      <xdr:rowOff>66675</xdr:rowOff>
    </xdr:from>
    <xdr:ext cx="990599" cy="257538"/>
    <xdr:pic>
      <xdr:nvPicPr>
        <xdr:cNvPr id="3" name="Bildobjekt 2">
          <a:extLst>
            <a:ext uri="{FF2B5EF4-FFF2-40B4-BE49-F238E27FC236}">
              <a16:creationId xmlns:a16="http://schemas.microsoft.com/office/drawing/2014/main" id="{F265FE83-0ADA-493F-BDDC-604CF2C88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990599" cy="25753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19050</xdr:colOff>
      <xdr:row>0</xdr:row>
      <xdr:rowOff>66675</xdr:rowOff>
    </xdr:from>
    <xdr:ext cx="990599" cy="257538"/>
    <xdr:pic>
      <xdr:nvPicPr>
        <xdr:cNvPr id="2" name="Bildobjekt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57150</xdr:rowOff>
    </xdr:from>
    <xdr:ext cx="990599" cy="257538"/>
    <xdr:pic>
      <xdr:nvPicPr>
        <xdr:cNvPr id="2" name="Bildobjekt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7150"/>
          <a:ext cx="990599" cy="25753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76200</xdr:rowOff>
    </xdr:from>
    <xdr:ext cx="990599" cy="257538"/>
    <xdr:pic>
      <xdr:nvPicPr>
        <xdr:cNvPr id="2" name="Bildobjekt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990599" cy="25753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66675</xdr:rowOff>
    </xdr:from>
    <xdr:ext cx="990599" cy="257538"/>
    <xdr:pic>
      <xdr:nvPicPr>
        <xdr:cNvPr id="2" name="Bildobjekt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6675"/>
          <a:ext cx="990599" cy="25753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38100</xdr:colOff>
      <xdr:row>0</xdr:row>
      <xdr:rowOff>76200</xdr:rowOff>
    </xdr:from>
    <xdr:ext cx="990599" cy="257538"/>
    <xdr:pic>
      <xdr:nvPicPr>
        <xdr:cNvPr id="2" name="Bildobjekt 1">
          <a:extLst>
            <a:ext uri="{FF2B5EF4-FFF2-40B4-BE49-F238E27FC236}">
              <a16:creationId xmlns:a16="http://schemas.microsoft.com/office/drawing/2014/main" id="{DFA9A50C-46BD-4C70-995B-71680D1F1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90599" cy="25753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0</xdr:row>
      <xdr:rowOff>76200</xdr:rowOff>
    </xdr:from>
    <xdr:ext cx="990599" cy="257538"/>
    <xdr:pic>
      <xdr:nvPicPr>
        <xdr:cNvPr id="2" name="Bildobjekt 1">
          <a:extLst>
            <a:ext uri="{FF2B5EF4-FFF2-40B4-BE49-F238E27FC236}">
              <a16:creationId xmlns:a16="http://schemas.microsoft.com/office/drawing/2014/main" id="{8D28254C-F949-4154-B5A0-3105AF81E5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90599" cy="25753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76200</xdr:rowOff>
    </xdr:from>
    <xdr:ext cx="990599" cy="257538"/>
    <xdr:pic>
      <xdr:nvPicPr>
        <xdr:cNvPr id="2" name="Bildobjekt 1">
          <a:extLst>
            <a:ext uri="{FF2B5EF4-FFF2-40B4-BE49-F238E27FC236}">
              <a16:creationId xmlns:a16="http://schemas.microsoft.com/office/drawing/2014/main" id="{384FC5AC-7C66-4285-9820-29CCAF515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38100</xdr:colOff>
      <xdr:row>0</xdr:row>
      <xdr:rowOff>95250</xdr:rowOff>
    </xdr:from>
    <xdr:ext cx="990599" cy="257538"/>
    <xdr:pic>
      <xdr:nvPicPr>
        <xdr:cNvPr id="2" name="Bildobjekt 1">
          <a:extLst>
            <a:ext uri="{FF2B5EF4-FFF2-40B4-BE49-F238E27FC236}">
              <a16:creationId xmlns:a16="http://schemas.microsoft.com/office/drawing/2014/main" id="{E7F9792B-D4F7-400C-A3A9-AABAC72BFA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0"/>
          <a:ext cx="990599" cy="25753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66675</xdr:rowOff>
    </xdr:from>
    <xdr:ext cx="990599" cy="257538"/>
    <xdr:pic>
      <xdr:nvPicPr>
        <xdr:cNvPr id="2" name="Bildobjekt 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66675</xdr:rowOff>
    </xdr:from>
    <xdr:ext cx="990599" cy="257538"/>
    <xdr:pic>
      <xdr:nvPicPr>
        <xdr:cNvPr id="2" name="Bildobjekt 1">
          <a:extLst>
            <a:ext uri="{FF2B5EF4-FFF2-40B4-BE49-F238E27FC236}">
              <a16:creationId xmlns:a16="http://schemas.microsoft.com/office/drawing/2014/main" id="{5E012B26-51B0-440D-8646-0BB24758F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38100</xdr:colOff>
      <xdr:row>0</xdr:row>
      <xdr:rowOff>95250</xdr:rowOff>
    </xdr:from>
    <xdr:ext cx="990599" cy="257538"/>
    <xdr:pic>
      <xdr:nvPicPr>
        <xdr:cNvPr id="2" name="Bildobjekt 1">
          <a:extLst>
            <a:ext uri="{FF2B5EF4-FFF2-40B4-BE49-F238E27FC236}">
              <a16:creationId xmlns:a16="http://schemas.microsoft.com/office/drawing/2014/main" id="{D838C760-19C7-4AC9-94A1-318794D9C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0"/>
          <a:ext cx="990599" cy="25753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57150</xdr:colOff>
      <xdr:row>0</xdr:row>
      <xdr:rowOff>95250</xdr:rowOff>
    </xdr:from>
    <xdr:ext cx="990599" cy="257538"/>
    <xdr:pic>
      <xdr:nvPicPr>
        <xdr:cNvPr id="2" name="Bildobjekt 1">
          <a:extLst>
            <a:ext uri="{FF2B5EF4-FFF2-40B4-BE49-F238E27FC236}">
              <a16:creationId xmlns:a16="http://schemas.microsoft.com/office/drawing/2014/main" id="{150CB4B8-BB02-497A-8D56-3FA48522F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990599" cy="25753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38100</xdr:colOff>
      <xdr:row>0</xdr:row>
      <xdr:rowOff>95250</xdr:rowOff>
    </xdr:from>
    <xdr:ext cx="990599" cy="257538"/>
    <xdr:pic>
      <xdr:nvPicPr>
        <xdr:cNvPr id="2" name="Bildobjekt 1">
          <a:extLst>
            <a:ext uri="{FF2B5EF4-FFF2-40B4-BE49-F238E27FC236}">
              <a16:creationId xmlns:a16="http://schemas.microsoft.com/office/drawing/2014/main" id="{3B8E1964-E10F-43D7-ADE6-8747B55F0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0"/>
          <a:ext cx="990599" cy="25753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1</xdr:col>
      <xdr:colOff>0</xdr:colOff>
      <xdr:row>8</xdr:row>
      <xdr:rowOff>66675</xdr:rowOff>
    </xdr:from>
    <xdr:to>
      <xdr:col>1</xdr:col>
      <xdr:colOff>0</xdr:colOff>
      <xdr:row>9</xdr:row>
      <xdr:rowOff>76200</xdr:rowOff>
    </xdr:to>
    <xdr:sp macro="" textlink="">
      <xdr:nvSpPr>
        <xdr:cNvPr id="2" name="Text Box 2">
          <a:extLst>
            <a:ext uri="{FF2B5EF4-FFF2-40B4-BE49-F238E27FC236}">
              <a16:creationId xmlns:a16="http://schemas.microsoft.com/office/drawing/2014/main" id="{00000000-0008-0000-2F00-000002000000}"/>
            </a:ext>
          </a:extLst>
        </xdr:cNvPr>
        <xdr:cNvSpPr txBox="1">
          <a:spLocks noChangeArrowheads="1"/>
        </xdr:cNvSpPr>
      </xdr:nvSpPr>
      <xdr:spPr bwMode="auto">
        <a:xfrm>
          <a:off x="609600" y="1362075"/>
          <a:ext cx="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strike="noStrike">
              <a:solidFill>
                <a:srgbClr val="000000"/>
              </a:solidFill>
              <a:latin typeface="Arial"/>
              <a:cs typeface="Arial"/>
            </a:rPr>
            <a:t>Procent</a:t>
          </a:r>
        </a:p>
      </xdr:txBody>
    </xdr:sp>
    <xdr:clientData/>
  </xdr:twoCellAnchor>
  <xdr:oneCellAnchor>
    <xdr:from>
      <xdr:col>0</xdr:col>
      <xdr:colOff>57150</xdr:colOff>
      <xdr:row>0</xdr:row>
      <xdr:rowOff>85725</xdr:rowOff>
    </xdr:from>
    <xdr:ext cx="990599" cy="257538"/>
    <xdr:pic>
      <xdr:nvPicPr>
        <xdr:cNvPr id="3" name="Bildobjekt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5725"/>
          <a:ext cx="990599" cy="25753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76200</xdr:rowOff>
    </xdr:from>
    <xdr:ext cx="990599" cy="257538"/>
    <xdr:pic>
      <xdr:nvPicPr>
        <xdr:cNvPr id="2" name="Bildobjekt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66675</xdr:colOff>
      <xdr:row>0</xdr:row>
      <xdr:rowOff>95250</xdr:rowOff>
    </xdr:from>
    <xdr:ext cx="990599" cy="257538"/>
    <xdr:pic>
      <xdr:nvPicPr>
        <xdr:cNvPr id="2" name="Bildobjekt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0"/>
          <a:ext cx="990599" cy="25753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66675</xdr:colOff>
      <xdr:row>0</xdr:row>
      <xdr:rowOff>85725</xdr:rowOff>
    </xdr:from>
    <xdr:ext cx="990599" cy="257538"/>
    <xdr:pic>
      <xdr:nvPicPr>
        <xdr:cNvPr id="2" name="Bildobjekt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990599" cy="25753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47625</xdr:colOff>
      <xdr:row>0</xdr:row>
      <xdr:rowOff>66675</xdr:rowOff>
    </xdr:from>
    <xdr:ext cx="990599" cy="257538"/>
    <xdr:pic>
      <xdr:nvPicPr>
        <xdr:cNvPr id="2" name="Bildobjekt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47625</xdr:colOff>
      <xdr:row>0</xdr:row>
      <xdr:rowOff>95250</xdr:rowOff>
    </xdr:from>
    <xdr:ext cx="990599" cy="257538"/>
    <xdr:pic>
      <xdr:nvPicPr>
        <xdr:cNvPr id="2" name="Bildobjekt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0"/>
          <a:ext cx="990599" cy="25753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47625</xdr:colOff>
      <xdr:row>0</xdr:row>
      <xdr:rowOff>95250</xdr:rowOff>
    </xdr:from>
    <xdr:ext cx="990599" cy="257538"/>
    <xdr:pic>
      <xdr:nvPicPr>
        <xdr:cNvPr id="2" name="Bildobjekt 1">
          <a:extLst>
            <a:ext uri="{FF2B5EF4-FFF2-40B4-BE49-F238E27FC236}">
              <a16:creationId xmlns:a16="http://schemas.microsoft.com/office/drawing/2014/main" id="{A8618F1D-154C-4728-A148-1AABB6EF1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0"/>
          <a:ext cx="990599" cy="25753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66675</xdr:colOff>
      <xdr:row>0</xdr:row>
      <xdr:rowOff>66675</xdr:rowOff>
    </xdr:from>
    <xdr:ext cx="990599" cy="257538"/>
    <xdr:pic>
      <xdr:nvPicPr>
        <xdr:cNvPr id="2" name="Bildobjekt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990599" cy="25753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76200</xdr:rowOff>
    </xdr:from>
    <xdr:ext cx="990599" cy="257538"/>
    <xdr:pic>
      <xdr:nvPicPr>
        <xdr:cNvPr id="2" name="Bildobjekt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oneCellAnchor>
</xdr:wsDr>
</file>

<file path=xl/theme/theme1.xml><?xml version="1.0" encoding="utf-8"?>
<a:theme xmlns:a="http://schemas.openxmlformats.org/drawingml/2006/main" name="Office-tema">
  <a:themeElements>
    <a:clrScheme name="CAN">
      <a:dk1>
        <a:sysClr val="windowText" lastClr="000000"/>
      </a:dk1>
      <a:lt1>
        <a:sysClr val="window" lastClr="FFFFFF"/>
      </a:lt1>
      <a:dk2>
        <a:srgbClr val="000000"/>
      </a:dk2>
      <a:lt2>
        <a:srgbClr val="F8F8F8"/>
      </a:lt2>
      <a:accent1>
        <a:srgbClr val="004687"/>
      </a:accent1>
      <a:accent2>
        <a:srgbClr val="BEBC00"/>
      </a:accent2>
      <a:accent3>
        <a:srgbClr val="B32B31"/>
      </a:accent3>
      <a:accent4>
        <a:srgbClr val="F29200"/>
      </a:accent4>
      <a:accent5>
        <a:srgbClr val="AAA096"/>
      </a:accent5>
      <a:accent6>
        <a:srgbClr val="9CD0E2"/>
      </a:accent6>
      <a:hlink>
        <a:srgbClr val="004687"/>
      </a:hlink>
      <a:folHlink>
        <a:srgbClr val="B32B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lf.guttormsson@can.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2:I21"/>
  <sheetViews>
    <sheetView topLeftCell="A7" workbookViewId="0">
      <selection activeCell="L20" sqref="L20"/>
    </sheetView>
  </sheetViews>
  <sheetFormatPr defaultColWidth="9.44140625" defaultRowHeight="14.4" x14ac:dyDescent="0.3"/>
  <cols>
    <col min="1" max="16384" width="9.44140625" style="113"/>
  </cols>
  <sheetData>
    <row r="2" spans="1:9" s="114" customFormat="1" x14ac:dyDescent="0.3">
      <c r="F2" s="113"/>
      <c r="G2" s="113"/>
      <c r="H2" s="113"/>
      <c r="I2" s="113"/>
    </row>
    <row r="7" spans="1:9" x14ac:dyDescent="0.3">
      <c r="A7" s="113" t="s">
        <v>52</v>
      </c>
    </row>
    <row r="18" spans="2:9" x14ac:dyDescent="0.3">
      <c r="B18" s="180" t="s">
        <v>386</v>
      </c>
      <c r="C18" s="180"/>
      <c r="D18" s="180"/>
      <c r="E18" s="180"/>
      <c r="F18" s="180"/>
      <c r="G18" s="180"/>
      <c r="H18" s="180"/>
      <c r="I18" s="180"/>
    </row>
    <row r="19" spans="2:9" x14ac:dyDescent="0.3">
      <c r="B19" s="180"/>
      <c r="C19" s="180"/>
      <c r="D19" s="180"/>
      <c r="E19" s="180"/>
      <c r="F19" s="180"/>
      <c r="G19" s="180"/>
      <c r="H19" s="180"/>
      <c r="I19" s="180"/>
    </row>
    <row r="20" spans="2:9" x14ac:dyDescent="0.3">
      <c r="B20" s="181" t="s">
        <v>379</v>
      </c>
      <c r="C20" s="181"/>
      <c r="D20" s="181"/>
      <c r="E20" s="181"/>
      <c r="F20" s="181"/>
      <c r="G20" s="181"/>
      <c r="H20" s="181"/>
      <c r="I20" s="181"/>
    </row>
    <row r="21" spans="2:9" x14ac:dyDescent="0.3">
      <c r="B21" s="181"/>
      <c r="C21" s="181"/>
      <c r="D21" s="181"/>
      <c r="E21" s="181"/>
      <c r="F21" s="181"/>
      <c r="G21" s="181"/>
      <c r="H21" s="181"/>
      <c r="I21" s="181"/>
    </row>
  </sheetData>
  <mergeCells count="2">
    <mergeCell ref="B18:I19"/>
    <mergeCell ref="B20:I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L20" sqref="L20"/>
    </sheetView>
  </sheetViews>
  <sheetFormatPr defaultColWidth="9.44140625" defaultRowHeight="14.4" x14ac:dyDescent="0.3"/>
  <cols>
    <col min="1" max="1" width="17.5546875" style="169" customWidth="1"/>
    <col min="2" max="2" width="70" style="52" customWidth="1"/>
    <col min="3" max="3" width="9.44140625" style="52" customWidth="1"/>
    <col min="4" max="16384" width="9.44140625" style="52"/>
  </cols>
  <sheetData>
    <row r="1" spans="1:2" x14ac:dyDescent="0.3">
      <c r="A1" s="182"/>
      <c r="B1" s="183"/>
    </row>
    <row r="2" spans="1:2" s="160" customFormat="1" x14ac:dyDescent="0.3">
      <c r="A2" s="161"/>
    </row>
    <row r="3" spans="1:2" s="160" customFormat="1" ht="24" customHeight="1" x14ac:dyDescent="0.3">
      <c r="A3" s="161"/>
    </row>
    <row r="4" spans="1:2" ht="138.75" customHeight="1" x14ac:dyDescent="0.3">
      <c r="A4" s="162" t="s">
        <v>112</v>
      </c>
      <c r="B4" s="163" t="s">
        <v>387</v>
      </c>
    </row>
    <row r="5" spans="1:2" ht="6" customHeight="1" x14ac:dyDescent="0.3">
      <c r="A5" s="161"/>
    </row>
    <row r="6" spans="1:2" ht="15" customHeight="1" x14ac:dyDescent="0.3">
      <c r="A6" s="161" t="s">
        <v>113</v>
      </c>
      <c r="B6" s="160" t="s">
        <v>114</v>
      </c>
    </row>
    <row r="7" spans="1:2" x14ac:dyDescent="0.3">
      <c r="A7" s="161" t="s">
        <v>110</v>
      </c>
      <c r="B7" s="164" t="s">
        <v>121</v>
      </c>
    </row>
    <row r="8" spans="1:2" ht="28.8" x14ac:dyDescent="0.3">
      <c r="A8" s="165" t="s">
        <v>66</v>
      </c>
      <c r="B8" s="164" t="s">
        <v>115</v>
      </c>
    </row>
    <row r="9" spans="1:2" x14ac:dyDescent="0.3">
      <c r="A9" s="161" t="s">
        <v>34</v>
      </c>
      <c r="B9" s="164" t="s">
        <v>122</v>
      </c>
    </row>
    <row r="10" spans="1:2" ht="28.8" x14ac:dyDescent="0.3">
      <c r="A10" s="166">
        <v>0</v>
      </c>
      <c r="B10" s="164" t="s">
        <v>123</v>
      </c>
    </row>
    <row r="11" spans="1:2" ht="6.6" customHeight="1" x14ac:dyDescent="0.3">
      <c r="A11" s="167"/>
      <c r="B11" s="164"/>
    </row>
    <row r="12" spans="1:2" x14ac:dyDescent="0.3">
      <c r="A12" s="165" t="s">
        <v>116</v>
      </c>
      <c r="B12" s="164" t="s">
        <v>224</v>
      </c>
    </row>
    <row r="13" spans="1:2" ht="7.35" customHeight="1" x14ac:dyDescent="0.3">
      <c r="A13" s="161"/>
      <c r="B13" s="168"/>
    </row>
    <row r="14" spans="1:2" x14ac:dyDescent="0.3">
      <c r="A14" s="161" t="s">
        <v>117</v>
      </c>
      <c r="B14" s="159" t="s">
        <v>380</v>
      </c>
    </row>
  </sheetData>
  <mergeCells count="1">
    <mergeCell ref="A1:B1"/>
  </mergeCells>
  <hyperlinks>
    <hyperlink ref="B12" r:id="rId1" xr:uid="{8999A918-B29D-4926-A8A5-F81395351DE4}"/>
  </hyperlinks>
  <printOptions gridLines="1"/>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B35"/>
  <sheetViews>
    <sheetView zoomScaleNormal="100" workbookViewId="0">
      <pane ySplit="2" topLeftCell="A3" activePane="bottomLeft" state="frozen"/>
      <selection activeCell="L20" sqref="L20"/>
      <selection pane="bottomLeft" activeCell="B4" sqref="B4"/>
    </sheetView>
  </sheetViews>
  <sheetFormatPr defaultColWidth="9.44140625" defaultRowHeight="14.4" x14ac:dyDescent="0.3"/>
  <cols>
    <col min="1" max="1" width="4.5546875" style="112" bestFit="1" customWidth="1"/>
    <col min="2" max="2" width="96.21875" style="56" customWidth="1"/>
    <col min="3" max="3" width="9.44140625" style="52"/>
    <col min="4" max="4" width="11" style="52" customWidth="1"/>
    <col min="5" max="16384" width="9.44140625" style="52"/>
  </cols>
  <sheetData>
    <row r="1" spans="1:2" ht="30" customHeight="1" x14ac:dyDescent="0.45">
      <c r="A1" s="184" t="s">
        <v>118</v>
      </c>
      <c r="B1" s="185"/>
    </row>
    <row r="2" spans="1:2" ht="14.85" customHeight="1" x14ac:dyDescent="0.3">
      <c r="A2" s="76" t="s">
        <v>145</v>
      </c>
      <c r="B2" s="111" t="s">
        <v>124</v>
      </c>
    </row>
    <row r="3" spans="1:2" ht="15" customHeight="1" x14ac:dyDescent="0.3">
      <c r="A3" s="115">
        <v>1</v>
      </c>
      <c r="B3" s="170" t="str">
        <f>'1'!A3</f>
        <v>Narkotikabeslag av tull och polis, olika preparat. a) Antal. 1965–2024.</v>
      </c>
    </row>
    <row r="4" spans="1:2" ht="15" customHeight="1" x14ac:dyDescent="0.3">
      <c r="A4" s="115">
        <v>2</v>
      </c>
      <c r="B4" s="171" t="str">
        <f>'2'!A3</f>
        <v>Cannabisbeslag av tull och polis. Antal och mängd. a) 1970–2024.</v>
      </c>
    </row>
    <row r="5" spans="1:2" ht="15" customHeight="1" x14ac:dyDescent="0.3">
      <c r="A5" s="115">
        <v>3</v>
      </c>
      <c r="B5" s="171" t="str">
        <f>'3'!A3</f>
        <v>Amfetaminbeslag a) av tull och polis. Antal och mängd. 1970–2024. b)</v>
      </c>
    </row>
    <row r="6" spans="1:2" ht="15" customHeight="1" x14ac:dyDescent="0.3">
      <c r="A6" s="115">
        <v>4</v>
      </c>
      <c r="B6" s="171" t="str">
        <f>'4'!A3</f>
        <v>Kokainbeslag av tull och polis. Antal och mängd. a) 1974–2024.</v>
      </c>
    </row>
    <row r="7" spans="1:2" ht="15" customHeight="1" x14ac:dyDescent="0.3">
      <c r="A7" s="115">
        <v>5</v>
      </c>
      <c r="B7" s="171" t="str">
        <f>'5'!A3</f>
        <v>Ecstasy/MDMA-beslag a) av tull och polis. Antal och mängd. 1997–2024 b).</v>
      </c>
    </row>
    <row r="8" spans="1:2" ht="15" customHeight="1" x14ac:dyDescent="0.3">
      <c r="A8" s="115">
        <v>6</v>
      </c>
      <c r="B8" s="172" t="str">
        <f>'6'!A3</f>
        <v>Heroinbeslag av tull och polis. Antal och mängd. a) 1970–2024.</v>
      </c>
    </row>
    <row r="9" spans="1:2" ht="15" customHeight="1" x14ac:dyDescent="0.3">
      <c r="A9" s="115">
        <v>7</v>
      </c>
      <c r="B9" s="171" t="str">
        <f>'7'!A3</f>
        <v>Läkemedelsbeslag av tull och polis. Antal och mängd. a) 1990–2024 b).</v>
      </c>
    </row>
    <row r="10" spans="1:2" ht="30" customHeight="1" x14ac:dyDescent="0.3">
      <c r="A10" s="115">
        <v>8</v>
      </c>
      <c r="B10" s="171" t="str">
        <f>'8'!A3</f>
        <v>Gatupriser i 2024 års penningvärde för hasch, marijuana, amfetamin, kokain, brunt heroin och ecstasy. Kronor per gram/tablett, realprisjusteardea) medianvärden. 1988–2024.</v>
      </c>
    </row>
    <row r="11" spans="1:2" ht="30" customHeight="1" x14ac:dyDescent="0.3">
      <c r="A11" s="115">
        <v>9</v>
      </c>
      <c r="B11" s="171" t="str">
        <f>'9'!A3</f>
        <v>Anmälda brott och lagföringsbeslut (huvudbrott) för rattfylleri under påverkan av enbart narkotika a) (4 §). Antal. 2000–2024.</v>
      </c>
    </row>
    <row r="12" spans="1:2" ht="30" customHeight="1" x14ac:dyDescent="0.3">
      <c r="A12" s="115">
        <v>10</v>
      </c>
      <c r="B12" s="170" t="str">
        <f>'10'!A3</f>
        <v>Anmälda brott enligt varusmugglingslagen (VSL) gällande narkotika respektive narkotikastrafflagen (NSL). Antal. 1965–2024a).</v>
      </c>
    </row>
    <row r="13" spans="1:2" ht="30" customHeight="1" x14ac:dyDescent="0.3">
      <c r="A13" s="115">
        <v>11</v>
      </c>
      <c r="B13" s="171" t="str">
        <f>'11'!A3</f>
        <v>Anmälda brott enligt narkotikastrafflagen (NSL) efter brottstyp, respektive samtliga anmälda brott. Antal och procentandelar. 1975–2024.</v>
      </c>
    </row>
    <row r="14" spans="1:2" ht="30" customHeight="1" x14ac:dyDescent="0.3">
      <c r="A14" s="115">
        <v>12</v>
      </c>
      <c r="B14" s="171" t="str">
        <f>'12'!A3</f>
        <v>Personer misstänkta för brott mot narkotikastrafflagen (NSL) eller varusmugglingslagen, narkotika (VSL). Antal. 1970–2024 a).</v>
      </c>
    </row>
    <row r="15" spans="1:2" ht="30" customHeight="1" x14ac:dyDescent="0.3">
      <c r="A15" s="115">
        <v>13</v>
      </c>
      <c r="B15" s="171" t="str">
        <f>'13'!A3</f>
        <v>Personer misstänkta för brott mot narkotikastrafflagen (NSL) fördelat på ålder och kön. Antal och procentandelar. 1975–2024a).</v>
      </c>
    </row>
    <row r="16" spans="1:2" ht="30" customHeight="1" x14ac:dyDescent="0.3">
      <c r="A16" s="115">
        <v>14</v>
      </c>
      <c r="B16" s="171" t="str">
        <f>'14'!A3</f>
        <v>Personer misstänka för brott mot narkotikastrafflagen (NSL) fördelat efter polisregion a). Antal och procentandelar. 1977–2024b).</v>
      </c>
    </row>
    <row r="17" spans="1:2" ht="30" customHeight="1" x14ac:dyDescent="0.3">
      <c r="A17" s="115">
        <v>15</v>
      </c>
      <c r="B17" s="171" t="str">
        <f>'15'!A3</f>
        <v>Lagföringsbeslut (huvudbrott) och huvudpåföljd för brott mot narkotikastrafflagen (NSL), respektive samtliga lagföringsbeslut. Antal och procentandelar. 1993–2024.</v>
      </c>
    </row>
    <row r="18" spans="1:2" ht="30" customHeight="1" x14ac:dyDescent="0.3">
      <c r="A18" s="115">
        <v>16</v>
      </c>
      <c r="B18" s="171" t="str">
        <f>'16'!A3</f>
        <v>Vårdtillfällen, vårdade patienter och patienter vårdade för första gången sedan 1998 i slutenvård med narkotikarelaterad bi- eller huvuddiagnos.a) Antal och procentandelar. 1998–2023.</v>
      </c>
    </row>
    <row r="19" spans="1:2" ht="30" customHeight="1" x14ac:dyDescent="0.3">
      <c r="A19" s="115">
        <v>17</v>
      </c>
      <c r="B19" s="171" t="str">
        <f>'17'!A3</f>
        <v>Vårdtillfällen, vårdade patienter och patienter vårdade för första gången sedan 2008 i slutenvård och/eller specialiserad öppenvård med narkotikarelaterad bi- eller huvuddiagnos. a) Antal och procentandelar. 2008–2023.</v>
      </c>
    </row>
    <row r="20" spans="1:2" ht="30" customHeight="1" x14ac:dyDescent="0.3">
      <c r="A20" s="115">
        <v>18</v>
      </c>
      <c r="B20" s="171" t="str">
        <f>'18'!A3</f>
        <v>Patienter vårdade i slutenvård med narkotikarelaterad bi- eller huvuddiagnos fördelat på ålder.a) Antal och procentandelar. 1998–2023.</v>
      </c>
    </row>
    <row r="21" spans="1:2" ht="30" customHeight="1" x14ac:dyDescent="0.3">
      <c r="A21" s="115">
        <v>19</v>
      </c>
      <c r="B21" s="173" t="str">
        <f>'19'!A3</f>
        <v>Patienter vårdade i slutenvård med narkotikarelaterad bi- eller huvuddiagnos i Stockholm, Västra Götaland, Skåne samt övriga län.a) Antal och procentandelar. 1998–2023.</v>
      </c>
    </row>
    <row r="22" spans="1:2" ht="30" customHeight="1" x14ac:dyDescent="0.3">
      <c r="A22" s="115">
        <v>20</v>
      </c>
      <c r="B22" s="171" t="str">
        <f>'20'!A3</f>
        <v>Kliniskt anmälda fall av hepatit C med intravenös smittväg per region a) respektive samtliga anmälda fall. Antal. 1990–2024.</v>
      </c>
    </row>
    <row r="23" spans="1:2" ht="30" customHeight="1" x14ac:dyDescent="0.3">
      <c r="A23" s="115">
        <v>21</v>
      </c>
      <c r="B23" s="171" t="str">
        <f>'21'!A3</f>
        <v>Kliniskt anmälda fall av hiv-positiva med intravenös smittväg per region a) respektive samtliga anmälda fall. Antal. 1990–2024.</v>
      </c>
    </row>
    <row r="24" spans="1:2" ht="15" customHeight="1" x14ac:dyDescent="0.3">
      <c r="A24" s="115">
        <v>22</v>
      </c>
      <c r="B24" s="171" t="str">
        <f>'22'!A3</f>
        <v>Förgiftningar med läkemedel och narkotika, underliggande dödsorsak, fördelat på kön och ålder. Antal. 1997–2023.</v>
      </c>
    </row>
    <row r="25" spans="1:2" ht="30" customHeight="1" x14ac:dyDescent="0.3">
      <c r="A25" s="115">
        <v>23</v>
      </c>
      <c r="B25" s="173" t="str">
        <f>'23'!A3</f>
        <v>Förgiftningar med läkemedel och narkotika, underliggande dödsorsak, fördelat på storstadslän respektive övriga län. Antal och procentandelar. 1987–2023.</v>
      </c>
    </row>
    <row r="26" spans="1:2" ht="15" customHeight="1" x14ac:dyDescent="0.3">
      <c r="A26" s="115">
        <v>24</v>
      </c>
      <c r="B26" s="173" t="str">
        <f>'24'!A3</f>
        <v>Narkotikarelaterad dödlighet, underliggande dödsorsaker, EUDA:s definition. Antal. 2000–2023.</v>
      </c>
    </row>
    <row r="27" spans="1:2" ht="15" customHeight="1" x14ac:dyDescent="0.3">
      <c r="A27" s="115">
        <v>25</v>
      </c>
      <c r="B27" s="173" t="str">
        <f>'25'!A3</f>
        <v>Elever i årskurs 9 som använt narkotika, efter kön. Procent. 1971–2024.</v>
      </c>
    </row>
    <row r="28" spans="1:2" ht="15" customHeight="1" x14ac:dyDescent="0.3">
      <c r="A28" s="115">
        <v>26</v>
      </c>
      <c r="B28" s="173" t="str">
        <f>'26'!A3</f>
        <v>Elever i gymnasiets år 2 som använt narkotika, efter kön. Procent. 2004–2024.</v>
      </c>
    </row>
    <row r="29" spans="1:2" ht="15" customHeight="1" x14ac:dyDescent="0.3">
      <c r="A29" s="115">
        <v>27</v>
      </c>
      <c r="B29" s="173" t="str">
        <f>'27'!A3</f>
        <v>Elever i årskurs 9 som som använt olika narkotikasorter. Procent. 1989–2024.</v>
      </c>
    </row>
    <row r="30" spans="1:2" ht="15" customHeight="1" x14ac:dyDescent="0.3">
      <c r="A30" s="115">
        <v>28</v>
      </c>
      <c r="B30" s="171" t="str">
        <f>'28'!A3</f>
        <v>Elever i gymnasiets år 2 som som använt olika narkotikasorter. Procent. 2004–2024.</v>
      </c>
    </row>
    <row r="31" spans="1:2" ht="15" customHeight="1" x14ac:dyDescent="0.3">
      <c r="A31" s="115">
        <v>29</v>
      </c>
      <c r="B31" s="171" t="str">
        <f>'29'!A3</f>
        <v xml:space="preserve">Vuxna (16–84 åringar) som någon gång använt cannabis, efter kön och ålder. Procent. 2004–2024. </v>
      </c>
    </row>
    <row r="32" spans="1:2" ht="15" customHeight="1" x14ac:dyDescent="0.3">
      <c r="A32" s="115">
        <v>30</v>
      </c>
      <c r="B32" s="171" t="str">
        <f>'30'!A3</f>
        <v>Vuxna (16–84 åringar) som använt cannabis senaste 12 månaderna a), efter kön och ålder. Procent. 2004–2024.</v>
      </c>
    </row>
    <row r="33" spans="1:2" ht="30" customHeight="1" x14ac:dyDescent="0.3">
      <c r="A33" s="115">
        <v>31</v>
      </c>
      <c r="B33" s="174" t="str">
        <f>'31'!A3</f>
        <v>Vuxna (16–84 åringar) som under de senaste 12 månaderna använt annan narkotika än cannabis, narkotika totalt (exklusive läkemedel) respektive narkotikaklassade läkemedel, efter kön. Procent. 2014–2024.</v>
      </c>
    </row>
    <row r="34" spans="1:2" ht="15" customHeight="1" x14ac:dyDescent="0.3">
      <c r="A34" s="115">
        <v>32</v>
      </c>
      <c r="B34" s="174" t="str">
        <f>'32'!A3</f>
        <v>Vuxna (16–84 åringar) som använt cannabis senaste 30 dagarna a), efter kön och ålder. Procent. 2004–2024.</v>
      </c>
    </row>
    <row r="35" spans="1:2" ht="45" customHeight="1" x14ac:dyDescent="0.3">
      <c r="A35" s="115">
        <v>33</v>
      </c>
      <c r="B35" s="174" t="str">
        <f>'33'!A3</f>
        <v>Vuxna (17–84 åringar) som använt olika narkotikaklassade preparat och läkemedel under de senaste 12 månaderna respektive senaste 30 dagarna samt andelen med narkotikarelaterat substansbrukssyndrom. Procent. 2013, 2017 och 2021.</v>
      </c>
    </row>
  </sheetData>
  <mergeCells count="1">
    <mergeCell ref="A1:B1"/>
  </mergeCells>
  <hyperlinks>
    <hyperlink ref="B3" location="'1'!A1" display="'1'!A1" xr:uid="{00000000-0004-0000-0200-000020000000}"/>
    <hyperlink ref="B11" location="'9'!A1" display="'9'!A1" xr:uid="{00000000-0004-0000-0200-000021000000}"/>
    <hyperlink ref="B5" location="'3'!A1" display="'3'!A1" xr:uid="{00000000-0004-0000-0200-000022000000}"/>
    <hyperlink ref="B6" location="'4'!A1" display="'4'!A1" xr:uid="{00000000-0004-0000-0200-000023000000}"/>
    <hyperlink ref="B8" location="'6'!A1" display="'6'!A1" xr:uid="{00000000-0004-0000-0200-000024000000}"/>
    <hyperlink ref="B9" location="'7'!A1" display="'7'!A1" xr:uid="{00000000-0004-0000-0200-000025000000}"/>
    <hyperlink ref="B10" location="'8'!A1" display="'8'!A1" xr:uid="{00000000-0004-0000-0200-000026000000}"/>
    <hyperlink ref="B13" location="'11'!A1" display="'11'!A1" xr:uid="{00000000-0004-0000-0200-000028000000}"/>
    <hyperlink ref="B14" location="'12'!A1" display="'12'!A1" xr:uid="{00000000-0004-0000-0200-00002A000000}"/>
    <hyperlink ref="B16" location="'14'!A1" display="'14'!A1" xr:uid="{00000000-0004-0000-0200-00002B000000}"/>
    <hyperlink ref="B17" location="'15'!A1" display="'15'!A1" xr:uid="{00000000-0004-0000-0200-00002C000000}"/>
    <hyperlink ref="B18" location="'16'!A1" display="'16'!A1" xr:uid="{00000000-0004-0000-0200-00002D000000}"/>
    <hyperlink ref="B19" location="'17'!A1" display="'17'!A1" xr:uid="{00000000-0004-0000-0200-00002F000000}"/>
    <hyperlink ref="B21" location="'19'!A1" display="'19'!A1" xr:uid="{00000000-0004-0000-0200-000030000000}"/>
    <hyperlink ref="B22" location="'20'!A1" display="'20'!A1" xr:uid="{00000000-0004-0000-0200-000031000000}"/>
    <hyperlink ref="B23" location="'21'!A1" display="'21'!A1" xr:uid="{00000000-0004-0000-0200-000033000000}"/>
    <hyperlink ref="B24" location="'22'!A1" display="'22'!A1" xr:uid="{00000000-0004-0000-0200-000034000000}"/>
    <hyperlink ref="B25" location="'23'!A1" display="'23'!A1" xr:uid="{00000000-0004-0000-0200-000035000000}"/>
    <hyperlink ref="B26" location="'24'!A1" display="'24'!A1" xr:uid="{00000000-0004-0000-0200-00003B000000}"/>
    <hyperlink ref="B28" location="'26'!A1" display="'26'!A1" xr:uid="{00000000-0004-0000-0200-00003D000000}"/>
    <hyperlink ref="B29" location="'27'!A1" display="'27'!A1" xr:uid="{00000000-0004-0000-0200-00003E000000}"/>
    <hyperlink ref="B30" location="'28'!A1" display="'28'!A1" xr:uid="{00000000-0004-0000-0200-00003F000000}"/>
    <hyperlink ref="B20" location="'18'!A1" display="'18'!A1" xr:uid="{67F0DAEF-6961-4304-93F1-7F07CB324A11}"/>
    <hyperlink ref="B27" location="'25'!A1" display="'25'!A1" xr:uid="{C88FDEEB-7E6E-4C5C-A004-A5BC73B014E9}"/>
    <hyperlink ref="B33" location="'31'!A1" display="'31'!A1" xr:uid="{9DBE4F64-041F-4F9E-9C47-A61B059E8E4C}"/>
    <hyperlink ref="B15" location="'13'!A1" display="'13'!A1" xr:uid="{130A8247-97F8-4F92-9467-E309192E4E36}"/>
    <hyperlink ref="B31" location="'29'!A1" display="'29'!A1" xr:uid="{AE0001F0-FC79-45C3-AAC6-25D1AFAA4332}"/>
    <hyperlink ref="B32" location="'30'!A1" display="'30'!A1" xr:uid="{57182F08-8769-4A08-8ABB-8AC3F99843B7}"/>
    <hyperlink ref="B7" location="'5'!A1" display="'5'!A1" xr:uid="{A88263ED-05B9-45A9-801E-DDDCA588EC06}"/>
    <hyperlink ref="B34" location="'32'!A1" display="'32'!A1" xr:uid="{AAF08AC0-D3C3-44C5-9594-97AFB007F1C1}"/>
    <hyperlink ref="B35" location="'33'!A1" display="'33'!A1" xr:uid="{0EA68B18-2942-4702-A060-BC12BD67D72B}"/>
    <hyperlink ref="B4" location="'2'!A1" display="'2'!A1" xr:uid="{5C6B97F6-B8DA-492E-9812-A7EEF86F4495}"/>
    <hyperlink ref="B12" location="'10'!A1" display="'10'!A1" xr:uid="{DC5B4D3A-3322-4D76-8C3D-AAD3BEC82C16}"/>
  </hyperlinks>
  <printOptions gridLines="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ublished="0">
    <pageSetUpPr fitToPage="1"/>
  </sheetPr>
  <dimension ref="A1:I14"/>
  <sheetViews>
    <sheetView zoomScale="110" zoomScaleNormal="110" workbookViewId="0">
      <selection sqref="A1:I1"/>
    </sheetView>
  </sheetViews>
  <sheetFormatPr defaultColWidth="9.44140625" defaultRowHeight="13.2" x14ac:dyDescent="0.25"/>
  <cols>
    <col min="1" max="16384" width="9.44140625" style="9"/>
  </cols>
  <sheetData>
    <row r="1" spans="1:9" ht="15" customHeight="1" x14ac:dyDescent="0.3">
      <c r="A1" s="187" t="s">
        <v>137</v>
      </c>
      <c r="B1" s="188"/>
      <c r="C1" s="188"/>
      <c r="D1" s="188"/>
      <c r="E1" s="188"/>
      <c r="F1" s="188"/>
      <c r="G1" s="188"/>
      <c r="H1" s="188"/>
      <c r="I1" s="188"/>
    </row>
    <row r="2" spans="1:9" ht="15" customHeight="1" x14ac:dyDescent="0.25">
      <c r="A2" s="189" t="s">
        <v>301</v>
      </c>
      <c r="B2" s="186"/>
      <c r="C2" s="186"/>
      <c r="D2" s="186"/>
      <c r="E2" s="186"/>
      <c r="F2" s="186"/>
      <c r="G2" s="186"/>
      <c r="H2" s="186"/>
      <c r="I2" s="186"/>
    </row>
    <row r="3" spans="1:9" ht="6" customHeight="1" x14ac:dyDescent="0.25"/>
    <row r="4" spans="1:9" ht="85.05" customHeight="1" x14ac:dyDescent="0.25">
      <c r="A4" s="186" t="s">
        <v>355</v>
      </c>
      <c r="B4" s="186"/>
      <c r="C4" s="186"/>
      <c r="D4" s="186"/>
      <c r="E4" s="186"/>
      <c r="F4" s="186"/>
      <c r="G4" s="186"/>
      <c r="H4" s="186"/>
      <c r="I4" s="186"/>
    </row>
    <row r="5" spans="1:9" ht="6" customHeight="1" x14ac:dyDescent="0.25">
      <c r="A5" s="86"/>
      <c r="B5" s="86"/>
      <c r="C5" s="86"/>
      <c r="D5" s="86"/>
      <c r="E5" s="86"/>
      <c r="F5" s="86"/>
      <c r="G5" s="86"/>
      <c r="H5" s="86"/>
      <c r="I5" s="86"/>
    </row>
    <row r="6" spans="1:9" ht="67.95" customHeight="1" x14ac:dyDescent="0.25">
      <c r="A6" s="186" t="s">
        <v>382</v>
      </c>
      <c r="B6" s="186"/>
      <c r="C6" s="186"/>
      <c r="D6" s="186"/>
      <c r="E6" s="186"/>
      <c r="F6" s="186"/>
      <c r="G6" s="186"/>
      <c r="H6" s="186"/>
      <c r="I6" s="186"/>
    </row>
    <row r="7" spans="1:9" ht="6" customHeight="1" x14ac:dyDescent="0.25">
      <c r="A7" s="86"/>
      <c r="B7" s="86"/>
      <c r="C7" s="86"/>
      <c r="D7" s="86"/>
      <c r="E7" s="86"/>
      <c r="F7" s="86"/>
      <c r="G7" s="86"/>
      <c r="H7" s="86"/>
      <c r="I7" s="86"/>
    </row>
    <row r="8" spans="1:9" ht="55.05" customHeight="1" x14ac:dyDescent="0.25">
      <c r="A8" s="186" t="s">
        <v>383</v>
      </c>
      <c r="B8" s="186"/>
      <c r="C8" s="186"/>
      <c r="D8" s="186"/>
      <c r="E8" s="186"/>
      <c r="F8" s="186"/>
      <c r="G8" s="186"/>
      <c r="H8" s="186"/>
      <c r="I8" s="186"/>
    </row>
    <row r="9" spans="1:9" ht="6" customHeight="1" x14ac:dyDescent="0.25">
      <c r="A9" s="86"/>
      <c r="B9" s="86"/>
      <c r="C9" s="86"/>
      <c r="D9" s="86"/>
      <c r="E9" s="86"/>
      <c r="F9" s="86"/>
      <c r="G9" s="86"/>
      <c r="H9" s="86"/>
      <c r="I9" s="86"/>
    </row>
    <row r="10" spans="1:9" ht="85.05" customHeight="1" x14ac:dyDescent="0.25">
      <c r="A10" s="186" t="s">
        <v>351</v>
      </c>
      <c r="B10" s="186"/>
      <c r="C10" s="186"/>
      <c r="D10" s="186"/>
      <c r="E10" s="186"/>
      <c r="F10" s="186"/>
      <c r="G10" s="186"/>
      <c r="H10" s="186"/>
      <c r="I10" s="186"/>
    </row>
    <row r="11" spans="1:9" ht="6" customHeight="1" x14ac:dyDescent="0.25">
      <c r="A11" s="86"/>
      <c r="B11" s="86"/>
      <c r="C11" s="86"/>
      <c r="D11" s="86"/>
      <c r="E11" s="86"/>
      <c r="F11" s="86"/>
      <c r="G11" s="86"/>
      <c r="H11" s="86"/>
      <c r="I11" s="86"/>
    </row>
    <row r="12" spans="1:9" ht="55.05" customHeight="1" x14ac:dyDescent="0.25">
      <c r="A12" s="186" t="s">
        <v>360</v>
      </c>
      <c r="B12" s="186"/>
      <c r="C12" s="186"/>
      <c r="D12" s="186"/>
      <c r="E12" s="186"/>
      <c r="F12" s="186"/>
      <c r="G12" s="186"/>
      <c r="H12" s="186"/>
      <c r="I12" s="186"/>
    </row>
    <row r="13" spans="1:9" ht="6" customHeight="1" x14ac:dyDescent="0.25">
      <c r="A13" s="86"/>
      <c r="B13" s="86"/>
      <c r="C13" s="86"/>
      <c r="D13" s="86"/>
      <c r="E13" s="86"/>
      <c r="F13" s="86"/>
      <c r="G13" s="86"/>
      <c r="H13" s="86"/>
      <c r="I13" s="86"/>
    </row>
    <row r="14" spans="1:9" ht="55.05" customHeight="1" x14ac:dyDescent="0.25">
      <c r="A14" s="186" t="s">
        <v>302</v>
      </c>
      <c r="B14" s="186"/>
      <c r="C14" s="186"/>
      <c r="D14" s="186"/>
      <c r="E14" s="186"/>
      <c r="F14" s="186"/>
      <c r="G14" s="186"/>
      <c r="H14" s="186"/>
      <c r="I14" s="186"/>
    </row>
  </sheetData>
  <mergeCells count="8">
    <mergeCell ref="A10:I10"/>
    <mergeCell ref="A12:I12"/>
    <mergeCell ref="A14:I14"/>
    <mergeCell ref="A1:I1"/>
    <mergeCell ref="A2:I2"/>
    <mergeCell ref="A4:I4"/>
    <mergeCell ref="A6:I6"/>
    <mergeCell ref="A8:I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S74"/>
  <sheetViews>
    <sheetView zoomScaleNormal="100" workbookViewId="0">
      <pane ySplit="6" topLeftCell="A7" activePane="bottomLeft" state="frozen"/>
      <selection activeCell="L20" sqref="L20"/>
      <selection pane="bottomLeft" sqref="A1:B1"/>
    </sheetView>
  </sheetViews>
  <sheetFormatPr defaultColWidth="8.5546875" defaultRowHeight="13.2" x14ac:dyDescent="0.25"/>
  <cols>
    <col min="1" max="1" width="6.5546875" style="11" customWidth="1"/>
    <col min="2" max="13" width="7.5546875" style="89" customWidth="1"/>
    <col min="14" max="14" width="2.77734375" style="89" customWidth="1"/>
    <col min="15" max="19" width="8.77734375" style="89" customWidth="1"/>
    <col min="20" max="155" width="8.5546875" style="89"/>
    <col min="156" max="156" width="6.5546875" style="89" customWidth="1"/>
    <col min="157" max="157" width="13.44140625" style="89" bestFit="1" customWidth="1"/>
    <col min="158" max="158" width="8.44140625" style="89" customWidth="1"/>
    <col min="159" max="159" width="9.44140625" style="89" customWidth="1"/>
    <col min="160" max="160" width="9.5546875" style="89" customWidth="1"/>
    <col min="161" max="161" width="8.5546875" style="89"/>
    <col min="162" max="162" width="8.44140625" style="89" customWidth="1"/>
    <col min="163" max="163" width="9.5546875" style="89" customWidth="1"/>
    <col min="164" max="411" width="8.5546875" style="89"/>
    <col min="412" max="412" width="6.5546875" style="89" customWidth="1"/>
    <col min="413" max="413" width="13.44140625" style="89" bestFit="1" customWidth="1"/>
    <col min="414" max="414" width="8.44140625" style="89" customWidth="1"/>
    <col min="415" max="415" width="9.44140625" style="89" customWidth="1"/>
    <col min="416" max="416" width="9.5546875" style="89" customWidth="1"/>
    <col min="417" max="417" width="8.5546875" style="89"/>
    <col min="418" max="418" width="8.44140625" style="89" customWidth="1"/>
    <col min="419" max="419" width="9.5546875" style="89" customWidth="1"/>
    <col min="420" max="667" width="8.5546875" style="89"/>
    <col min="668" max="668" width="6.5546875" style="89" customWidth="1"/>
    <col min="669" max="669" width="13.44140625" style="89" bestFit="1" customWidth="1"/>
    <col min="670" max="670" width="8.44140625" style="89" customWidth="1"/>
    <col min="671" max="671" width="9.44140625" style="89" customWidth="1"/>
    <col min="672" max="672" width="9.5546875" style="89" customWidth="1"/>
    <col min="673" max="673" width="8.5546875" style="89"/>
    <col min="674" max="674" width="8.44140625" style="89" customWidth="1"/>
    <col min="675" max="675" width="9.5546875" style="89" customWidth="1"/>
    <col min="676" max="923" width="8.5546875" style="89"/>
    <col min="924" max="924" width="6.5546875" style="89" customWidth="1"/>
    <col min="925" max="925" width="13.44140625" style="89" bestFit="1" customWidth="1"/>
    <col min="926" max="926" width="8.44140625" style="89" customWidth="1"/>
    <col min="927" max="927" width="9.44140625" style="89" customWidth="1"/>
    <col min="928" max="928" width="9.5546875" style="89" customWidth="1"/>
    <col min="929" max="929" width="8.5546875" style="89"/>
    <col min="930" max="930" width="8.44140625" style="89" customWidth="1"/>
    <col min="931" max="931" width="9.5546875" style="89" customWidth="1"/>
    <col min="932" max="1179" width="8.5546875" style="89"/>
    <col min="1180" max="1180" width="6.5546875" style="89" customWidth="1"/>
    <col min="1181" max="1181" width="13.44140625" style="89" bestFit="1" customWidth="1"/>
    <col min="1182" max="1182" width="8.44140625" style="89" customWidth="1"/>
    <col min="1183" max="1183" width="9.44140625" style="89" customWidth="1"/>
    <col min="1184" max="1184" width="9.5546875" style="89" customWidth="1"/>
    <col min="1185" max="1185" width="8.5546875" style="89"/>
    <col min="1186" max="1186" width="8.44140625" style="89" customWidth="1"/>
    <col min="1187" max="1187" width="9.5546875" style="89" customWidth="1"/>
    <col min="1188" max="1435" width="8.5546875" style="89"/>
    <col min="1436" max="1436" width="6.5546875" style="89" customWidth="1"/>
    <col min="1437" max="1437" width="13.44140625" style="89" bestFit="1" customWidth="1"/>
    <col min="1438" max="1438" width="8.44140625" style="89" customWidth="1"/>
    <col min="1439" max="1439" width="9.44140625" style="89" customWidth="1"/>
    <col min="1440" max="1440" width="9.5546875" style="89" customWidth="1"/>
    <col min="1441" max="1441" width="8.5546875" style="89"/>
    <col min="1442" max="1442" width="8.44140625" style="89" customWidth="1"/>
    <col min="1443" max="1443" width="9.5546875" style="89" customWidth="1"/>
    <col min="1444" max="1691" width="8.5546875" style="89"/>
    <col min="1692" max="1692" width="6.5546875" style="89" customWidth="1"/>
    <col min="1693" max="1693" width="13.44140625" style="89" bestFit="1" customWidth="1"/>
    <col min="1694" max="1694" width="8.44140625" style="89" customWidth="1"/>
    <col min="1695" max="1695" width="9.44140625" style="89" customWidth="1"/>
    <col min="1696" max="1696" width="9.5546875" style="89" customWidth="1"/>
    <col min="1697" max="1697" width="8.5546875" style="89"/>
    <col min="1698" max="1698" width="8.44140625" style="89" customWidth="1"/>
    <col min="1699" max="1699" width="9.5546875" style="89" customWidth="1"/>
    <col min="1700" max="1947" width="8.5546875" style="89"/>
    <col min="1948" max="1948" width="6.5546875" style="89" customWidth="1"/>
    <col min="1949" max="1949" width="13.44140625" style="89" bestFit="1" customWidth="1"/>
    <col min="1950" max="1950" width="8.44140625" style="89" customWidth="1"/>
    <col min="1951" max="1951" width="9.44140625" style="89" customWidth="1"/>
    <col min="1952" max="1952" width="9.5546875" style="89" customWidth="1"/>
    <col min="1953" max="1953" width="8.5546875" style="89"/>
    <col min="1954" max="1954" width="8.44140625" style="89" customWidth="1"/>
    <col min="1955" max="1955" width="9.5546875" style="89" customWidth="1"/>
    <col min="1956" max="2203" width="8.5546875" style="89"/>
    <col min="2204" max="2204" width="6.5546875" style="89" customWidth="1"/>
    <col min="2205" max="2205" width="13.44140625" style="89" bestFit="1" customWidth="1"/>
    <col min="2206" max="2206" width="8.44140625" style="89" customWidth="1"/>
    <col min="2207" max="2207" width="9.44140625" style="89" customWidth="1"/>
    <col min="2208" max="2208" width="9.5546875" style="89" customWidth="1"/>
    <col min="2209" max="2209" width="8.5546875" style="89"/>
    <col min="2210" max="2210" width="8.44140625" style="89" customWidth="1"/>
    <col min="2211" max="2211" width="9.5546875" style="89" customWidth="1"/>
    <col min="2212" max="2459" width="8.5546875" style="89"/>
    <col min="2460" max="2460" width="6.5546875" style="89" customWidth="1"/>
    <col min="2461" max="2461" width="13.44140625" style="89" bestFit="1" customWidth="1"/>
    <col min="2462" max="2462" width="8.44140625" style="89" customWidth="1"/>
    <col min="2463" max="2463" width="9.44140625" style="89" customWidth="1"/>
    <col min="2464" max="2464" width="9.5546875" style="89" customWidth="1"/>
    <col min="2465" max="2465" width="8.5546875" style="89"/>
    <col min="2466" max="2466" width="8.44140625" style="89" customWidth="1"/>
    <col min="2467" max="2467" width="9.5546875" style="89" customWidth="1"/>
    <col min="2468" max="2715" width="8.5546875" style="89"/>
    <col min="2716" max="2716" width="6.5546875" style="89" customWidth="1"/>
    <col min="2717" max="2717" width="13.44140625" style="89" bestFit="1" customWidth="1"/>
    <col min="2718" max="2718" width="8.44140625" style="89" customWidth="1"/>
    <col min="2719" max="2719" width="9.44140625" style="89" customWidth="1"/>
    <col min="2720" max="2720" width="9.5546875" style="89" customWidth="1"/>
    <col min="2721" max="2721" width="8.5546875" style="89"/>
    <col min="2722" max="2722" width="8.44140625" style="89" customWidth="1"/>
    <col min="2723" max="2723" width="9.5546875" style="89" customWidth="1"/>
    <col min="2724" max="2971" width="8.5546875" style="89"/>
    <col min="2972" max="2972" width="6.5546875" style="89" customWidth="1"/>
    <col min="2973" max="2973" width="13.44140625" style="89" bestFit="1" customWidth="1"/>
    <col min="2974" max="2974" width="8.44140625" style="89" customWidth="1"/>
    <col min="2975" max="2975" width="9.44140625" style="89" customWidth="1"/>
    <col min="2976" max="2976" width="9.5546875" style="89" customWidth="1"/>
    <col min="2977" max="2977" width="8.5546875" style="89"/>
    <col min="2978" max="2978" width="8.44140625" style="89" customWidth="1"/>
    <col min="2979" max="2979" width="9.5546875" style="89" customWidth="1"/>
    <col min="2980" max="3227" width="8.5546875" style="89"/>
    <col min="3228" max="3228" width="6.5546875" style="89" customWidth="1"/>
    <col min="3229" max="3229" width="13.44140625" style="89" bestFit="1" customWidth="1"/>
    <col min="3230" max="3230" width="8.44140625" style="89" customWidth="1"/>
    <col min="3231" max="3231" width="9.44140625" style="89" customWidth="1"/>
    <col min="3232" max="3232" width="9.5546875" style="89" customWidth="1"/>
    <col min="3233" max="3233" width="8.5546875" style="89"/>
    <col min="3234" max="3234" width="8.44140625" style="89" customWidth="1"/>
    <col min="3235" max="3235" width="9.5546875" style="89" customWidth="1"/>
    <col min="3236" max="3483" width="8.5546875" style="89"/>
    <col min="3484" max="3484" width="6.5546875" style="89" customWidth="1"/>
    <col min="3485" max="3485" width="13.44140625" style="89" bestFit="1" customWidth="1"/>
    <col min="3486" max="3486" width="8.44140625" style="89" customWidth="1"/>
    <col min="3487" max="3487" width="9.44140625" style="89" customWidth="1"/>
    <col min="3488" max="3488" width="9.5546875" style="89" customWidth="1"/>
    <col min="3489" max="3489" width="8.5546875" style="89"/>
    <col min="3490" max="3490" width="8.44140625" style="89" customWidth="1"/>
    <col min="3491" max="3491" width="9.5546875" style="89" customWidth="1"/>
    <col min="3492" max="3739" width="8.5546875" style="89"/>
    <col min="3740" max="3740" width="6.5546875" style="89" customWidth="1"/>
    <col min="3741" max="3741" width="13.44140625" style="89" bestFit="1" customWidth="1"/>
    <col min="3742" max="3742" width="8.44140625" style="89" customWidth="1"/>
    <col min="3743" max="3743" width="9.44140625" style="89" customWidth="1"/>
    <col min="3744" max="3744" width="9.5546875" style="89" customWidth="1"/>
    <col min="3745" max="3745" width="8.5546875" style="89"/>
    <col min="3746" max="3746" width="8.44140625" style="89" customWidth="1"/>
    <col min="3747" max="3747" width="9.5546875" style="89" customWidth="1"/>
    <col min="3748" max="3995" width="8.5546875" style="89"/>
    <col min="3996" max="3996" width="6.5546875" style="89" customWidth="1"/>
    <col min="3997" max="3997" width="13.44140625" style="89" bestFit="1" customWidth="1"/>
    <col min="3998" max="3998" width="8.44140625" style="89" customWidth="1"/>
    <col min="3999" max="3999" width="9.44140625" style="89" customWidth="1"/>
    <col min="4000" max="4000" width="9.5546875" style="89" customWidth="1"/>
    <col min="4001" max="4001" width="8.5546875" style="89"/>
    <col min="4002" max="4002" width="8.44140625" style="89" customWidth="1"/>
    <col min="4003" max="4003" width="9.5546875" style="89" customWidth="1"/>
    <col min="4004" max="4251" width="8.5546875" style="89"/>
    <col min="4252" max="4252" width="6.5546875" style="89" customWidth="1"/>
    <col min="4253" max="4253" width="13.44140625" style="89" bestFit="1" customWidth="1"/>
    <col min="4254" max="4254" width="8.44140625" style="89" customWidth="1"/>
    <col min="4255" max="4255" width="9.44140625" style="89" customWidth="1"/>
    <col min="4256" max="4256" width="9.5546875" style="89" customWidth="1"/>
    <col min="4257" max="4257" width="8.5546875" style="89"/>
    <col min="4258" max="4258" width="8.44140625" style="89" customWidth="1"/>
    <col min="4259" max="4259" width="9.5546875" style="89" customWidth="1"/>
    <col min="4260" max="4507" width="8.5546875" style="89"/>
    <col min="4508" max="4508" width="6.5546875" style="89" customWidth="1"/>
    <col min="4509" max="4509" width="13.44140625" style="89" bestFit="1" customWidth="1"/>
    <col min="4510" max="4510" width="8.44140625" style="89" customWidth="1"/>
    <col min="4511" max="4511" width="9.44140625" style="89" customWidth="1"/>
    <col min="4512" max="4512" width="9.5546875" style="89" customWidth="1"/>
    <col min="4513" max="4513" width="8.5546875" style="89"/>
    <col min="4514" max="4514" width="8.44140625" style="89" customWidth="1"/>
    <col min="4515" max="4515" width="9.5546875" style="89" customWidth="1"/>
    <col min="4516" max="4763" width="8.5546875" style="89"/>
    <col min="4764" max="4764" width="6.5546875" style="89" customWidth="1"/>
    <col min="4765" max="4765" width="13.44140625" style="89" bestFit="1" customWidth="1"/>
    <col min="4766" max="4766" width="8.44140625" style="89" customWidth="1"/>
    <col min="4767" max="4767" width="9.44140625" style="89" customWidth="1"/>
    <col min="4768" max="4768" width="9.5546875" style="89" customWidth="1"/>
    <col min="4769" max="4769" width="8.5546875" style="89"/>
    <col min="4770" max="4770" width="8.44140625" style="89" customWidth="1"/>
    <col min="4771" max="4771" width="9.5546875" style="89" customWidth="1"/>
    <col min="4772" max="5019" width="8.5546875" style="89"/>
    <col min="5020" max="5020" width="6.5546875" style="89" customWidth="1"/>
    <col min="5021" max="5021" width="13.44140625" style="89" bestFit="1" customWidth="1"/>
    <col min="5022" max="5022" width="8.44140625" style="89" customWidth="1"/>
    <col min="5023" max="5023" width="9.44140625" style="89" customWidth="1"/>
    <col min="5024" max="5024" width="9.5546875" style="89" customWidth="1"/>
    <col min="5025" max="5025" width="8.5546875" style="89"/>
    <col min="5026" max="5026" width="8.44140625" style="89" customWidth="1"/>
    <col min="5027" max="5027" width="9.5546875" style="89" customWidth="1"/>
    <col min="5028" max="5275" width="8.5546875" style="89"/>
    <col min="5276" max="5276" width="6.5546875" style="89" customWidth="1"/>
    <col min="5277" max="5277" width="13.44140625" style="89" bestFit="1" customWidth="1"/>
    <col min="5278" max="5278" width="8.44140625" style="89" customWidth="1"/>
    <col min="5279" max="5279" width="9.44140625" style="89" customWidth="1"/>
    <col min="5280" max="5280" width="9.5546875" style="89" customWidth="1"/>
    <col min="5281" max="5281" width="8.5546875" style="89"/>
    <col min="5282" max="5282" width="8.44140625" style="89" customWidth="1"/>
    <col min="5283" max="5283" width="9.5546875" style="89" customWidth="1"/>
    <col min="5284" max="5531" width="8.5546875" style="89"/>
    <col min="5532" max="5532" width="6.5546875" style="89" customWidth="1"/>
    <col min="5533" max="5533" width="13.44140625" style="89" bestFit="1" customWidth="1"/>
    <col min="5534" max="5534" width="8.44140625" style="89" customWidth="1"/>
    <col min="5535" max="5535" width="9.44140625" style="89" customWidth="1"/>
    <col min="5536" max="5536" width="9.5546875" style="89" customWidth="1"/>
    <col min="5537" max="5537" width="8.5546875" style="89"/>
    <col min="5538" max="5538" width="8.44140625" style="89" customWidth="1"/>
    <col min="5539" max="5539" width="9.5546875" style="89" customWidth="1"/>
    <col min="5540" max="5787" width="8.5546875" style="89"/>
    <col min="5788" max="5788" width="6.5546875" style="89" customWidth="1"/>
    <col min="5789" max="5789" width="13.44140625" style="89" bestFit="1" customWidth="1"/>
    <col min="5790" max="5790" width="8.44140625" style="89" customWidth="1"/>
    <col min="5791" max="5791" width="9.44140625" style="89" customWidth="1"/>
    <col min="5792" max="5792" width="9.5546875" style="89" customWidth="1"/>
    <col min="5793" max="5793" width="8.5546875" style="89"/>
    <col min="5794" max="5794" width="8.44140625" style="89" customWidth="1"/>
    <col min="5795" max="5795" width="9.5546875" style="89" customWidth="1"/>
    <col min="5796" max="6043" width="8.5546875" style="89"/>
    <col min="6044" max="6044" width="6.5546875" style="89" customWidth="1"/>
    <col min="6045" max="6045" width="13.44140625" style="89" bestFit="1" customWidth="1"/>
    <col min="6046" max="6046" width="8.44140625" style="89" customWidth="1"/>
    <col min="6047" max="6047" width="9.44140625" style="89" customWidth="1"/>
    <col min="6048" max="6048" width="9.5546875" style="89" customWidth="1"/>
    <col min="6049" max="6049" width="8.5546875" style="89"/>
    <col min="6050" max="6050" width="8.44140625" style="89" customWidth="1"/>
    <col min="6051" max="6051" width="9.5546875" style="89" customWidth="1"/>
    <col min="6052" max="6299" width="8.5546875" style="89"/>
    <col min="6300" max="6300" width="6.5546875" style="89" customWidth="1"/>
    <col min="6301" max="6301" width="13.44140625" style="89" bestFit="1" customWidth="1"/>
    <col min="6302" max="6302" width="8.44140625" style="89" customWidth="1"/>
    <col min="6303" max="6303" width="9.44140625" style="89" customWidth="1"/>
    <col min="6304" max="6304" width="9.5546875" style="89" customWidth="1"/>
    <col min="6305" max="6305" width="8.5546875" style="89"/>
    <col min="6306" max="6306" width="8.44140625" style="89" customWidth="1"/>
    <col min="6307" max="6307" width="9.5546875" style="89" customWidth="1"/>
    <col min="6308" max="6555" width="8.5546875" style="89"/>
    <col min="6556" max="6556" width="6.5546875" style="89" customWidth="1"/>
    <col min="6557" max="6557" width="13.44140625" style="89" bestFit="1" customWidth="1"/>
    <col min="6558" max="6558" width="8.44140625" style="89" customWidth="1"/>
    <col min="6559" max="6559" width="9.44140625" style="89" customWidth="1"/>
    <col min="6560" max="6560" width="9.5546875" style="89" customWidth="1"/>
    <col min="6561" max="6561" width="8.5546875" style="89"/>
    <col min="6562" max="6562" width="8.44140625" style="89" customWidth="1"/>
    <col min="6563" max="6563" width="9.5546875" style="89" customWidth="1"/>
    <col min="6564" max="6811" width="8.5546875" style="89"/>
    <col min="6812" max="6812" width="6.5546875" style="89" customWidth="1"/>
    <col min="6813" max="6813" width="13.44140625" style="89" bestFit="1" customWidth="1"/>
    <col min="6814" max="6814" width="8.44140625" style="89" customWidth="1"/>
    <col min="6815" max="6815" width="9.44140625" style="89" customWidth="1"/>
    <col min="6816" max="6816" width="9.5546875" style="89" customWidth="1"/>
    <col min="6817" max="6817" width="8.5546875" style="89"/>
    <col min="6818" max="6818" width="8.44140625" style="89" customWidth="1"/>
    <col min="6819" max="6819" width="9.5546875" style="89" customWidth="1"/>
    <col min="6820" max="7067" width="8.5546875" style="89"/>
    <col min="7068" max="7068" width="6.5546875" style="89" customWidth="1"/>
    <col min="7069" max="7069" width="13.44140625" style="89" bestFit="1" customWidth="1"/>
    <col min="7070" max="7070" width="8.44140625" style="89" customWidth="1"/>
    <col min="7071" max="7071" width="9.44140625" style="89" customWidth="1"/>
    <col min="7072" max="7072" width="9.5546875" style="89" customWidth="1"/>
    <col min="7073" max="7073" width="8.5546875" style="89"/>
    <col min="7074" max="7074" width="8.44140625" style="89" customWidth="1"/>
    <col min="7075" max="7075" width="9.5546875" style="89" customWidth="1"/>
    <col min="7076" max="7323" width="8.5546875" style="89"/>
    <col min="7324" max="7324" width="6.5546875" style="89" customWidth="1"/>
    <col min="7325" max="7325" width="13.44140625" style="89" bestFit="1" customWidth="1"/>
    <col min="7326" max="7326" width="8.44140625" style="89" customWidth="1"/>
    <col min="7327" max="7327" width="9.44140625" style="89" customWidth="1"/>
    <col min="7328" max="7328" width="9.5546875" style="89" customWidth="1"/>
    <col min="7329" max="7329" width="8.5546875" style="89"/>
    <col min="7330" max="7330" width="8.44140625" style="89" customWidth="1"/>
    <col min="7331" max="7331" width="9.5546875" style="89" customWidth="1"/>
    <col min="7332" max="7579" width="8.5546875" style="89"/>
    <col min="7580" max="7580" width="6.5546875" style="89" customWidth="1"/>
    <col min="7581" max="7581" width="13.44140625" style="89" bestFit="1" customWidth="1"/>
    <col min="7582" max="7582" width="8.44140625" style="89" customWidth="1"/>
    <col min="7583" max="7583" width="9.44140625" style="89" customWidth="1"/>
    <col min="7584" max="7584" width="9.5546875" style="89" customWidth="1"/>
    <col min="7585" max="7585" width="8.5546875" style="89"/>
    <col min="7586" max="7586" width="8.44140625" style="89" customWidth="1"/>
    <col min="7587" max="7587" width="9.5546875" style="89" customWidth="1"/>
    <col min="7588" max="7835" width="8.5546875" style="89"/>
    <col min="7836" max="7836" width="6.5546875" style="89" customWidth="1"/>
    <col min="7837" max="7837" width="13.44140625" style="89" bestFit="1" customWidth="1"/>
    <col min="7838" max="7838" width="8.44140625" style="89" customWidth="1"/>
    <col min="7839" max="7839" width="9.44140625" style="89" customWidth="1"/>
    <col min="7840" max="7840" width="9.5546875" style="89" customWidth="1"/>
    <col min="7841" max="7841" width="8.5546875" style="89"/>
    <col min="7842" max="7842" width="8.44140625" style="89" customWidth="1"/>
    <col min="7843" max="7843" width="9.5546875" style="89" customWidth="1"/>
    <col min="7844" max="8091" width="8.5546875" style="89"/>
    <col min="8092" max="8092" width="6.5546875" style="89" customWidth="1"/>
    <col min="8093" max="8093" width="13.44140625" style="89" bestFit="1" customWidth="1"/>
    <col min="8094" max="8094" width="8.44140625" style="89" customWidth="1"/>
    <col min="8095" max="8095" width="9.44140625" style="89" customWidth="1"/>
    <col min="8096" max="8096" width="9.5546875" style="89" customWidth="1"/>
    <col min="8097" max="8097" width="8.5546875" style="89"/>
    <col min="8098" max="8098" width="8.44140625" style="89" customWidth="1"/>
    <col min="8099" max="8099" width="9.5546875" style="89" customWidth="1"/>
    <col min="8100" max="8347" width="8.5546875" style="89"/>
    <col min="8348" max="8348" width="6.5546875" style="89" customWidth="1"/>
    <col min="8349" max="8349" width="13.44140625" style="89" bestFit="1" customWidth="1"/>
    <col min="8350" max="8350" width="8.44140625" style="89" customWidth="1"/>
    <col min="8351" max="8351" width="9.44140625" style="89" customWidth="1"/>
    <col min="8352" max="8352" width="9.5546875" style="89" customWidth="1"/>
    <col min="8353" max="8353" width="8.5546875" style="89"/>
    <col min="8354" max="8354" width="8.44140625" style="89" customWidth="1"/>
    <col min="8355" max="8355" width="9.5546875" style="89" customWidth="1"/>
    <col min="8356" max="8603" width="8.5546875" style="89"/>
    <col min="8604" max="8604" width="6.5546875" style="89" customWidth="1"/>
    <col min="8605" max="8605" width="13.44140625" style="89" bestFit="1" customWidth="1"/>
    <col min="8606" max="8606" width="8.44140625" style="89" customWidth="1"/>
    <col min="8607" max="8607" width="9.44140625" style="89" customWidth="1"/>
    <col min="8608" max="8608" width="9.5546875" style="89" customWidth="1"/>
    <col min="8609" max="8609" width="8.5546875" style="89"/>
    <col min="8610" max="8610" width="8.44140625" style="89" customWidth="1"/>
    <col min="8611" max="8611" width="9.5546875" style="89" customWidth="1"/>
    <col min="8612" max="8859" width="8.5546875" style="89"/>
    <col min="8860" max="8860" width="6.5546875" style="89" customWidth="1"/>
    <col min="8861" max="8861" width="13.44140625" style="89" bestFit="1" customWidth="1"/>
    <col min="8862" max="8862" width="8.44140625" style="89" customWidth="1"/>
    <col min="8863" max="8863" width="9.44140625" style="89" customWidth="1"/>
    <col min="8864" max="8864" width="9.5546875" style="89" customWidth="1"/>
    <col min="8865" max="8865" width="8.5546875" style="89"/>
    <col min="8866" max="8866" width="8.44140625" style="89" customWidth="1"/>
    <col min="8867" max="8867" width="9.5546875" style="89" customWidth="1"/>
    <col min="8868" max="9115" width="8.5546875" style="89"/>
    <col min="9116" max="9116" width="6.5546875" style="89" customWidth="1"/>
    <col min="9117" max="9117" width="13.44140625" style="89" bestFit="1" customWidth="1"/>
    <col min="9118" max="9118" width="8.44140625" style="89" customWidth="1"/>
    <col min="9119" max="9119" width="9.44140625" style="89" customWidth="1"/>
    <col min="9120" max="9120" width="9.5546875" style="89" customWidth="1"/>
    <col min="9121" max="9121" width="8.5546875" style="89"/>
    <col min="9122" max="9122" width="8.44140625" style="89" customWidth="1"/>
    <col min="9123" max="9123" width="9.5546875" style="89" customWidth="1"/>
    <col min="9124" max="9371" width="8.5546875" style="89"/>
    <col min="9372" max="9372" width="6.5546875" style="89" customWidth="1"/>
    <col min="9373" max="9373" width="13.44140625" style="89" bestFit="1" customWidth="1"/>
    <col min="9374" max="9374" width="8.44140625" style="89" customWidth="1"/>
    <col min="9375" max="9375" width="9.44140625" style="89" customWidth="1"/>
    <col min="9376" max="9376" width="9.5546875" style="89" customWidth="1"/>
    <col min="9377" max="9377" width="8.5546875" style="89"/>
    <col min="9378" max="9378" width="8.44140625" style="89" customWidth="1"/>
    <col min="9379" max="9379" width="9.5546875" style="89" customWidth="1"/>
    <col min="9380" max="9627" width="8.5546875" style="89"/>
    <col min="9628" max="9628" width="6.5546875" style="89" customWidth="1"/>
    <col min="9629" max="9629" width="13.44140625" style="89" bestFit="1" customWidth="1"/>
    <col min="9630" max="9630" width="8.44140625" style="89" customWidth="1"/>
    <col min="9631" max="9631" width="9.44140625" style="89" customWidth="1"/>
    <col min="9632" max="9632" width="9.5546875" style="89" customWidth="1"/>
    <col min="9633" max="9633" width="8.5546875" style="89"/>
    <col min="9634" max="9634" width="8.44140625" style="89" customWidth="1"/>
    <col min="9635" max="9635" width="9.5546875" style="89" customWidth="1"/>
    <col min="9636" max="9883" width="8.5546875" style="89"/>
    <col min="9884" max="9884" width="6.5546875" style="89" customWidth="1"/>
    <col min="9885" max="9885" width="13.44140625" style="89" bestFit="1" customWidth="1"/>
    <col min="9886" max="9886" width="8.44140625" style="89" customWidth="1"/>
    <col min="9887" max="9887" width="9.44140625" style="89" customWidth="1"/>
    <col min="9888" max="9888" width="9.5546875" style="89" customWidth="1"/>
    <col min="9889" max="9889" width="8.5546875" style="89"/>
    <col min="9890" max="9890" width="8.44140625" style="89" customWidth="1"/>
    <col min="9891" max="9891" width="9.5546875" style="89" customWidth="1"/>
    <col min="9892" max="10139" width="8.5546875" style="89"/>
    <col min="10140" max="10140" width="6.5546875" style="89" customWidth="1"/>
    <col min="10141" max="10141" width="13.44140625" style="89" bestFit="1" customWidth="1"/>
    <col min="10142" max="10142" width="8.44140625" style="89" customWidth="1"/>
    <col min="10143" max="10143" width="9.44140625" style="89" customWidth="1"/>
    <col min="10144" max="10144" width="9.5546875" style="89" customWidth="1"/>
    <col min="10145" max="10145" width="8.5546875" style="89"/>
    <col min="10146" max="10146" width="8.44140625" style="89" customWidth="1"/>
    <col min="10147" max="10147" width="9.5546875" style="89" customWidth="1"/>
    <col min="10148" max="10395" width="8.5546875" style="89"/>
    <col min="10396" max="10396" width="6.5546875" style="89" customWidth="1"/>
    <col min="10397" max="10397" width="13.44140625" style="89" bestFit="1" customWidth="1"/>
    <col min="10398" max="10398" width="8.44140625" style="89" customWidth="1"/>
    <col min="10399" max="10399" width="9.44140625" style="89" customWidth="1"/>
    <col min="10400" max="10400" width="9.5546875" style="89" customWidth="1"/>
    <col min="10401" max="10401" width="8.5546875" style="89"/>
    <col min="10402" max="10402" width="8.44140625" style="89" customWidth="1"/>
    <col min="10403" max="10403" width="9.5546875" style="89" customWidth="1"/>
    <col min="10404" max="10651" width="8.5546875" style="89"/>
    <col min="10652" max="10652" width="6.5546875" style="89" customWidth="1"/>
    <col min="10653" max="10653" width="13.44140625" style="89" bestFit="1" customWidth="1"/>
    <col min="10654" max="10654" width="8.44140625" style="89" customWidth="1"/>
    <col min="10655" max="10655" width="9.44140625" style="89" customWidth="1"/>
    <col min="10656" max="10656" width="9.5546875" style="89" customWidth="1"/>
    <col min="10657" max="10657" width="8.5546875" style="89"/>
    <col min="10658" max="10658" width="8.44140625" style="89" customWidth="1"/>
    <col min="10659" max="10659" width="9.5546875" style="89" customWidth="1"/>
    <col min="10660" max="10907" width="8.5546875" style="89"/>
    <col min="10908" max="10908" width="6.5546875" style="89" customWidth="1"/>
    <col min="10909" max="10909" width="13.44140625" style="89" bestFit="1" customWidth="1"/>
    <col min="10910" max="10910" width="8.44140625" style="89" customWidth="1"/>
    <col min="10911" max="10911" width="9.44140625" style="89" customWidth="1"/>
    <col min="10912" max="10912" width="9.5546875" style="89" customWidth="1"/>
    <col min="10913" max="10913" width="8.5546875" style="89"/>
    <col min="10914" max="10914" width="8.44140625" style="89" customWidth="1"/>
    <col min="10915" max="10915" width="9.5546875" style="89" customWidth="1"/>
    <col min="10916" max="11163" width="8.5546875" style="89"/>
    <col min="11164" max="11164" width="6.5546875" style="89" customWidth="1"/>
    <col min="11165" max="11165" width="13.44140625" style="89" bestFit="1" customWidth="1"/>
    <col min="11166" max="11166" width="8.44140625" style="89" customWidth="1"/>
    <col min="11167" max="11167" width="9.44140625" style="89" customWidth="1"/>
    <col min="11168" max="11168" width="9.5546875" style="89" customWidth="1"/>
    <col min="11169" max="11169" width="8.5546875" style="89"/>
    <col min="11170" max="11170" width="8.44140625" style="89" customWidth="1"/>
    <col min="11171" max="11171" width="9.5546875" style="89" customWidth="1"/>
    <col min="11172" max="11419" width="8.5546875" style="89"/>
    <col min="11420" max="11420" width="6.5546875" style="89" customWidth="1"/>
    <col min="11421" max="11421" width="13.44140625" style="89" bestFit="1" customWidth="1"/>
    <col min="11422" max="11422" width="8.44140625" style="89" customWidth="1"/>
    <col min="11423" max="11423" width="9.44140625" style="89" customWidth="1"/>
    <col min="11424" max="11424" width="9.5546875" style="89" customWidth="1"/>
    <col min="11425" max="11425" width="8.5546875" style="89"/>
    <col min="11426" max="11426" width="8.44140625" style="89" customWidth="1"/>
    <col min="11427" max="11427" width="9.5546875" style="89" customWidth="1"/>
    <col min="11428" max="11675" width="8.5546875" style="89"/>
    <col min="11676" max="11676" width="6.5546875" style="89" customWidth="1"/>
    <col min="11677" max="11677" width="13.44140625" style="89" bestFit="1" customWidth="1"/>
    <col min="11678" max="11678" width="8.44140625" style="89" customWidth="1"/>
    <col min="11679" max="11679" width="9.44140625" style="89" customWidth="1"/>
    <col min="11680" max="11680" width="9.5546875" style="89" customWidth="1"/>
    <col min="11681" max="11681" width="8.5546875" style="89"/>
    <col min="11682" max="11682" width="8.44140625" style="89" customWidth="1"/>
    <col min="11683" max="11683" width="9.5546875" style="89" customWidth="1"/>
    <col min="11684" max="11931" width="8.5546875" style="89"/>
    <col min="11932" max="11932" width="6.5546875" style="89" customWidth="1"/>
    <col min="11933" max="11933" width="13.44140625" style="89" bestFit="1" customWidth="1"/>
    <col min="11934" max="11934" width="8.44140625" style="89" customWidth="1"/>
    <col min="11935" max="11935" width="9.44140625" style="89" customWidth="1"/>
    <col min="11936" max="11936" width="9.5546875" style="89" customWidth="1"/>
    <col min="11937" max="11937" width="8.5546875" style="89"/>
    <col min="11938" max="11938" width="8.44140625" style="89" customWidth="1"/>
    <col min="11939" max="11939" width="9.5546875" style="89" customWidth="1"/>
    <col min="11940" max="12187" width="8.5546875" style="89"/>
    <col min="12188" max="12188" width="6.5546875" style="89" customWidth="1"/>
    <col min="12189" max="12189" width="13.44140625" style="89" bestFit="1" customWidth="1"/>
    <col min="12190" max="12190" width="8.44140625" style="89" customWidth="1"/>
    <col min="12191" max="12191" width="9.44140625" style="89" customWidth="1"/>
    <col min="12192" max="12192" width="9.5546875" style="89" customWidth="1"/>
    <col min="12193" max="12193" width="8.5546875" style="89"/>
    <col min="12194" max="12194" width="8.44140625" style="89" customWidth="1"/>
    <col min="12195" max="12195" width="9.5546875" style="89" customWidth="1"/>
    <col min="12196" max="12443" width="8.5546875" style="89"/>
    <col min="12444" max="12444" width="6.5546875" style="89" customWidth="1"/>
    <col min="12445" max="12445" width="13.44140625" style="89" bestFit="1" customWidth="1"/>
    <col min="12446" max="12446" width="8.44140625" style="89" customWidth="1"/>
    <col min="12447" max="12447" width="9.44140625" style="89" customWidth="1"/>
    <col min="12448" max="12448" width="9.5546875" style="89" customWidth="1"/>
    <col min="12449" max="12449" width="8.5546875" style="89"/>
    <col min="12450" max="12450" width="8.44140625" style="89" customWidth="1"/>
    <col min="12451" max="12451" width="9.5546875" style="89" customWidth="1"/>
    <col min="12452" max="12699" width="8.5546875" style="89"/>
    <col min="12700" max="12700" width="6.5546875" style="89" customWidth="1"/>
    <col min="12701" max="12701" width="13.44140625" style="89" bestFit="1" customWidth="1"/>
    <col min="12702" max="12702" width="8.44140625" style="89" customWidth="1"/>
    <col min="12703" max="12703" width="9.44140625" style="89" customWidth="1"/>
    <col min="12704" max="12704" width="9.5546875" style="89" customWidth="1"/>
    <col min="12705" max="12705" width="8.5546875" style="89"/>
    <col min="12706" max="12706" width="8.44140625" style="89" customWidth="1"/>
    <col min="12707" max="12707" width="9.5546875" style="89" customWidth="1"/>
    <col min="12708" max="12955" width="8.5546875" style="89"/>
    <col min="12956" max="12956" width="6.5546875" style="89" customWidth="1"/>
    <col min="12957" max="12957" width="13.44140625" style="89" bestFit="1" customWidth="1"/>
    <col min="12958" max="12958" width="8.44140625" style="89" customWidth="1"/>
    <col min="12959" max="12959" width="9.44140625" style="89" customWidth="1"/>
    <col min="12960" max="12960" width="9.5546875" style="89" customWidth="1"/>
    <col min="12961" max="12961" width="8.5546875" style="89"/>
    <col min="12962" max="12962" width="8.44140625" style="89" customWidth="1"/>
    <col min="12963" max="12963" width="9.5546875" style="89" customWidth="1"/>
    <col min="12964" max="13211" width="8.5546875" style="89"/>
    <col min="13212" max="13212" width="6.5546875" style="89" customWidth="1"/>
    <col min="13213" max="13213" width="13.44140625" style="89" bestFit="1" customWidth="1"/>
    <col min="13214" max="13214" width="8.44140625" style="89" customWidth="1"/>
    <col min="13215" max="13215" width="9.44140625" style="89" customWidth="1"/>
    <col min="13216" max="13216" width="9.5546875" style="89" customWidth="1"/>
    <col min="13217" max="13217" width="8.5546875" style="89"/>
    <col min="13218" max="13218" width="8.44140625" style="89" customWidth="1"/>
    <col min="13219" max="13219" width="9.5546875" style="89" customWidth="1"/>
    <col min="13220" max="13467" width="8.5546875" style="89"/>
    <col min="13468" max="13468" width="6.5546875" style="89" customWidth="1"/>
    <col min="13469" max="13469" width="13.44140625" style="89" bestFit="1" customWidth="1"/>
    <col min="13470" max="13470" width="8.44140625" style="89" customWidth="1"/>
    <col min="13471" max="13471" width="9.44140625" style="89" customWidth="1"/>
    <col min="13472" max="13472" width="9.5546875" style="89" customWidth="1"/>
    <col min="13473" max="13473" width="8.5546875" style="89"/>
    <col min="13474" max="13474" width="8.44140625" style="89" customWidth="1"/>
    <col min="13475" max="13475" width="9.5546875" style="89" customWidth="1"/>
    <col min="13476" max="13723" width="8.5546875" style="89"/>
    <col min="13724" max="13724" width="6.5546875" style="89" customWidth="1"/>
    <col min="13725" max="13725" width="13.44140625" style="89" bestFit="1" customWidth="1"/>
    <col min="13726" max="13726" width="8.44140625" style="89" customWidth="1"/>
    <col min="13727" max="13727" width="9.44140625" style="89" customWidth="1"/>
    <col min="13728" max="13728" width="9.5546875" style="89" customWidth="1"/>
    <col min="13729" max="13729" width="8.5546875" style="89"/>
    <col min="13730" max="13730" width="8.44140625" style="89" customWidth="1"/>
    <col min="13731" max="13731" width="9.5546875" style="89" customWidth="1"/>
    <col min="13732" max="13979" width="8.5546875" style="89"/>
    <col min="13980" max="13980" width="6.5546875" style="89" customWidth="1"/>
    <col min="13981" max="13981" width="13.44140625" style="89" bestFit="1" customWidth="1"/>
    <col min="13982" max="13982" width="8.44140625" style="89" customWidth="1"/>
    <col min="13983" max="13983" width="9.44140625" style="89" customWidth="1"/>
    <col min="13984" max="13984" width="9.5546875" style="89" customWidth="1"/>
    <col min="13985" max="13985" width="8.5546875" style="89"/>
    <col min="13986" max="13986" width="8.44140625" style="89" customWidth="1"/>
    <col min="13987" max="13987" width="9.5546875" style="89" customWidth="1"/>
    <col min="13988" max="14235" width="8.5546875" style="89"/>
    <col min="14236" max="14236" width="6.5546875" style="89" customWidth="1"/>
    <col min="14237" max="14237" width="13.44140625" style="89" bestFit="1" customWidth="1"/>
    <col min="14238" max="14238" width="8.44140625" style="89" customWidth="1"/>
    <col min="14239" max="14239" width="9.44140625" style="89" customWidth="1"/>
    <col min="14240" max="14240" width="9.5546875" style="89" customWidth="1"/>
    <col min="14241" max="14241" width="8.5546875" style="89"/>
    <col min="14242" max="14242" width="8.44140625" style="89" customWidth="1"/>
    <col min="14243" max="14243" width="9.5546875" style="89" customWidth="1"/>
    <col min="14244" max="14491" width="8.5546875" style="89"/>
    <col min="14492" max="14492" width="6.5546875" style="89" customWidth="1"/>
    <col min="14493" max="14493" width="13.44140625" style="89" bestFit="1" customWidth="1"/>
    <col min="14494" max="14494" width="8.44140625" style="89" customWidth="1"/>
    <col min="14495" max="14495" width="9.44140625" style="89" customWidth="1"/>
    <col min="14496" max="14496" width="9.5546875" style="89" customWidth="1"/>
    <col min="14497" max="14497" width="8.5546875" style="89"/>
    <col min="14498" max="14498" width="8.44140625" style="89" customWidth="1"/>
    <col min="14499" max="14499" width="9.5546875" style="89" customWidth="1"/>
    <col min="14500" max="14747" width="8.5546875" style="89"/>
    <col min="14748" max="14748" width="6.5546875" style="89" customWidth="1"/>
    <col min="14749" max="14749" width="13.44140625" style="89" bestFit="1" customWidth="1"/>
    <col min="14750" max="14750" width="8.44140625" style="89" customWidth="1"/>
    <col min="14751" max="14751" width="9.44140625" style="89" customWidth="1"/>
    <col min="14752" max="14752" width="9.5546875" style="89" customWidth="1"/>
    <col min="14753" max="14753" width="8.5546875" style="89"/>
    <col min="14754" max="14754" width="8.44140625" style="89" customWidth="1"/>
    <col min="14755" max="14755" width="9.5546875" style="89" customWidth="1"/>
    <col min="14756" max="15003" width="8.5546875" style="89"/>
    <col min="15004" max="15004" width="6.5546875" style="89" customWidth="1"/>
    <col min="15005" max="15005" width="13.44140625" style="89" bestFit="1" customWidth="1"/>
    <col min="15006" max="15006" width="8.44140625" style="89" customWidth="1"/>
    <col min="15007" max="15007" width="9.44140625" style="89" customWidth="1"/>
    <col min="15008" max="15008" width="9.5546875" style="89" customWidth="1"/>
    <col min="15009" max="15009" width="8.5546875" style="89"/>
    <col min="15010" max="15010" width="8.44140625" style="89" customWidth="1"/>
    <col min="15011" max="15011" width="9.5546875" style="89" customWidth="1"/>
    <col min="15012" max="15259" width="8.5546875" style="89"/>
    <col min="15260" max="15260" width="6.5546875" style="89" customWidth="1"/>
    <col min="15261" max="15261" width="13.44140625" style="89" bestFit="1" customWidth="1"/>
    <col min="15262" max="15262" width="8.44140625" style="89" customWidth="1"/>
    <col min="15263" max="15263" width="9.44140625" style="89" customWidth="1"/>
    <col min="15264" max="15264" width="9.5546875" style="89" customWidth="1"/>
    <col min="15265" max="15265" width="8.5546875" style="89"/>
    <col min="15266" max="15266" width="8.44140625" style="89" customWidth="1"/>
    <col min="15267" max="15267" width="9.5546875" style="89" customWidth="1"/>
    <col min="15268" max="15515" width="8.5546875" style="89"/>
    <col min="15516" max="15516" width="6.5546875" style="89" customWidth="1"/>
    <col min="15517" max="15517" width="13.44140625" style="89" bestFit="1" customWidth="1"/>
    <col min="15518" max="15518" width="8.44140625" style="89" customWidth="1"/>
    <col min="15519" max="15519" width="9.44140625" style="89" customWidth="1"/>
    <col min="15520" max="15520" width="9.5546875" style="89" customWidth="1"/>
    <col min="15521" max="15521" width="8.5546875" style="89"/>
    <col min="15522" max="15522" width="8.44140625" style="89" customWidth="1"/>
    <col min="15523" max="15523" width="9.5546875" style="89" customWidth="1"/>
    <col min="15524" max="15771" width="8.5546875" style="89"/>
    <col min="15772" max="15772" width="6.5546875" style="89" customWidth="1"/>
    <col min="15773" max="15773" width="13.44140625" style="89" bestFit="1" customWidth="1"/>
    <col min="15774" max="15774" width="8.44140625" style="89" customWidth="1"/>
    <col min="15775" max="15775" width="9.44140625" style="89" customWidth="1"/>
    <col min="15776" max="15776" width="9.5546875" style="89" customWidth="1"/>
    <col min="15777" max="15777" width="8.5546875" style="89"/>
    <col min="15778" max="15778" width="8.44140625" style="89" customWidth="1"/>
    <col min="15779" max="15779" width="9.5546875" style="89" customWidth="1"/>
    <col min="15780" max="16027" width="8.5546875" style="89"/>
    <col min="16028" max="16028" width="6.5546875" style="89" customWidth="1"/>
    <col min="16029" max="16029" width="13.44140625" style="89" bestFit="1" customWidth="1"/>
    <col min="16030" max="16030" width="8.44140625" style="89" customWidth="1"/>
    <col min="16031" max="16031" width="9.44140625" style="89" customWidth="1"/>
    <col min="16032" max="16032" width="9.5546875" style="89" customWidth="1"/>
    <col min="16033" max="16033" width="8.5546875" style="89"/>
    <col min="16034" max="16034" width="8.44140625" style="89" customWidth="1"/>
    <col min="16035" max="16035" width="9.5546875" style="89" customWidth="1"/>
    <col min="16036" max="16384" width="8.5546875" style="89"/>
  </cols>
  <sheetData>
    <row r="1" spans="1:19" ht="30" customHeight="1" x14ac:dyDescent="0.25">
      <c r="A1" s="191"/>
      <c r="B1" s="192"/>
      <c r="L1" s="193" t="s">
        <v>119</v>
      </c>
      <c r="M1" s="193"/>
      <c r="N1" s="193"/>
      <c r="O1" s="194"/>
      <c r="P1" s="194"/>
    </row>
    <row r="2" spans="1:19" ht="6" customHeight="1" x14ac:dyDescent="0.25">
      <c r="A2" s="191"/>
      <c r="B2" s="192"/>
    </row>
    <row r="3" spans="1:19" ht="15" customHeight="1" x14ac:dyDescent="0.25">
      <c r="A3" s="195" t="s">
        <v>337</v>
      </c>
      <c r="B3" s="195"/>
      <c r="C3" s="196"/>
      <c r="D3" s="195"/>
      <c r="E3" s="196"/>
      <c r="F3" s="195"/>
      <c r="G3" s="196"/>
      <c r="H3" s="196"/>
      <c r="I3" s="196"/>
      <c r="J3" s="195"/>
      <c r="K3" s="196"/>
      <c r="L3" s="195"/>
      <c r="M3" s="196"/>
      <c r="N3" s="196"/>
      <c r="O3" s="195"/>
      <c r="P3" s="195"/>
      <c r="Q3" s="195"/>
      <c r="R3" s="195"/>
      <c r="S3" s="195"/>
    </row>
    <row r="4" spans="1:19" ht="15" customHeight="1" x14ac:dyDescent="0.25">
      <c r="A4" s="89"/>
      <c r="B4" s="197" t="s">
        <v>72</v>
      </c>
      <c r="C4" s="197"/>
      <c r="D4" s="197"/>
      <c r="E4" s="197"/>
      <c r="F4" s="197"/>
      <c r="G4" s="197"/>
      <c r="H4" s="197"/>
      <c r="I4" s="197"/>
      <c r="J4" s="197"/>
      <c r="K4" s="197"/>
      <c r="L4" s="197"/>
      <c r="M4" s="199"/>
      <c r="N4" s="85"/>
      <c r="O4" s="197" t="s">
        <v>166</v>
      </c>
      <c r="P4" s="197"/>
      <c r="Q4" s="197"/>
      <c r="R4" s="197"/>
      <c r="S4" s="198"/>
    </row>
    <row r="5" spans="1:19" s="88" customFormat="1" ht="15" customHeight="1" x14ac:dyDescent="0.25">
      <c r="A5" s="11"/>
      <c r="B5" s="202" t="s">
        <v>58</v>
      </c>
      <c r="C5" s="201"/>
      <c r="D5" s="202" t="s">
        <v>148</v>
      </c>
      <c r="E5" s="201"/>
      <c r="F5" s="202" t="s">
        <v>5</v>
      </c>
      <c r="G5" s="201"/>
      <c r="H5" s="202" t="s">
        <v>298</v>
      </c>
      <c r="I5" s="201"/>
      <c r="J5" s="202" t="s">
        <v>35</v>
      </c>
      <c r="K5" s="201"/>
      <c r="L5" s="202" t="s">
        <v>149</v>
      </c>
      <c r="M5" s="201"/>
      <c r="N5" s="78"/>
      <c r="O5" s="200" t="s">
        <v>38</v>
      </c>
      <c r="P5" s="200" t="s">
        <v>37</v>
      </c>
      <c r="Q5" s="200" t="s">
        <v>167</v>
      </c>
      <c r="R5" s="200" t="s">
        <v>254</v>
      </c>
      <c r="S5" s="200" t="s">
        <v>305</v>
      </c>
    </row>
    <row r="6" spans="1:19" s="88" customFormat="1" ht="45" customHeight="1" x14ac:dyDescent="0.25">
      <c r="A6" s="11" t="s">
        <v>60</v>
      </c>
      <c r="B6" s="96" t="s">
        <v>49</v>
      </c>
      <c r="C6" s="96" t="s">
        <v>254</v>
      </c>
      <c r="D6" s="96" t="s">
        <v>49</v>
      </c>
      <c r="E6" s="96" t="s">
        <v>254</v>
      </c>
      <c r="F6" s="96" t="s">
        <v>49</v>
      </c>
      <c r="G6" s="96" t="s">
        <v>254</v>
      </c>
      <c r="H6" s="96" t="s">
        <v>49</v>
      </c>
      <c r="I6" s="96" t="s">
        <v>254</v>
      </c>
      <c r="J6" s="96" t="s">
        <v>49</v>
      </c>
      <c r="K6" s="96" t="s">
        <v>254</v>
      </c>
      <c r="L6" s="96" t="s">
        <v>49</v>
      </c>
      <c r="M6" s="96" t="s">
        <v>254</v>
      </c>
      <c r="N6" s="96"/>
      <c r="O6" s="201" t="s">
        <v>38</v>
      </c>
      <c r="P6" s="201"/>
      <c r="Q6" s="201" t="s">
        <v>63</v>
      </c>
      <c r="R6" s="201" t="s">
        <v>65</v>
      </c>
      <c r="S6" s="201" t="s">
        <v>71</v>
      </c>
    </row>
    <row r="7" spans="1:19" ht="6" customHeight="1" x14ac:dyDescent="0.25">
      <c r="A7" s="28"/>
      <c r="B7" s="98"/>
      <c r="C7" s="98"/>
      <c r="D7" s="98"/>
      <c r="E7" s="98"/>
      <c r="F7" s="98"/>
      <c r="G7" s="98"/>
      <c r="H7" s="98"/>
      <c r="I7" s="98"/>
      <c r="J7" s="98"/>
      <c r="K7" s="98"/>
      <c r="L7" s="98"/>
      <c r="M7" s="98"/>
      <c r="N7" s="98"/>
      <c r="O7" s="98"/>
      <c r="P7" s="98"/>
      <c r="Q7" s="98"/>
      <c r="R7" s="98"/>
      <c r="S7" s="98"/>
    </row>
    <row r="8" spans="1:19" x14ac:dyDescent="0.25">
      <c r="A8" s="11">
        <v>1965</v>
      </c>
      <c r="B8" s="41" t="s">
        <v>34</v>
      </c>
      <c r="C8" s="41" t="s">
        <v>34</v>
      </c>
      <c r="D8" s="41" t="s">
        <v>34</v>
      </c>
      <c r="E8" s="41" t="s">
        <v>34</v>
      </c>
      <c r="F8" s="41" t="s">
        <v>34</v>
      </c>
      <c r="G8" s="41" t="s">
        <v>34</v>
      </c>
      <c r="H8" s="41" t="s">
        <v>34</v>
      </c>
      <c r="I8" s="41" t="s">
        <v>34</v>
      </c>
      <c r="J8" s="41" t="s">
        <v>34</v>
      </c>
      <c r="K8" s="41" t="s">
        <v>34</v>
      </c>
      <c r="L8" s="41" t="s">
        <v>34</v>
      </c>
      <c r="M8" s="41" t="s">
        <v>34</v>
      </c>
      <c r="N8" s="41"/>
      <c r="O8" s="12">
        <v>300</v>
      </c>
      <c r="P8" s="12">
        <v>32</v>
      </c>
      <c r="Q8" s="12">
        <v>332</v>
      </c>
      <c r="R8" s="16">
        <v>4.2714666286523295</v>
      </c>
      <c r="S8" s="16">
        <f t="shared" ref="S8:S67" si="0">R8/$R$43*100</f>
        <v>2.2610422261641077</v>
      </c>
    </row>
    <row r="9" spans="1:19" x14ac:dyDescent="0.25">
      <c r="A9" s="11">
        <v>1966</v>
      </c>
      <c r="B9" s="41" t="s">
        <v>34</v>
      </c>
      <c r="C9" s="41" t="s">
        <v>34</v>
      </c>
      <c r="D9" s="41" t="s">
        <v>34</v>
      </c>
      <c r="E9" s="41" t="s">
        <v>34</v>
      </c>
      <c r="F9" s="41" t="s">
        <v>34</v>
      </c>
      <c r="G9" s="41" t="s">
        <v>34</v>
      </c>
      <c r="H9" s="41" t="s">
        <v>34</v>
      </c>
      <c r="I9" s="41" t="s">
        <v>34</v>
      </c>
      <c r="J9" s="41" t="s">
        <v>34</v>
      </c>
      <c r="K9" s="41" t="s">
        <v>34</v>
      </c>
      <c r="L9" s="41" t="s">
        <v>34</v>
      </c>
      <c r="M9" s="41" t="s">
        <v>34</v>
      </c>
      <c r="N9" s="41"/>
      <c r="O9" s="12">
        <v>337</v>
      </c>
      <c r="P9" s="12">
        <v>22</v>
      </c>
      <c r="Q9" s="12">
        <v>359</v>
      </c>
      <c r="R9" s="16">
        <v>4.5772787453105206</v>
      </c>
      <c r="S9" s="16">
        <f t="shared" si="0"/>
        <v>2.4229196722849853</v>
      </c>
    </row>
    <row r="10" spans="1:19" x14ac:dyDescent="0.25">
      <c r="A10" s="11">
        <v>1967</v>
      </c>
      <c r="B10" s="41" t="s">
        <v>34</v>
      </c>
      <c r="C10" s="41" t="s">
        <v>34</v>
      </c>
      <c r="D10" s="41" t="s">
        <v>34</v>
      </c>
      <c r="E10" s="41" t="s">
        <v>34</v>
      </c>
      <c r="F10" s="41" t="s">
        <v>34</v>
      </c>
      <c r="G10" s="41" t="s">
        <v>34</v>
      </c>
      <c r="H10" s="41" t="s">
        <v>34</v>
      </c>
      <c r="I10" s="41" t="s">
        <v>34</v>
      </c>
      <c r="J10" s="41" t="s">
        <v>34</v>
      </c>
      <c r="K10" s="41" t="s">
        <v>34</v>
      </c>
      <c r="L10" s="41" t="s">
        <v>34</v>
      </c>
      <c r="M10" s="41" t="s">
        <v>34</v>
      </c>
      <c r="N10" s="41"/>
      <c r="O10" s="12">
        <v>935</v>
      </c>
      <c r="P10" s="12">
        <v>41</v>
      </c>
      <c r="Q10" s="12">
        <v>976</v>
      </c>
      <c r="R10" s="16">
        <v>12.365741119662111</v>
      </c>
      <c r="S10" s="16">
        <f t="shared" si="0"/>
        <v>6.5456353192184995</v>
      </c>
    </row>
    <row r="11" spans="1:19" x14ac:dyDescent="0.25">
      <c r="A11" s="11">
        <v>1968</v>
      </c>
      <c r="B11" s="41" t="s">
        <v>34</v>
      </c>
      <c r="C11" s="41" t="s">
        <v>34</v>
      </c>
      <c r="D11" s="41" t="s">
        <v>34</v>
      </c>
      <c r="E11" s="41" t="s">
        <v>34</v>
      </c>
      <c r="F11" s="41" t="s">
        <v>34</v>
      </c>
      <c r="G11" s="41" t="s">
        <v>34</v>
      </c>
      <c r="H11" s="41" t="s">
        <v>34</v>
      </c>
      <c r="I11" s="41" t="s">
        <v>34</v>
      </c>
      <c r="J11" s="41" t="s">
        <v>34</v>
      </c>
      <c r="K11" s="41" t="s">
        <v>34</v>
      </c>
      <c r="L11" s="41" t="s">
        <v>34</v>
      </c>
      <c r="M11" s="41" t="s">
        <v>34</v>
      </c>
      <c r="N11" s="41"/>
      <c r="O11" s="12">
        <v>1958</v>
      </c>
      <c r="P11" s="12">
        <v>145</v>
      </c>
      <c r="Q11" s="12">
        <v>2103</v>
      </c>
      <c r="R11" s="16">
        <v>26.515556991237005</v>
      </c>
      <c r="S11" s="16">
        <f t="shared" si="0"/>
        <v>14.035646118664214</v>
      </c>
    </row>
    <row r="12" spans="1:19" x14ac:dyDescent="0.25">
      <c r="A12" s="11">
        <v>1969</v>
      </c>
      <c r="B12" s="41" t="s">
        <v>34</v>
      </c>
      <c r="C12" s="41" t="s">
        <v>34</v>
      </c>
      <c r="D12" s="41" t="s">
        <v>34</v>
      </c>
      <c r="E12" s="41" t="s">
        <v>34</v>
      </c>
      <c r="F12" s="41" t="s">
        <v>34</v>
      </c>
      <c r="G12" s="41" t="s">
        <v>34</v>
      </c>
      <c r="H12" s="41" t="s">
        <v>34</v>
      </c>
      <c r="I12" s="41" t="s">
        <v>34</v>
      </c>
      <c r="J12" s="41" t="s">
        <v>34</v>
      </c>
      <c r="K12" s="41" t="s">
        <v>34</v>
      </c>
      <c r="L12" s="41" t="s">
        <v>34</v>
      </c>
      <c r="M12" s="41" t="s">
        <v>34</v>
      </c>
      <c r="N12" s="41"/>
      <c r="O12" s="12">
        <v>2033</v>
      </c>
      <c r="P12" s="12">
        <v>277</v>
      </c>
      <c r="Q12" s="12">
        <v>2310</v>
      </c>
      <c r="R12" s="12">
        <v>28.859596190533303</v>
      </c>
      <c r="S12" s="16">
        <f t="shared" si="0"/>
        <v>15.276431092574919</v>
      </c>
    </row>
    <row r="13" spans="1:19" x14ac:dyDescent="0.25">
      <c r="A13" s="11">
        <v>1970</v>
      </c>
      <c r="B13" s="41" t="s">
        <v>34</v>
      </c>
      <c r="C13" s="41" t="s">
        <v>34</v>
      </c>
      <c r="D13" s="41" t="s">
        <v>34</v>
      </c>
      <c r="E13" s="41" t="s">
        <v>34</v>
      </c>
      <c r="F13" s="41" t="s">
        <v>34</v>
      </c>
      <c r="G13" s="41" t="s">
        <v>34</v>
      </c>
      <c r="H13" s="41" t="s">
        <v>34</v>
      </c>
      <c r="I13" s="41" t="s">
        <v>34</v>
      </c>
      <c r="J13" s="41" t="s">
        <v>34</v>
      </c>
      <c r="K13" s="41" t="s">
        <v>34</v>
      </c>
      <c r="L13" s="41" t="s">
        <v>34</v>
      </c>
      <c r="M13" s="41" t="s">
        <v>34</v>
      </c>
      <c r="N13" s="41"/>
      <c r="O13" s="12">
        <v>2282</v>
      </c>
      <c r="P13" s="12">
        <v>638</v>
      </c>
      <c r="Q13" s="12">
        <v>2920</v>
      </c>
      <c r="R13" s="16">
        <v>36.133506873162233</v>
      </c>
      <c r="S13" s="16">
        <f t="shared" si="0"/>
        <v>19.126775864660662</v>
      </c>
    </row>
    <row r="14" spans="1:19" x14ac:dyDescent="0.25">
      <c r="A14" s="11">
        <v>1971</v>
      </c>
      <c r="B14" s="12">
        <v>1708</v>
      </c>
      <c r="C14" s="12">
        <v>21.047015063772577</v>
      </c>
      <c r="D14" s="12">
        <v>169</v>
      </c>
      <c r="E14" s="12">
        <v>2.0825208113451787</v>
      </c>
      <c r="F14" s="41" t="s">
        <v>34</v>
      </c>
      <c r="G14" s="41" t="s">
        <v>34</v>
      </c>
      <c r="H14" s="41" t="s">
        <v>34</v>
      </c>
      <c r="I14" s="41" t="s">
        <v>34</v>
      </c>
      <c r="J14" s="12">
        <v>1</v>
      </c>
      <c r="K14" s="12">
        <v>1.2322608351154904E-2</v>
      </c>
      <c r="L14" s="12">
        <v>0</v>
      </c>
      <c r="M14" s="12">
        <v>0</v>
      </c>
      <c r="N14" s="12"/>
      <c r="O14" s="12">
        <v>2326</v>
      </c>
      <c r="P14" s="12">
        <v>457</v>
      </c>
      <c r="Q14" s="12">
        <v>2783</v>
      </c>
      <c r="R14" s="16">
        <v>34.293819041264101</v>
      </c>
      <c r="S14" s="16">
        <f t="shared" si="0"/>
        <v>18.152962363934716</v>
      </c>
    </row>
    <row r="15" spans="1:19" x14ac:dyDescent="0.25">
      <c r="A15" s="11">
        <v>1972</v>
      </c>
      <c r="B15" s="12">
        <v>1663</v>
      </c>
      <c r="C15" s="12">
        <v>20.457296224478661</v>
      </c>
      <c r="D15" s="12">
        <v>115</v>
      </c>
      <c r="E15" s="12">
        <v>1.4146657040379109</v>
      </c>
      <c r="F15" s="41" t="s">
        <v>34</v>
      </c>
      <c r="G15" s="41" t="s">
        <v>34</v>
      </c>
      <c r="H15" s="41" t="s">
        <v>34</v>
      </c>
      <c r="I15" s="41" t="s">
        <v>34</v>
      </c>
      <c r="J15" s="12">
        <v>0</v>
      </c>
      <c r="K15" s="12">
        <v>0</v>
      </c>
      <c r="L15" s="12">
        <v>3</v>
      </c>
      <c r="M15" s="12">
        <v>3.6904322714032461E-2</v>
      </c>
      <c r="N15" s="12"/>
      <c r="O15" s="12">
        <v>2388</v>
      </c>
      <c r="P15" s="12">
        <v>354</v>
      </c>
      <c r="Q15" s="12">
        <v>2742</v>
      </c>
      <c r="R15" s="16">
        <v>33.730550960625671</v>
      </c>
      <c r="S15" s="16">
        <f t="shared" si="0"/>
        <v>17.85480413733616</v>
      </c>
    </row>
    <row r="16" spans="1:19" x14ac:dyDescent="0.25">
      <c r="A16" s="11">
        <v>1973</v>
      </c>
      <c r="B16" s="12">
        <v>2088</v>
      </c>
      <c r="C16" s="12">
        <v>25.637159540240269</v>
      </c>
      <c r="D16" s="12">
        <v>414</v>
      </c>
      <c r="E16" s="12">
        <v>5.0832299088407433</v>
      </c>
      <c r="F16" s="41" t="s">
        <v>34</v>
      </c>
      <c r="G16" s="41" t="s">
        <v>34</v>
      </c>
      <c r="H16" s="41" t="s">
        <v>34</v>
      </c>
      <c r="I16" s="41" t="s">
        <v>34</v>
      </c>
      <c r="J16" s="12">
        <v>4</v>
      </c>
      <c r="K16" s="12">
        <v>4.9113332452567569E-2</v>
      </c>
      <c r="L16" s="12">
        <v>40</v>
      </c>
      <c r="M16" s="12">
        <v>0.49113332452567565</v>
      </c>
      <c r="N16" s="12"/>
      <c r="O16" s="12">
        <v>2643</v>
      </c>
      <c r="P16" s="12">
        <v>350</v>
      </c>
      <c r="Q16" s="12">
        <v>2993</v>
      </c>
      <c r="R16" s="16">
        <v>36.749051007633682</v>
      </c>
      <c r="S16" s="16">
        <f t="shared" si="0"/>
        <v>19.452605702771017</v>
      </c>
    </row>
    <row r="17" spans="1:19" x14ac:dyDescent="0.25">
      <c r="A17" s="11">
        <v>1974</v>
      </c>
      <c r="B17" s="12">
        <v>2465</v>
      </c>
      <c r="C17" s="12">
        <v>30.146669355610971</v>
      </c>
      <c r="D17" s="12">
        <v>701</v>
      </c>
      <c r="E17" s="12">
        <v>8.573150189972937</v>
      </c>
      <c r="F17" s="16">
        <v>3</v>
      </c>
      <c r="G17" s="12">
        <v>3.6689658444962643E-2</v>
      </c>
      <c r="H17" s="41" t="s">
        <v>34</v>
      </c>
      <c r="I17" s="41" t="s">
        <v>34</v>
      </c>
      <c r="J17" s="12">
        <v>12</v>
      </c>
      <c r="K17" s="12">
        <v>0.14675863377985057</v>
      </c>
      <c r="L17" s="12">
        <v>69</v>
      </c>
      <c r="M17" s="12">
        <v>0.84386214423414074</v>
      </c>
      <c r="N17" s="12"/>
      <c r="O17" s="12">
        <v>2838</v>
      </c>
      <c r="P17" s="12">
        <v>612</v>
      </c>
      <c r="Q17" s="12">
        <v>3450</v>
      </c>
      <c r="R17" s="16">
        <v>42.193107211707037</v>
      </c>
      <c r="S17" s="16">
        <f t="shared" si="0"/>
        <v>22.334342124741887</v>
      </c>
    </row>
    <row r="18" spans="1:19" x14ac:dyDescent="0.25">
      <c r="A18" s="11">
        <v>1975</v>
      </c>
      <c r="B18" s="12">
        <v>1779</v>
      </c>
      <c r="C18" s="12">
        <v>21.672809529506331</v>
      </c>
      <c r="D18" s="12">
        <v>1021</v>
      </c>
      <c r="E18" s="12">
        <v>12.438414013280475</v>
      </c>
      <c r="F18" s="16">
        <v>1</v>
      </c>
      <c r="G18" s="12">
        <v>1.2182579836709574E-2</v>
      </c>
      <c r="H18" s="41" t="s">
        <v>34</v>
      </c>
      <c r="I18" s="41" t="s">
        <v>34</v>
      </c>
      <c r="J18" s="12">
        <v>12</v>
      </c>
      <c r="K18" s="12">
        <v>0.14619095804051488</v>
      </c>
      <c r="L18" s="12">
        <v>138</v>
      </c>
      <c r="M18" s="12">
        <v>1.6811960174659211</v>
      </c>
      <c r="N18" s="12"/>
      <c r="O18" s="12">
        <v>2645</v>
      </c>
      <c r="P18" s="12">
        <v>471</v>
      </c>
      <c r="Q18" s="12">
        <v>3116</v>
      </c>
      <c r="R18" s="16">
        <v>37.960918771187032</v>
      </c>
      <c r="S18" s="16">
        <f t="shared" si="0"/>
        <v>20.094091268300463</v>
      </c>
    </row>
    <row r="19" spans="1:19" x14ac:dyDescent="0.25">
      <c r="A19" s="11">
        <v>1976</v>
      </c>
      <c r="B19" s="12">
        <v>2082</v>
      </c>
      <c r="C19" s="12">
        <v>25.278712373784007</v>
      </c>
      <c r="D19" s="12">
        <v>1453</v>
      </c>
      <c r="E19" s="12">
        <v>17.641675830503441</v>
      </c>
      <c r="F19" s="16">
        <v>6</v>
      </c>
      <c r="G19" s="12">
        <v>7.2849315198224809E-2</v>
      </c>
      <c r="H19" s="41" t="s">
        <v>34</v>
      </c>
      <c r="I19" s="41" t="s">
        <v>34</v>
      </c>
      <c r="J19" s="12">
        <v>81</v>
      </c>
      <c r="K19" s="12">
        <v>0.98346575517603496</v>
      </c>
      <c r="L19" s="12">
        <v>124</v>
      </c>
      <c r="M19" s="12">
        <v>1.5055525140966461</v>
      </c>
      <c r="N19" s="12"/>
      <c r="O19" s="12">
        <v>3250</v>
      </c>
      <c r="P19" s="12">
        <v>676</v>
      </c>
      <c r="Q19" s="12">
        <v>3926</v>
      </c>
      <c r="R19" s="16">
        <v>47.667735244705099</v>
      </c>
      <c r="S19" s="16">
        <f t="shared" si="0"/>
        <v>25.232261324699635</v>
      </c>
    </row>
    <row r="20" spans="1:19" x14ac:dyDescent="0.25">
      <c r="A20" s="11">
        <v>1977</v>
      </c>
      <c r="B20" s="12">
        <v>2637</v>
      </c>
      <c r="C20" s="12">
        <v>31.897459767106206</v>
      </c>
      <c r="D20" s="12">
        <v>1457</v>
      </c>
      <c r="E20" s="12">
        <v>17.624042048037065</v>
      </c>
      <c r="F20" s="16">
        <v>10</v>
      </c>
      <c r="G20" s="16">
        <v>0.12096116711075543</v>
      </c>
      <c r="H20" s="41" t="s">
        <v>34</v>
      </c>
      <c r="I20" s="41" t="s">
        <v>34</v>
      </c>
      <c r="J20" s="12">
        <v>90</v>
      </c>
      <c r="K20" s="12">
        <v>1.0886505039967989</v>
      </c>
      <c r="L20" s="12">
        <v>152</v>
      </c>
      <c r="M20" s="12">
        <v>1.8386097400834827</v>
      </c>
      <c r="N20" s="12"/>
      <c r="O20" s="12">
        <v>3504</v>
      </c>
      <c r="P20" s="12">
        <v>929</v>
      </c>
      <c r="Q20" s="12">
        <v>4433</v>
      </c>
      <c r="R20" s="16">
        <v>53.622085380197881</v>
      </c>
      <c r="S20" s="16">
        <f t="shared" si="0"/>
        <v>28.384114834547329</v>
      </c>
    </row>
    <row r="21" spans="1:19" x14ac:dyDescent="0.25">
      <c r="A21" s="11">
        <v>1978</v>
      </c>
      <c r="B21" s="12">
        <v>2944</v>
      </c>
      <c r="C21" s="12">
        <v>35.536512619988542</v>
      </c>
      <c r="D21" s="12">
        <v>836</v>
      </c>
      <c r="E21" s="12">
        <v>10.09121078475218</v>
      </c>
      <c r="F21" s="16">
        <v>18</v>
      </c>
      <c r="G21" s="16">
        <v>0.2172748733559082</v>
      </c>
      <c r="H21" s="41" t="s">
        <v>34</v>
      </c>
      <c r="I21" s="41" t="s">
        <v>34</v>
      </c>
      <c r="J21" s="12">
        <v>210</v>
      </c>
      <c r="K21" s="12">
        <v>2.5348735224855958</v>
      </c>
      <c r="L21" s="12">
        <v>218</v>
      </c>
      <c r="M21" s="12">
        <v>2.6314401328659991</v>
      </c>
      <c r="N21" s="12"/>
      <c r="O21" s="12">
        <v>3359</v>
      </c>
      <c r="P21" s="12">
        <v>1028</v>
      </c>
      <c r="Q21" s="12">
        <v>4387</v>
      </c>
      <c r="R21" s="16">
        <v>52.954714967353851</v>
      </c>
      <c r="S21" s="16">
        <f t="shared" si="0"/>
        <v>28.030851467391166</v>
      </c>
    </row>
    <row r="22" spans="1:19" x14ac:dyDescent="0.25">
      <c r="A22" s="11">
        <v>1979</v>
      </c>
      <c r="B22" s="12">
        <v>3310</v>
      </c>
      <c r="C22" s="12">
        <v>39.865060983908243</v>
      </c>
      <c r="D22" s="12">
        <v>852</v>
      </c>
      <c r="E22" s="12">
        <v>10.261338960208406</v>
      </c>
      <c r="F22" s="16">
        <v>21</v>
      </c>
      <c r="G22" s="16">
        <v>0.25292032648401003</v>
      </c>
      <c r="H22" s="41" t="s">
        <v>34</v>
      </c>
      <c r="I22" s="41" t="s">
        <v>34</v>
      </c>
      <c r="J22" s="12">
        <v>297</v>
      </c>
      <c r="K22" s="12">
        <v>3.5770160459881413</v>
      </c>
      <c r="L22" s="12">
        <v>187</v>
      </c>
      <c r="M22" s="12">
        <v>2.2521952882147556</v>
      </c>
      <c r="N22" s="12"/>
      <c r="O22" s="12">
        <v>3569</v>
      </c>
      <c r="P22" s="12">
        <v>1170</v>
      </c>
      <c r="Q22" s="12">
        <v>4739</v>
      </c>
      <c r="R22" s="16">
        <v>57.075687009891588</v>
      </c>
      <c r="S22" s="16">
        <f t="shared" si="0"/>
        <v>30.212231450209696</v>
      </c>
    </row>
    <row r="23" spans="1:19" x14ac:dyDescent="0.25">
      <c r="A23" s="11">
        <v>1980</v>
      </c>
      <c r="B23" s="12">
        <v>5073</v>
      </c>
      <c r="C23" s="12">
        <v>60.988680246075432</v>
      </c>
      <c r="D23" s="12">
        <v>1262</v>
      </c>
      <c r="E23" s="12">
        <v>15.17203123803414</v>
      </c>
      <c r="F23" s="16">
        <v>23</v>
      </c>
      <c r="G23" s="16">
        <v>0.2765108704237601</v>
      </c>
      <c r="H23" s="41" t="s">
        <v>34</v>
      </c>
      <c r="I23" s="41" t="s">
        <v>34</v>
      </c>
      <c r="J23" s="12">
        <v>483</v>
      </c>
      <c r="K23" s="12">
        <v>5.8067282788989623</v>
      </c>
      <c r="L23" s="12">
        <v>293</v>
      </c>
      <c r="M23" s="12">
        <v>3.5225080449635526</v>
      </c>
      <c r="N23" s="12"/>
      <c r="O23" s="12">
        <v>5772</v>
      </c>
      <c r="P23" s="12">
        <v>1508</v>
      </c>
      <c r="Q23" s="12">
        <v>7280</v>
      </c>
      <c r="R23" s="16">
        <v>87.521701594998845</v>
      </c>
      <c r="S23" s="16">
        <f t="shared" si="0"/>
        <v>46.328411343450512</v>
      </c>
    </row>
    <row r="24" spans="1:19" x14ac:dyDescent="0.25">
      <c r="A24" s="11">
        <v>1981</v>
      </c>
      <c r="B24" s="12">
        <v>5394</v>
      </c>
      <c r="C24" s="12">
        <v>64.808105410611731</v>
      </c>
      <c r="D24" s="12">
        <v>1686</v>
      </c>
      <c r="E24" s="12">
        <v>20.257038509879752</v>
      </c>
      <c r="F24" s="16">
        <v>28</v>
      </c>
      <c r="G24" s="16">
        <v>0.33641582341437309</v>
      </c>
      <c r="H24" s="41" t="s">
        <v>34</v>
      </c>
      <c r="I24" s="41" t="s">
        <v>34</v>
      </c>
      <c r="J24" s="12">
        <v>524</v>
      </c>
      <c r="K24" s="12">
        <v>6.2957818381832684</v>
      </c>
      <c r="L24" s="12">
        <v>475</v>
      </c>
      <c r="M24" s="12">
        <v>5.7070541472081153</v>
      </c>
      <c r="N24" s="12"/>
      <c r="O24" s="12">
        <v>6992</v>
      </c>
      <c r="P24" s="12">
        <v>1282</v>
      </c>
      <c r="Q24" s="12">
        <v>8274</v>
      </c>
      <c r="R24" s="16">
        <v>99.410875818947261</v>
      </c>
      <c r="S24" s="16">
        <f t="shared" si="0"/>
        <v>52.621782518177596</v>
      </c>
    </row>
    <row r="25" spans="1:19" x14ac:dyDescent="0.25">
      <c r="A25" s="11">
        <v>1982</v>
      </c>
      <c r="B25" s="12">
        <v>4928</v>
      </c>
      <c r="C25" s="12">
        <v>59.177537897400946</v>
      </c>
      <c r="D25" s="12">
        <v>2142</v>
      </c>
      <c r="E25" s="12">
        <v>25.722054824722569</v>
      </c>
      <c r="F25" s="16">
        <v>32</v>
      </c>
      <c r="G25" s="16">
        <v>0.38426972660649966</v>
      </c>
      <c r="H25" s="41" t="s">
        <v>34</v>
      </c>
      <c r="I25" s="41" t="s">
        <v>34</v>
      </c>
      <c r="J25" s="12">
        <v>277</v>
      </c>
      <c r="K25" s="12">
        <v>3.3263348209375128</v>
      </c>
      <c r="L25" s="12">
        <v>531</v>
      </c>
      <c r="M25" s="12">
        <v>6.3764757758766031</v>
      </c>
      <c r="N25" s="12"/>
      <c r="O25" s="12">
        <v>6726</v>
      </c>
      <c r="P25" s="12">
        <v>1331</v>
      </c>
      <c r="Q25" s="12">
        <v>8057</v>
      </c>
      <c r="R25" s="16">
        <v>96.75191210214274</v>
      </c>
      <c r="S25" s="16">
        <f t="shared" si="0"/>
        <v>51.214296573840471</v>
      </c>
    </row>
    <row r="26" spans="1:19" x14ac:dyDescent="0.25">
      <c r="A26" s="11">
        <v>1983</v>
      </c>
      <c r="B26" s="12">
        <v>4599</v>
      </c>
      <c r="C26" s="12">
        <v>55.206286530350319</v>
      </c>
      <c r="D26" s="12">
        <v>1705</v>
      </c>
      <c r="E26" s="12">
        <v>20.466779416013761</v>
      </c>
      <c r="F26" s="16">
        <v>40</v>
      </c>
      <c r="G26" s="16">
        <v>0.48015904788302077</v>
      </c>
      <c r="H26" s="41" t="s">
        <v>34</v>
      </c>
      <c r="I26" s="41" t="s">
        <v>34</v>
      </c>
      <c r="J26" s="12">
        <v>211</v>
      </c>
      <c r="K26" s="12">
        <v>2.5328389775829345</v>
      </c>
      <c r="L26" s="12">
        <v>567</v>
      </c>
      <c r="M26" s="12">
        <v>6.8062545037418198</v>
      </c>
      <c r="N26" s="12"/>
      <c r="O26" s="12">
        <v>5842</v>
      </c>
      <c r="P26" s="12">
        <v>1288</v>
      </c>
      <c r="Q26" s="12">
        <v>7130</v>
      </c>
      <c r="R26" s="16">
        <v>85.588350285148451</v>
      </c>
      <c r="S26" s="16">
        <f t="shared" si="0"/>
        <v>45.305018366373545</v>
      </c>
    </row>
    <row r="27" spans="1:19" x14ac:dyDescent="0.25">
      <c r="A27" s="11">
        <v>1984</v>
      </c>
      <c r="B27" s="12">
        <v>3897</v>
      </c>
      <c r="C27" s="12">
        <v>46.711938610180184</v>
      </c>
      <c r="D27" s="12">
        <v>1906</v>
      </c>
      <c r="E27" s="12">
        <v>22.846537077496389</v>
      </c>
      <c r="F27" s="16">
        <v>29</v>
      </c>
      <c r="G27" s="16">
        <v>0.34761257882864394</v>
      </c>
      <c r="H27" s="41" t="s">
        <v>34</v>
      </c>
      <c r="I27" s="41" t="s">
        <v>34</v>
      </c>
      <c r="J27" s="12">
        <v>164</v>
      </c>
      <c r="K27" s="12">
        <v>1.9658090664792276</v>
      </c>
      <c r="L27" s="12">
        <v>501</v>
      </c>
      <c r="M27" s="12">
        <v>6.0053069652810551</v>
      </c>
      <c r="N27" s="12"/>
      <c r="O27" s="12">
        <v>5343</v>
      </c>
      <c r="P27" s="12">
        <v>1162</v>
      </c>
      <c r="Q27" s="12">
        <v>6505</v>
      </c>
      <c r="R27" s="16">
        <v>77.973097423459606</v>
      </c>
      <c r="S27" s="16">
        <f t="shared" si="0"/>
        <v>41.273988797349844</v>
      </c>
    </row>
    <row r="28" spans="1:19" x14ac:dyDescent="0.25">
      <c r="A28" s="11">
        <v>1985</v>
      </c>
      <c r="B28" s="12">
        <v>3746</v>
      </c>
      <c r="C28" s="12">
        <v>44.818589401300933</v>
      </c>
      <c r="D28" s="12">
        <v>1684</v>
      </c>
      <c r="E28" s="12">
        <v>20.148025774637155</v>
      </c>
      <c r="F28" s="16">
        <v>25</v>
      </c>
      <c r="G28" s="16">
        <v>0.29910964629805747</v>
      </c>
      <c r="H28" s="41" t="s">
        <v>34</v>
      </c>
      <c r="I28" s="41" t="s">
        <v>34</v>
      </c>
      <c r="J28" s="12">
        <v>162</v>
      </c>
      <c r="K28" s="12">
        <v>1.9382305080114126</v>
      </c>
      <c r="L28" s="12">
        <v>490</v>
      </c>
      <c r="M28" s="12">
        <v>5.8625490674419272</v>
      </c>
      <c r="N28" s="12"/>
      <c r="O28" s="12">
        <v>5153</v>
      </c>
      <c r="P28" s="12">
        <v>1062</v>
      </c>
      <c r="Q28" s="12">
        <v>6215</v>
      </c>
      <c r="R28" s="16">
        <v>74.3586580696971</v>
      </c>
      <c r="S28" s="16">
        <f t="shared" si="0"/>
        <v>39.360734940244377</v>
      </c>
    </row>
    <row r="29" spans="1:19" x14ac:dyDescent="0.25">
      <c r="A29" s="11">
        <v>1986</v>
      </c>
      <c r="B29" s="12">
        <v>3653</v>
      </c>
      <c r="C29" s="12">
        <v>43.584005994143062</v>
      </c>
      <c r="D29" s="12">
        <v>1509</v>
      </c>
      <c r="E29" s="12">
        <v>18.003905021944124</v>
      </c>
      <c r="F29" s="16">
        <v>30</v>
      </c>
      <c r="G29" s="16">
        <v>0.35793051733487324</v>
      </c>
      <c r="H29" s="41" t="s">
        <v>34</v>
      </c>
      <c r="I29" s="41" t="s">
        <v>34</v>
      </c>
      <c r="J29" s="12">
        <v>160</v>
      </c>
      <c r="K29" s="12">
        <v>1.9089627591193239</v>
      </c>
      <c r="L29" s="12">
        <v>306</v>
      </c>
      <c r="M29" s="12">
        <v>3.6508912768157069</v>
      </c>
      <c r="N29" s="12"/>
      <c r="O29" s="12">
        <v>4545</v>
      </c>
      <c r="P29" s="12">
        <v>1187</v>
      </c>
      <c r="Q29" s="12">
        <v>5732</v>
      </c>
      <c r="R29" s="16">
        <v>68.38859084544977</v>
      </c>
      <c r="S29" s="16">
        <f t="shared" si="0"/>
        <v>36.200561805210327</v>
      </c>
    </row>
    <row r="30" spans="1:19" x14ac:dyDescent="0.25">
      <c r="A30" s="11">
        <v>1987</v>
      </c>
      <c r="B30" s="12">
        <v>3612</v>
      </c>
      <c r="C30" s="12">
        <v>42.928029114996846</v>
      </c>
      <c r="D30" s="12">
        <v>1900</v>
      </c>
      <c r="E30" s="12">
        <v>22.581189180092473</v>
      </c>
      <c r="F30" s="16">
        <v>48</v>
      </c>
      <c r="G30" s="16">
        <v>0.57047214770759935</v>
      </c>
      <c r="H30" s="41" t="s">
        <v>34</v>
      </c>
      <c r="I30" s="41" t="s">
        <v>34</v>
      </c>
      <c r="J30" s="12">
        <v>210</v>
      </c>
      <c r="K30" s="12">
        <v>2.495815646220747</v>
      </c>
      <c r="L30" s="12">
        <v>430</v>
      </c>
      <c r="M30" s="12">
        <v>5.1104796565472439</v>
      </c>
      <c r="N30" s="12"/>
      <c r="O30" s="12">
        <v>4897</v>
      </c>
      <c r="P30" s="12">
        <v>1342</v>
      </c>
      <c r="Q30" s="12">
        <v>6239</v>
      </c>
      <c r="R30" s="16">
        <v>74.14949436557734</v>
      </c>
      <c r="S30" s="16">
        <f t="shared" si="0"/>
        <v>39.250017004624013</v>
      </c>
    </row>
    <row r="31" spans="1:19" x14ac:dyDescent="0.25">
      <c r="A31" s="11">
        <v>1988</v>
      </c>
      <c r="B31" s="12">
        <v>4406</v>
      </c>
      <c r="C31" s="12">
        <v>52.087224703767205</v>
      </c>
      <c r="D31" s="12">
        <v>1965</v>
      </c>
      <c r="E31" s="12">
        <v>23.23000375463063</v>
      </c>
      <c r="F31" s="16">
        <v>78</v>
      </c>
      <c r="G31" s="16">
        <v>0.92210701926778083</v>
      </c>
      <c r="H31" s="41" t="s">
        <v>34</v>
      </c>
      <c r="I31" s="41" t="s">
        <v>34</v>
      </c>
      <c r="J31" s="12">
        <v>294</v>
      </c>
      <c r="K31" s="12">
        <v>3.4756341495477892</v>
      </c>
      <c r="L31" s="12">
        <v>501</v>
      </c>
      <c r="M31" s="12">
        <v>5.9227643160661305</v>
      </c>
      <c r="N31" s="12"/>
      <c r="O31" s="12">
        <v>5880</v>
      </c>
      <c r="P31" s="12">
        <v>1587</v>
      </c>
      <c r="Q31" s="12">
        <v>7467</v>
      </c>
      <c r="R31" s="16">
        <v>88.274014267596399</v>
      </c>
      <c r="S31" s="16">
        <f t="shared" si="0"/>
        <v>46.726637729818918</v>
      </c>
    </row>
    <row r="32" spans="1:19" x14ac:dyDescent="0.25">
      <c r="A32" s="11">
        <v>1989</v>
      </c>
      <c r="B32" s="12">
        <v>4896</v>
      </c>
      <c r="C32" s="12">
        <v>57.417372226410208</v>
      </c>
      <c r="D32" s="12">
        <v>2572</v>
      </c>
      <c r="E32" s="12">
        <v>30.162884265998173</v>
      </c>
      <c r="F32" s="16">
        <v>101</v>
      </c>
      <c r="G32" s="16">
        <v>1.1844678502588708</v>
      </c>
      <c r="H32" s="41" t="s">
        <v>34</v>
      </c>
      <c r="I32" s="41" t="s">
        <v>34</v>
      </c>
      <c r="J32" s="12">
        <v>319</v>
      </c>
      <c r="K32" s="12">
        <v>3.7410420221047502</v>
      </c>
      <c r="L32" s="12">
        <v>701</v>
      </c>
      <c r="M32" s="12">
        <v>8.2209105250640437</v>
      </c>
      <c r="N32" s="12"/>
      <c r="O32" s="12">
        <v>7100</v>
      </c>
      <c r="P32" s="12">
        <v>1567</v>
      </c>
      <c r="Q32" s="12">
        <v>8667</v>
      </c>
      <c r="R32" s="16">
        <v>101.64141443756073</v>
      </c>
      <c r="S32" s="16">
        <f t="shared" si="0"/>
        <v>53.802487517707462</v>
      </c>
    </row>
    <row r="33" spans="1:19" x14ac:dyDescent="0.25">
      <c r="A33" s="11">
        <v>1990</v>
      </c>
      <c r="B33" s="12">
        <v>5321</v>
      </c>
      <c r="C33" s="12">
        <v>61.939578354556069</v>
      </c>
      <c r="D33" s="12">
        <v>2889</v>
      </c>
      <c r="E33" s="12">
        <v>33.629663947812908</v>
      </c>
      <c r="F33" s="16">
        <v>80</v>
      </c>
      <c r="G33" s="16">
        <v>0.93124718443234078</v>
      </c>
      <c r="H33" s="41" t="s">
        <v>34</v>
      </c>
      <c r="I33" s="41" t="s">
        <v>34</v>
      </c>
      <c r="J33" s="12">
        <v>445</v>
      </c>
      <c r="K33" s="12">
        <v>5.1800624634048953</v>
      </c>
      <c r="L33" s="12">
        <v>869</v>
      </c>
      <c r="M33" s="12">
        <v>10.115672540896302</v>
      </c>
      <c r="N33" s="12"/>
      <c r="O33" s="12">
        <v>7996</v>
      </c>
      <c r="P33" s="12">
        <v>1712</v>
      </c>
      <c r="Q33" s="12">
        <v>9708</v>
      </c>
      <c r="R33" s="16">
        <v>113.00684583086456</v>
      </c>
      <c r="S33" s="16">
        <f t="shared" si="0"/>
        <v>59.818622614363704</v>
      </c>
    </row>
    <row r="34" spans="1:19" x14ac:dyDescent="0.25">
      <c r="A34" s="11">
        <v>1991</v>
      </c>
      <c r="B34" s="12">
        <v>5328</v>
      </c>
      <c r="C34" s="12">
        <v>61.637281948571044</v>
      </c>
      <c r="D34" s="12">
        <v>2851</v>
      </c>
      <c r="E34" s="12">
        <v>32.981961493126136</v>
      </c>
      <c r="F34" s="16">
        <v>84</v>
      </c>
      <c r="G34" s="16">
        <v>0.9717589496396335</v>
      </c>
      <c r="H34" s="41" t="s">
        <v>34</v>
      </c>
      <c r="I34" s="41" t="s">
        <v>34</v>
      </c>
      <c r="J34" s="12">
        <v>608</v>
      </c>
      <c r="K34" s="12">
        <v>7.0336838259630614</v>
      </c>
      <c r="L34" s="12">
        <v>1272</v>
      </c>
      <c r="M34" s="12">
        <v>14.715206951685879</v>
      </c>
      <c r="N34" s="12"/>
      <c r="O34" s="12">
        <v>8594</v>
      </c>
      <c r="P34" s="12">
        <v>1561</v>
      </c>
      <c r="Q34" s="12">
        <v>10155</v>
      </c>
      <c r="R34" s="16">
        <v>117.47871587607713</v>
      </c>
      <c r="S34" s="16">
        <f t="shared" si="0"/>
        <v>62.185745638179554</v>
      </c>
    </row>
    <row r="35" spans="1:19" x14ac:dyDescent="0.25">
      <c r="A35" s="11">
        <v>1992</v>
      </c>
      <c r="B35" s="12">
        <v>4964</v>
      </c>
      <c r="C35" s="12">
        <v>57.109900779025523</v>
      </c>
      <c r="D35" s="12">
        <v>3538</v>
      </c>
      <c r="E35" s="12">
        <v>40.704034842101592</v>
      </c>
      <c r="F35" s="16">
        <v>128</v>
      </c>
      <c r="G35" s="16">
        <v>1.4726162972834946</v>
      </c>
      <c r="H35" s="41" t="s">
        <v>34</v>
      </c>
      <c r="I35" s="41" t="s">
        <v>34</v>
      </c>
      <c r="J35" s="12">
        <v>645</v>
      </c>
      <c r="K35" s="12">
        <v>7.4206055605301096</v>
      </c>
      <c r="L35" s="12">
        <v>1486</v>
      </c>
      <c r="M35" s="12">
        <v>17.096154826275569</v>
      </c>
      <c r="N35" s="12"/>
      <c r="O35" s="12">
        <v>9482</v>
      </c>
      <c r="P35" s="12">
        <v>1501</v>
      </c>
      <c r="Q35" s="12">
        <v>10983</v>
      </c>
      <c r="R35" s="16">
        <v>126.35738119581735</v>
      </c>
      <c r="S35" s="16">
        <f t="shared" si="0"/>
        <v>66.885545249219774</v>
      </c>
    </row>
    <row r="36" spans="1:19" x14ac:dyDescent="0.25">
      <c r="A36" s="11">
        <v>1993</v>
      </c>
      <c r="B36" s="12">
        <v>3948</v>
      </c>
      <c r="C36" s="12">
        <v>45.145234896443263</v>
      </c>
      <c r="D36" s="12">
        <v>4288</v>
      </c>
      <c r="E36" s="12">
        <v>49.03312240018964</v>
      </c>
      <c r="F36" s="16">
        <v>117</v>
      </c>
      <c r="G36" s="16">
        <v>1.3378906998186073</v>
      </c>
      <c r="H36" s="41" t="s">
        <v>34</v>
      </c>
      <c r="I36" s="41" t="s">
        <v>34</v>
      </c>
      <c r="J36" s="12">
        <v>723</v>
      </c>
      <c r="K36" s="12">
        <v>8.2674784270842139</v>
      </c>
      <c r="L36" s="12">
        <v>1825</v>
      </c>
      <c r="M36" s="12">
        <v>20.868807924521011</v>
      </c>
      <c r="N36" s="12"/>
      <c r="O36" s="12">
        <v>10004</v>
      </c>
      <c r="P36" s="12">
        <v>1211</v>
      </c>
      <c r="Q36" s="12">
        <v>11215</v>
      </c>
      <c r="R36" s="16">
        <v>128.24311280739897</v>
      </c>
      <c r="S36" s="16">
        <f t="shared" si="0"/>
        <v>67.88373139268586</v>
      </c>
    </row>
    <row r="37" spans="1:19" x14ac:dyDescent="0.25">
      <c r="A37" s="11">
        <v>1994</v>
      </c>
      <c r="B37" s="12">
        <v>3838</v>
      </c>
      <c r="C37" s="12">
        <v>43.532601415478759</v>
      </c>
      <c r="D37" s="12">
        <v>4359</v>
      </c>
      <c r="E37" s="12">
        <v>49.442055646188614</v>
      </c>
      <c r="F37" s="16">
        <v>114</v>
      </c>
      <c r="G37" s="16">
        <v>1.2930475667963988</v>
      </c>
      <c r="H37" s="41" t="s">
        <v>34</v>
      </c>
      <c r="I37" s="41" t="s">
        <v>34</v>
      </c>
      <c r="J37" s="12">
        <v>663</v>
      </c>
      <c r="K37" s="12">
        <v>7.5200924279474766</v>
      </c>
      <c r="L37" s="12">
        <v>1812</v>
      </c>
      <c r="M37" s="12">
        <v>20.552650798553284</v>
      </c>
      <c r="N37" s="12"/>
      <c r="O37" s="12">
        <v>9726</v>
      </c>
      <c r="P37" s="12">
        <v>1301</v>
      </c>
      <c r="Q37" s="12">
        <v>11027</v>
      </c>
      <c r="R37" s="16">
        <v>125.07399578126218</v>
      </c>
      <c r="S37" s="16">
        <f t="shared" si="0"/>
        <v>66.206202796843428</v>
      </c>
    </row>
    <row r="38" spans="1:19" x14ac:dyDescent="0.25">
      <c r="A38" s="11">
        <v>1995</v>
      </c>
      <c r="B38" s="12">
        <v>3852</v>
      </c>
      <c r="C38" s="12">
        <v>43.587006998362433</v>
      </c>
      <c r="D38" s="12">
        <v>4386</v>
      </c>
      <c r="E38" s="12">
        <v>49.62944254797965</v>
      </c>
      <c r="F38" s="16">
        <v>64</v>
      </c>
      <c r="G38" s="16">
        <v>0.72418703216386182</v>
      </c>
      <c r="H38" s="41" t="s">
        <v>34</v>
      </c>
      <c r="I38" s="41" t="s">
        <v>34</v>
      </c>
      <c r="J38" s="12">
        <v>805</v>
      </c>
      <c r="K38" s="12">
        <v>9.1089150139360733</v>
      </c>
      <c r="L38" s="12">
        <v>1800</v>
      </c>
      <c r="M38" s="12">
        <v>20.367760279608614</v>
      </c>
      <c r="N38" s="12"/>
      <c r="O38" s="12">
        <v>10265</v>
      </c>
      <c r="P38" s="12">
        <v>828</v>
      </c>
      <c r="Q38" s="12">
        <v>11093</v>
      </c>
      <c r="R38" s="16">
        <v>125.52198043427686</v>
      </c>
      <c r="S38" s="16">
        <f t="shared" si="0"/>
        <v>66.443337323505816</v>
      </c>
    </row>
    <row r="39" spans="1:19" x14ac:dyDescent="0.25">
      <c r="A39" s="11">
        <v>1996</v>
      </c>
      <c r="B39" s="12">
        <v>3557</v>
      </c>
      <c r="C39" s="12">
        <v>40.217088610672008</v>
      </c>
      <c r="D39" s="12">
        <v>4199</v>
      </c>
      <c r="E39" s="12">
        <v>47.475837806075845</v>
      </c>
      <c r="F39" s="16">
        <v>107</v>
      </c>
      <c r="G39" s="16">
        <v>1.2097915325673054</v>
      </c>
      <c r="H39" s="41" t="s">
        <v>34</v>
      </c>
      <c r="I39" s="41" t="s">
        <v>34</v>
      </c>
      <c r="J39" s="12">
        <v>780</v>
      </c>
      <c r="K39" s="12">
        <v>8.81904107852802</v>
      </c>
      <c r="L39" s="12">
        <v>1660</v>
      </c>
      <c r="M39" s="12">
        <v>18.768728449175018</v>
      </c>
      <c r="N39" s="12"/>
      <c r="O39" s="12">
        <v>10061</v>
      </c>
      <c r="P39" s="12">
        <v>762</v>
      </c>
      <c r="Q39" s="12">
        <v>10823</v>
      </c>
      <c r="R39" s="16">
        <v>122.36984819603687</v>
      </c>
      <c r="S39" s="16">
        <f t="shared" si="0"/>
        <v>64.774799391989205</v>
      </c>
    </row>
    <row r="40" spans="1:19" x14ac:dyDescent="0.25">
      <c r="A40" s="11">
        <v>1997</v>
      </c>
      <c r="B40" s="12">
        <v>4545</v>
      </c>
      <c r="C40" s="12">
        <v>51.369717862138145</v>
      </c>
      <c r="D40" s="12">
        <v>4639</v>
      </c>
      <c r="E40" s="12">
        <v>52.432149870728026</v>
      </c>
      <c r="F40" s="16">
        <v>116</v>
      </c>
      <c r="G40" s="16">
        <v>1.3110863084726128</v>
      </c>
      <c r="H40" s="12">
        <v>203</v>
      </c>
      <c r="I40" s="12">
        <v>2.2944010398270724</v>
      </c>
      <c r="J40" s="12">
        <v>833</v>
      </c>
      <c r="K40" s="12">
        <v>9.4149559910145388</v>
      </c>
      <c r="L40" s="12">
        <v>2106</v>
      </c>
      <c r="M40" s="12">
        <v>23.802997979683816</v>
      </c>
      <c r="N40" s="12"/>
      <c r="O40" s="12">
        <v>10861</v>
      </c>
      <c r="P40" s="12">
        <v>1952</v>
      </c>
      <c r="Q40" s="12">
        <v>12813</v>
      </c>
      <c r="R40" s="16">
        <v>144.81852474534128</v>
      </c>
      <c r="S40" s="16">
        <f t="shared" si="0"/>
        <v>76.657698174108788</v>
      </c>
    </row>
    <row r="41" spans="1:19" x14ac:dyDescent="0.25">
      <c r="A41" s="11">
        <v>1998</v>
      </c>
      <c r="B41" s="12">
        <v>5062</v>
      </c>
      <c r="C41" s="12">
        <v>57.169820568983141</v>
      </c>
      <c r="D41" s="12">
        <v>4859</v>
      </c>
      <c r="E41" s="12">
        <v>54.877154908077657</v>
      </c>
      <c r="F41" s="16">
        <v>172</v>
      </c>
      <c r="G41" s="16">
        <v>1.9425541560381472</v>
      </c>
      <c r="H41" s="12">
        <v>104</v>
      </c>
      <c r="I41" s="12">
        <v>1.1745676292323681</v>
      </c>
      <c r="J41" s="12">
        <v>1285</v>
      </c>
      <c r="K41" s="12">
        <v>14.512686572726855</v>
      </c>
      <c r="L41" s="12">
        <v>2552</v>
      </c>
      <c r="M41" s="12">
        <v>28.822082594240417</v>
      </c>
      <c r="N41" s="12"/>
      <c r="O41" s="12">
        <v>12908</v>
      </c>
      <c r="P41" s="12">
        <v>1828</v>
      </c>
      <c r="Q41" s="12">
        <v>14736</v>
      </c>
      <c r="R41" s="16">
        <v>166.42719792661708</v>
      </c>
      <c r="S41" s="16">
        <f t="shared" si="0"/>
        <v>88.095952703949166</v>
      </c>
    </row>
    <row r="42" spans="1:19" x14ac:dyDescent="0.25">
      <c r="A42" s="11">
        <v>1999</v>
      </c>
      <c r="B42" s="12">
        <v>5989</v>
      </c>
      <c r="C42" s="12">
        <v>67.585059108996674</v>
      </c>
      <c r="D42" s="12">
        <v>5073</v>
      </c>
      <c r="E42" s="12">
        <v>57.248122367664074</v>
      </c>
      <c r="F42" s="16">
        <v>346</v>
      </c>
      <c r="G42" s="16">
        <v>3.9045634415950659</v>
      </c>
      <c r="H42" s="12">
        <v>163</v>
      </c>
      <c r="I42" s="12">
        <v>1.8394330664161727</v>
      </c>
      <c r="J42" s="12">
        <v>1244</v>
      </c>
      <c r="K42" s="12">
        <v>14.03837260504122</v>
      </c>
      <c r="L42" s="12">
        <v>2720</v>
      </c>
      <c r="M42" s="12">
        <v>30.69483399173</v>
      </c>
      <c r="N42" s="12"/>
      <c r="O42" s="12">
        <v>13995</v>
      </c>
      <c r="P42" s="12">
        <v>2280</v>
      </c>
      <c r="Q42" s="12">
        <v>16275</v>
      </c>
      <c r="R42" s="16">
        <v>183.66118500566387</v>
      </c>
      <c r="S42" s="16">
        <f t="shared" si="0"/>
        <v>97.218527196164189</v>
      </c>
    </row>
    <row r="43" spans="1:19" x14ac:dyDescent="0.25">
      <c r="A43" s="11">
        <v>2000</v>
      </c>
      <c r="B43" s="12">
        <v>6050</v>
      </c>
      <c r="C43" s="12">
        <v>68.109216111330753</v>
      </c>
      <c r="D43" s="12">
        <v>4978</v>
      </c>
      <c r="E43" s="12">
        <v>56.040938479703222</v>
      </c>
      <c r="F43" s="16">
        <v>405</v>
      </c>
      <c r="G43" s="16">
        <v>4.5593772768742076</v>
      </c>
      <c r="H43" s="12">
        <v>553</v>
      </c>
      <c r="I43" s="12">
        <v>6.2255200842257699</v>
      </c>
      <c r="J43" s="12">
        <v>1264</v>
      </c>
      <c r="K43" s="12">
        <v>14.229760192516046</v>
      </c>
      <c r="L43" s="12">
        <v>2814</v>
      </c>
      <c r="M43" s="12">
        <v>31.679228783022271</v>
      </c>
      <c r="N43" s="12"/>
      <c r="O43" s="12">
        <v>14261</v>
      </c>
      <c r="P43" s="12">
        <v>2520</v>
      </c>
      <c r="Q43" s="12">
        <v>16781</v>
      </c>
      <c r="R43" s="16">
        <v>188.91582736599031</v>
      </c>
      <c r="S43" s="16">
        <f>R43/$R$43*100</f>
        <v>100</v>
      </c>
    </row>
    <row r="44" spans="1:19" x14ac:dyDescent="0.25">
      <c r="A44" s="11">
        <v>2001</v>
      </c>
      <c r="B44" s="12">
        <v>6935</v>
      </c>
      <c r="C44" s="12">
        <v>77.841512659824843</v>
      </c>
      <c r="D44" s="12">
        <v>5837</v>
      </c>
      <c r="E44" s="12">
        <v>65.51707417381364</v>
      </c>
      <c r="F44" s="16">
        <v>328</v>
      </c>
      <c r="G44" s="16">
        <v>3.6816173255115427</v>
      </c>
      <c r="H44" s="12">
        <v>621</v>
      </c>
      <c r="I44" s="12">
        <v>6.970379143727647</v>
      </c>
      <c r="J44" s="12">
        <v>1271</v>
      </c>
      <c r="K44" s="12">
        <v>14.266267136357229</v>
      </c>
      <c r="L44" s="12">
        <v>3327</v>
      </c>
      <c r="M44" s="12">
        <v>37.343722079197875</v>
      </c>
      <c r="N44" s="12"/>
      <c r="O44" s="12">
        <v>16392</v>
      </c>
      <c r="P44" s="12">
        <v>2735</v>
      </c>
      <c r="Q44" s="12">
        <v>19127</v>
      </c>
      <c r="R44" s="16">
        <v>214.68992251542463</v>
      </c>
      <c r="S44" s="16">
        <f t="shared" si="0"/>
        <v>113.64316347062953</v>
      </c>
    </row>
    <row r="45" spans="1:19" x14ac:dyDescent="0.25">
      <c r="A45" s="11">
        <v>2002</v>
      </c>
      <c r="B45" s="12">
        <v>7397</v>
      </c>
      <c r="C45" s="12">
        <v>82.733199802970375</v>
      </c>
      <c r="D45" s="12">
        <v>6922</v>
      </c>
      <c r="E45" s="12">
        <v>77.420468978796947</v>
      </c>
      <c r="F45" s="16">
        <v>440</v>
      </c>
      <c r="G45" s="16">
        <v>4.9212664476553964</v>
      </c>
      <c r="H45" s="12">
        <v>631</v>
      </c>
      <c r="I45" s="12">
        <v>7.0575434737967164</v>
      </c>
      <c r="J45" s="12">
        <v>1052</v>
      </c>
      <c r="K45" s="12">
        <v>11.766300688485176</v>
      </c>
      <c r="L45" s="12">
        <v>4603</v>
      </c>
      <c r="M45" s="12">
        <v>51.483157860358617</v>
      </c>
      <c r="N45" s="12"/>
      <c r="O45" s="12">
        <v>20152</v>
      </c>
      <c r="P45" s="12">
        <v>1520</v>
      </c>
      <c r="Q45" s="12">
        <v>21672</v>
      </c>
      <c r="R45" s="16">
        <v>242.39474193997216</v>
      </c>
      <c r="S45" s="16">
        <f t="shared" si="0"/>
        <v>128.30832933355876</v>
      </c>
    </row>
    <row r="46" spans="1:19" x14ac:dyDescent="0.25">
      <c r="A46" s="11">
        <v>2003</v>
      </c>
      <c r="B46" s="12">
        <v>8247</v>
      </c>
      <c r="C46" s="12">
        <v>91.881720250410282</v>
      </c>
      <c r="D46" s="12">
        <v>6972</v>
      </c>
      <c r="E46" s="12">
        <v>77.676652550728804</v>
      </c>
      <c r="F46" s="16">
        <v>545</v>
      </c>
      <c r="G46" s="16">
        <v>6.0719701147658061</v>
      </c>
      <c r="H46" s="12">
        <v>489</v>
      </c>
      <c r="I46" s="12">
        <v>5.4480612589366588</v>
      </c>
      <c r="J46" s="12">
        <v>1057</v>
      </c>
      <c r="K46" s="12">
        <v>11.77627965377515</v>
      </c>
      <c r="L46" s="12">
        <v>4401</v>
      </c>
      <c r="M46" s="12">
        <v>49.032551330429932</v>
      </c>
      <c r="N46" s="12"/>
      <c r="O46" s="12">
        <v>20251</v>
      </c>
      <c r="P46" s="12">
        <v>2228</v>
      </c>
      <c r="Q46" s="12">
        <v>22479</v>
      </c>
      <c r="R46" s="16">
        <v>250.44369946756066</v>
      </c>
      <c r="S46" s="16">
        <f t="shared" si="0"/>
        <v>132.5689345140845</v>
      </c>
    </row>
    <row r="47" spans="1:19" x14ac:dyDescent="0.25">
      <c r="A47" s="11">
        <v>2004</v>
      </c>
      <c r="B47" s="12">
        <v>8102</v>
      </c>
      <c r="C47" s="12">
        <v>89.908418144499763</v>
      </c>
      <c r="D47" s="12">
        <v>6977</v>
      </c>
      <c r="E47" s="12">
        <v>77.424220364622926</v>
      </c>
      <c r="F47" s="16">
        <v>524</v>
      </c>
      <c r="G47" s="16">
        <v>5.8148618992493066</v>
      </c>
      <c r="H47" s="12">
        <v>411</v>
      </c>
      <c r="I47" s="12">
        <v>4.5608935889150093</v>
      </c>
      <c r="J47" s="12">
        <v>900</v>
      </c>
      <c r="K47" s="12">
        <v>9.9873582239014809</v>
      </c>
      <c r="L47" s="12">
        <v>4715</v>
      </c>
      <c r="M47" s="12">
        <v>52.32266002855053</v>
      </c>
      <c r="N47" s="12"/>
      <c r="O47" s="12">
        <v>19932</v>
      </c>
      <c r="P47" s="12">
        <v>2086</v>
      </c>
      <c r="Q47" s="12">
        <v>22018</v>
      </c>
      <c r="R47" s="16">
        <v>244.3351704154031</v>
      </c>
      <c r="S47" s="16">
        <f t="shared" si="0"/>
        <v>129.33546851108869</v>
      </c>
    </row>
    <row r="48" spans="1:19" x14ac:dyDescent="0.25">
      <c r="A48" s="11">
        <v>2005</v>
      </c>
      <c r="B48" s="12">
        <v>8345</v>
      </c>
      <c r="C48" s="12">
        <v>92.23285518878059</v>
      </c>
      <c r="D48" s="12">
        <v>6887</v>
      </c>
      <c r="E48" s="12">
        <v>76.118355145012814</v>
      </c>
      <c r="F48" s="16">
        <v>546</v>
      </c>
      <c r="G48" s="16">
        <v>6.0346481645385506</v>
      </c>
      <c r="H48" s="12">
        <v>381</v>
      </c>
      <c r="I48" s="12">
        <v>4.2109907521779997</v>
      </c>
      <c r="J48" s="12">
        <v>804</v>
      </c>
      <c r="K48" s="12">
        <v>8.8861852093205034</v>
      </c>
      <c r="L48" s="12">
        <v>5347</v>
      </c>
      <c r="M48" s="12">
        <v>59.097552629647673</v>
      </c>
      <c r="N48" s="12"/>
      <c r="O48" s="12">
        <v>20964</v>
      </c>
      <c r="P48" s="12">
        <v>1832</v>
      </c>
      <c r="Q48" s="12">
        <f t="shared" ref="Q48:Q62" si="1">O48+P48</f>
        <v>22796</v>
      </c>
      <c r="R48" s="16">
        <v>251.9520871040674</v>
      </c>
      <c r="S48" s="16">
        <f t="shared" si="0"/>
        <v>133.36737880408279</v>
      </c>
    </row>
    <row r="49" spans="1:19" x14ac:dyDescent="0.25">
      <c r="A49" s="11">
        <v>2006</v>
      </c>
      <c r="B49" s="12">
        <v>9365</v>
      </c>
      <c r="C49" s="12">
        <v>102.7623823184181</v>
      </c>
      <c r="D49" s="12">
        <v>7201</v>
      </c>
      <c r="E49" s="12">
        <v>79.016755480504941</v>
      </c>
      <c r="F49" s="16">
        <v>772</v>
      </c>
      <c r="G49" s="16">
        <v>8.4711755632481331</v>
      </c>
      <c r="H49" s="12">
        <v>309</v>
      </c>
      <c r="I49" s="12">
        <v>3.3906648303674527</v>
      </c>
      <c r="J49" s="12">
        <v>800</v>
      </c>
      <c r="K49" s="12">
        <v>8.7784202727959944</v>
      </c>
      <c r="L49" s="12">
        <v>6032</v>
      </c>
      <c r="M49" s="12">
        <v>66.189288856881788</v>
      </c>
      <c r="N49" s="12"/>
      <c r="O49" s="12">
        <v>22739</v>
      </c>
      <c r="P49" s="12">
        <v>2354</v>
      </c>
      <c r="Q49" s="12">
        <f t="shared" si="1"/>
        <v>25093</v>
      </c>
      <c r="R49" s="16">
        <v>275.34612488158734</v>
      </c>
      <c r="S49" s="16">
        <f t="shared" si="0"/>
        <v>145.75069157554171</v>
      </c>
    </row>
    <row r="50" spans="1:19" x14ac:dyDescent="0.25">
      <c r="A50" s="11">
        <v>2007</v>
      </c>
      <c r="B50" s="12">
        <v>10052</v>
      </c>
      <c r="C50" s="12">
        <v>109.46400858898258</v>
      </c>
      <c r="D50" s="12">
        <v>6962</v>
      </c>
      <c r="E50" s="12">
        <v>75.814606824164017</v>
      </c>
      <c r="F50" s="12">
        <v>725</v>
      </c>
      <c r="G50" s="12">
        <v>7.8950861745933523</v>
      </c>
      <c r="H50" s="12">
        <v>268</v>
      </c>
      <c r="I50" s="12">
        <v>2.9184594410910596</v>
      </c>
      <c r="J50" s="12">
        <v>871</v>
      </c>
      <c r="K50" s="12">
        <v>9.484993183545944</v>
      </c>
      <c r="L50" s="12">
        <v>7443</v>
      </c>
      <c r="M50" s="12">
        <v>81.052588134480445</v>
      </c>
      <c r="N50" s="12"/>
      <c r="O50" s="12">
        <v>23917</v>
      </c>
      <c r="P50" s="12">
        <v>3179</v>
      </c>
      <c r="Q50" s="12">
        <f t="shared" si="1"/>
        <v>27096</v>
      </c>
      <c r="R50" s="16">
        <v>295.06931722314687</v>
      </c>
      <c r="S50" s="16">
        <f t="shared" si="0"/>
        <v>156.19089270456061</v>
      </c>
    </row>
    <row r="51" spans="1:19" ht="15.6" x14ac:dyDescent="0.25">
      <c r="A51" s="11" t="s">
        <v>138</v>
      </c>
      <c r="B51" s="12">
        <v>9424</v>
      </c>
      <c r="C51" s="12">
        <v>101.81122207281123</v>
      </c>
      <c r="D51" s="12">
        <v>6218</v>
      </c>
      <c r="E51" s="12">
        <v>67.175528315868021</v>
      </c>
      <c r="F51" s="12">
        <v>1110</v>
      </c>
      <c r="G51" s="12">
        <v>11.991771700002172</v>
      </c>
      <c r="H51" s="12">
        <v>231</v>
      </c>
      <c r="I51" s="12">
        <v>2.4955849213518033</v>
      </c>
      <c r="J51" s="12">
        <v>758</v>
      </c>
      <c r="K51" s="12">
        <v>8.1889756293708533</v>
      </c>
      <c r="L51" s="12">
        <v>5702</v>
      </c>
      <c r="M51" s="12">
        <v>61.600974985056205</v>
      </c>
      <c r="N51" s="12"/>
      <c r="O51" s="12">
        <v>20054</v>
      </c>
      <c r="P51" s="12">
        <v>3788</v>
      </c>
      <c r="Q51" s="12">
        <f t="shared" si="1"/>
        <v>23842</v>
      </c>
      <c r="R51" s="16">
        <v>257.5746133977043</v>
      </c>
      <c r="S51" s="16">
        <f t="shared" si="0"/>
        <v>136.34358591813483</v>
      </c>
    </row>
    <row r="52" spans="1:19" x14ac:dyDescent="0.25">
      <c r="A52" s="11">
        <v>2009</v>
      </c>
      <c r="B52" s="12">
        <v>10031</v>
      </c>
      <c r="C52" s="12">
        <v>107.39044536576665</v>
      </c>
      <c r="D52" s="12">
        <v>5397</v>
      </c>
      <c r="E52" s="12">
        <v>57.779506892537398</v>
      </c>
      <c r="F52" s="12">
        <v>958</v>
      </c>
      <c r="G52" s="12">
        <v>10.256210413757797</v>
      </c>
      <c r="H52" s="12">
        <v>104</v>
      </c>
      <c r="I52" s="12">
        <v>1.1134090637064831</v>
      </c>
      <c r="J52" s="12">
        <v>677</v>
      </c>
      <c r="K52" s="12">
        <v>7.2478647704739334</v>
      </c>
      <c r="L52" s="12">
        <v>5873</v>
      </c>
      <c r="M52" s="12">
        <v>62.87549453027092</v>
      </c>
      <c r="N52" s="12"/>
      <c r="O52" s="12">
        <v>19758</v>
      </c>
      <c r="P52" s="12">
        <v>3772</v>
      </c>
      <c r="Q52" s="12">
        <f t="shared" si="1"/>
        <v>23530</v>
      </c>
      <c r="R52" s="16">
        <v>251.90880066359182</v>
      </c>
      <c r="S52" s="16">
        <f t="shared" si="0"/>
        <v>133.34446572100282</v>
      </c>
    </row>
    <row r="53" spans="1:19" x14ac:dyDescent="0.25">
      <c r="A53" s="11">
        <v>2010</v>
      </c>
      <c r="B53" s="12">
        <v>11230</v>
      </c>
      <c r="C53" s="12">
        <v>119.27052743487648</v>
      </c>
      <c r="D53" s="12">
        <v>5687</v>
      </c>
      <c r="E53" s="12">
        <v>60.399954543378684</v>
      </c>
      <c r="F53" s="12">
        <v>923</v>
      </c>
      <c r="G53" s="12">
        <v>9.8029115603197692</v>
      </c>
      <c r="H53" s="12">
        <v>161</v>
      </c>
      <c r="I53" s="12">
        <v>1.7099336524501438</v>
      </c>
      <c r="J53" s="12">
        <v>568</v>
      </c>
      <c r="K53" s="12">
        <v>6.0325609601967809</v>
      </c>
      <c r="L53" s="12">
        <v>6315</v>
      </c>
      <c r="M53" s="12">
        <v>67.069757858525833</v>
      </c>
      <c r="N53" s="12"/>
      <c r="O53" s="12">
        <v>21202</v>
      </c>
      <c r="P53" s="12">
        <v>4209</v>
      </c>
      <c r="Q53" s="12">
        <f t="shared" si="1"/>
        <v>25411</v>
      </c>
      <c r="R53" s="16">
        <v>269.88275802739508</v>
      </c>
      <c r="S53" s="16">
        <f t="shared" si="0"/>
        <v>142.85873332600448</v>
      </c>
    </row>
    <row r="54" spans="1:19" x14ac:dyDescent="0.25">
      <c r="A54" s="11">
        <v>2011</v>
      </c>
      <c r="B54" s="12">
        <v>13724</v>
      </c>
      <c r="C54" s="12">
        <v>144.7243472561797</v>
      </c>
      <c r="D54" s="12">
        <v>4808</v>
      </c>
      <c r="E54" s="12">
        <v>50.702030137548235</v>
      </c>
      <c r="F54" s="12">
        <v>994</v>
      </c>
      <c r="G54" s="12">
        <v>10.482075282180313</v>
      </c>
      <c r="H54" s="12">
        <v>181</v>
      </c>
      <c r="I54" s="12">
        <v>1.9087078733145237</v>
      </c>
      <c r="J54" s="12">
        <v>443</v>
      </c>
      <c r="K54" s="12">
        <v>4.6715888833057129</v>
      </c>
      <c r="L54" s="12">
        <v>7474</v>
      </c>
      <c r="M54" s="12">
        <v>78.815926216313542</v>
      </c>
      <c r="N54" s="12"/>
      <c r="O54" s="12">
        <v>22556</v>
      </c>
      <c r="P54" s="12">
        <v>5621</v>
      </c>
      <c r="Q54" s="12">
        <f t="shared" si="1"/>
        <v>28177</v>
      </c>
      <c r="R54" s="16">
        <v>297.13625274244936</v>
      </c>
      <c r="S54" s="16">
        <f t="shared" si="0"/>
        <v>157.28499664922276</v>
      </c>
    </row>
    <row r="55" spans="1:19" x14ac:dyDescent="0.25">
      <c r="A55" s="11">
        <v>2012</v>
      </c>
      <c r="B55" s="12">
        <v>15067</v>
      </c>
      <c r="C55" s="12">
        <v>157.67233894310033</v>
      </c>
      <c r="D55" s="12">
        <v>3792</v>
      </c>
      <c r="E55" s="12">
        <v>39.682319590644219</v>
      </c>
      <c r="F55" s="12">
        <v>1148</v>
      </c>
      <c r="G55" s="12">
        <v>12.013529243159168</v>
      </c>
      <c r="H55" s="12">
        <v>394</v>
      </c>
      <c r="I55" s="12">
        <v>4.1231102106312827</v>
      </c>
      <c r="J55" s="12">
        <v>440</v>
      </c>
      <c r="K55" s="12">
        <v>4.6044885600958487</v>
      </c>
      <c r="L55" s="12">
        <v>7778</v>
      </c>
      <c r="M55" s="12">
        <v>81.394800046421608</v>
      </c>
      <c r="N55" s="12"/>
      <c r="O55" s="12">
        <v>22557</v>
      </c>
      <c r="P55" s="12">
        <v>6563</v>
      </c>
      <c r="Q55" s="12">
        <f t="shared" si="1"/>
        <v>29120</v>
      </c>
      <c r="R55" s="16">
        <v>304.73342470452525</v>
      </c>
      <c r="S55" s="16">
        <f t="shared" si="0"/>
        <v>161.30645534222987</v>
      </c>
    </row>
    <row r="56" spans="1:19" x14ac:dyDescent="0.25">
      <c r="A56" s="11">
        <v>2013</v>
      </c>
      <c r="B56" s="12">
        <v>16190</v>
      </c>
      <c r="C56" s="12">
        <v>167.86136123847885</v>
      </c>
      <c r="D56" s="12">
        <v>4525</v>
      </c>
      <c r="E56" s="12">
        <v>46.916161803836737</v>
      </c>
      <c r="F56" s="12">
        <v>1443</v>
      </c>
      <c r="G56" s="12">
        <v>14.961330714461086</v>
      </c>
      <c r="H56" s="12">
        <v>568</v>
      </c>
      <c r="I56" s="12">
        <v>5.8891447302937605</v>
      </c>
      <c r="J56" s="12">
        <v>480</v>
      </c>
      <c r="K56" s="12">
        <v>4.9767420256003607</v>
      </c>
      <c r="L56" s="12">
        <v>7281</v>
      </c>
      <c r="M56" s="12">
        <v>75.490955600825473</v>
      </c>
      <c r="N56" s="12"/>
      <c r="O56" s="12">
        <v>25214</v>
      </c>
      <c r="P56" s="12">
        <v>5693</v>
      </c>
      <c r="Q56" s="12">
        <f>O56+P56</f>
        <v>30907</v>
      </c>
      <c r="R56" s="12">
        <v>320.45034538589658</v>
      </c>
      <c r="S56" s="16">
        <f t="shared" si="0"/>
        <v>169.62599156135389</v>
      </c>
    </row>
    <row r="57" spans="1:19" x14ac:dyDescent="0.25">
      <c r="A57" s="11">
        <v>2014</v>
      </c>
      <c r="B57" s="12">
        <v>16579</v>
      </c>
      <c r="C57" s="12">
        <v>170.08716723665034</v>
      </c>
      <c r="D57" s="12">
        <v>5301</v>
      </c>
      <c r="E57" s="12">
        <v>54.383984168012759</v>
      </c>
      <c r="F57" s="12">
        <v>1652</v>
      </c>
      <c r="G57" s="12">
        <v>16.948187482655552</v>
      </c>
      <c r="H57" s="12">
        <v>757</v>
      </c>
      <c r="I57" s="12">
        <v>7.766209397318554</v>
      </c>
      <c r="J57" s="12">
        <v>514</v>
      </c>
      <c r="K57" s="12">
        <v>5.2732254031991239</v>
      </c>
      <c r="L57" s="12">
        <v>8448</v>
      </c>
      <c r="M57" s="12">
        <v>86.669665770868093</v>
      </c>
      <c r="N57" s="12"/>
      <c r="O57" s="12">
        <v>28474</v>
      </c>
      <c r="P57" s="12">
        <v>5349</v>
      </c>
      <c r="Q57" s="12">
        <f t="shared" si="1"/>
        <v>33823</v>
      </c>
      <c r="R57" s="12">
        <v>346.99669807860698</v>
      </c>
      <c r="S57" s="16">
        <f t="shared" si="0"/>
        <v>183.67793896186555</v>
      </c>
    </row>
    <row r="58" spans="1:19" x14ac:dyDescent="0.25">
      <c r="A58" s="11">
        <v>2015</v>
      </c>
      <c r="B58" s="12">
        <v>18519</v>
      </c>
      <c r="C58" s="12">
        <v>187.99074247866997</v>
      </c>
      <c r="D58" s="12">
        <v>5404</v>
      </c>
      <c r="E58" s="12">
        <v>54.857280217869892</v>
      </c>
      <c r="F58" s="12">
        <v>2105</v>
      </c>
      <c r="G58" s="12">
        <v>21.368352120395283</v>
      </c>
      <c r="H58" s="12">
        <v>1055</v>
      </c>
      <c r="I58" s="12">
        <v>10.709554150601912</v>
      </c>
      <c r="J58" s="12">
        <v>486</v>
      </c>
      <c r="K58" s="12">
        <v>4.9335007745900752</v>
      </c>
      <c r="L58" s="12">
        <v>9727</v>
      </c>
      <c r="M58" s="12">
        <v>98.741074144933464</v>
      </c>
      <c r="N58" s="12"/>
      <c r="O58" s="12">
        <v>31999</v>
      </c>
      <c r="P58" s="12">
        <v>5755</v>
      </c>
      <c r="Q58" s="12">
        <f t="shared" si="1"/>
        <v>37754</v>
      </c>
      <c r="R58" s="12">
        <v>383.24977004912284</v>
      </c>
      <c r="S58" s="16">
        <f t="shared" si="0"/>
        <v>202.8680049695601</v>
      </c>
    </row>
    <row r="59" spans="1:19" x14ac:dyDescent="0.25">
      <c r="A59" s="11">
        <v>2016</v>
      </c>
      <c r="B59" s="12">
        <v>19916</v>
      </c>
      <c r="C59" s="12">
        <v>199.25657966416321</v>
      </c>
      <c r="D59" s="12">
        <v>5407</v>
      </c>
      <c r="E59" s="12">
        <v>54.096220438046316</v>
      </c>
      <c r="F59" s="12">
        <v>2970</v>
      </c>
      <c r="G59" s="12">
        <v>29.714402570926126</v>
      </c>
      <c r="H59" s="19">
        <v>2056</v>
      </c>
      <c r="I59" s="12">
        <v>20.569970264587244</v>
      </c>
      <c r="J59" s="19">
        <v>603</v>
      </c>
      <c r="K59" s="12">
        <v>6.0329241583395472</v>
      </c>
      <c r="L59" s="12">
        <v>11542</v>
      </c>
      <c r="M59" s="12">
        <v>115.47597120324221</v>
      </c>
      <c r="N59" s="12"/>
      <c r="O59" s="12">
        <v>36181</v>
      </c>
      <c r="P59" s="12">
        <v>6840</v>
      </c>
      <c r="Q59" s="12">
        <f t="shared" si="1"/>
        <v>43021</v>
      </c>
      <c r="R59" s="12">
        <v>430.41862390700771</v>
      </c>
      <c r="S59" s="16">
        <f t="shared" si="0"/>
        <v>227.8361902802084</v>
      </c>
    </row>
    <row r="60" spans="1:19" x14ac:dyDescent="0.25">
      <c r="A60" s="11">
        <v>2017</v>
      </c>
      <c r="B60" s="12">
        <v>22228</v>
      </c>
      <c r="C60" s="12">
        <v>219.63901653735158</v>
      </c>
      <c r="D60" s="12">
        <v>5848</v>
      </c>
      <c r="E60" s="12">
        <v>57.785179445313659</v>
      </c>
      <c r="F60" s="12">
        <v>3831</v>
      </c>
      <c r="G60" s="12">
        <v>37.854826001196415</v>
      </c>
      <c r="H60" s="19">
        <v>2077</v>
      </c>
      <c r="I60" s="12">
        <v>20.523224642256579</v>
      </c>
      <c r="J60" s="19">
        <v>683</v>
      </c>
      <c r="K60" s="12">
        <v>6.7488504721527409</v>
      </c>
      <c r="L60" s="12">
        <v>12682</v>
      </c>
      <c r="M60" s="12">
        <v>125.31320891338369</v>
      </c>
      <c r="N60" s="12"/>
      <c r="O60" s="12">
        <v>41645</v>
      </c>
      <c r="P60" s="12">
        <v>6378</v>
      </c>
      <c r="Q60" s="12">
        <f t="shared" si="1"/>
        <v>48023</v>
      </c>
      <c r="R60" s="12">
        <v>474.52422580408648</v>
      </c>
      <c r="S60" s="16">
        <f t="shared" si="0"/>
        <v>251.18288521415494</v>
      </c>
    </row>
    <row r="61" spans="1:19" x14ac:dyDescent="0.25">
      <c r="A61" s="11">
        <v>2018</v>
      </c>
      <c r="B61" s="12">
        <v>23472</v>
      </c>
      <c r="C61" s="12">
        <v>229.43866606517869</v>
      </c>
      <c r="D61" s="12">
        <v>6943</v>
      </c>
      <c r="E61" s="12">
        <v>67.867785382180287</v>
      </c>
      <c r="F61" s="12">
        <v>3984</v>
      </c>
      <c r="G61" s="12">
        <v>38.943577266686773</v>
      </c>
      <c r="H61" s="12">
        <v>2158</v>
      </c>
      <c r="I61" s="12">
        <v>21.094437686121999</v>
      </c>
      <c r="J61" s="12">
        <v>774</v>
      </c>
      <c r="K61" s="12">
        <v>7.5658455834376408</v>
      </c>
      <c r="L61" s="12">
        <v>14290</v>
      </c>
      <c r="M61" s="12">
        <v>139.68466845907477</v>
      </c>
      <c r="N61" s="12"/>
      <c r="O61" s="12">
        <v>46570</v>
      </c>
      <c r="P61" s="12">
        <v>5442</v>
      </c>
      <c r="Q61" s="12">
        <f t="shared" si="1"/>
        <v>52012</v>
      </c>
      <c r="R61" s="12">
        <v>508.41700321157435</v>
      </c>
      <c r="S61" s="16">
        <f t="shared" si="0"/>
        <v>269.12356169428205</v>
      </c>
    </row>
    <row r="62" spans="1:19" x14ac:dyDescent="0.25">
      <c r="A62" s="11">
        <v>2019</v>
      </c>
      <c r="B62" s="12">
        <v>23265</v>
      </c>
      <c r="C62" s="12">
        <v>225.27038982670592</v>
      </c>
      <c r="D62" s="12">
        <v>8135</v>
      </c>
      <c r="E62" s="12">
        <v>78.769594723415111</v>
      </c>
      <c r="F62" s="12">
        <v>4479</v>
      </c>
      <c r="G62" s="12">
        <v>43.369270407643057</v>
      </c>
      <c r="H62" s="12">
        <v>2397</v>
      </c>
      <c r="I62" s="12">
        <v>23.209676527600003</v>
      </c>
      <c r="J62" s="12">
        <v>858</v>
      </c>
      <c r="K62" s="12">
        <v>8.3078441638217786</v>
      </c>
      <c r="L62" s="12">
        <v>16805</v>
      </c>
      <c r="M62" s="12">
        <v>162.71948854664916</v>
      </c>
      <c r="N62" s="12"/>
      <c r="O62" s="12">
        <v>49421</v>
      </c>
      <c r="P62" s="12">
        <v>7277</v>
      </c>
      <c r="Q62" s="12">
        <f t="shared" si="1"/>
        <v>56698</v>
      </c>
      <c r="R62" s="12">
        <v>548.9955109561389</v>
      </c>
      <c r="S62" s="16">
        <f t="shared" si="0"/>
        <v>290.60323775443078</v>
      </c>
    </row>
    <row r="63" spans="1:19" x14ac:dyDescent="0.25">
      <c r="A63" s="11">
        <v>2020</v>
      </c>
      <c r="B63" s="12">
        <v>22107</v>
      </c>
      <c r="C63" s="12">
        <v>212.99134478786854</v>
      </c>
      <c r="D63" s="12">
        <v>10044</v>
      </c>
      <c r="E63" s="12">
        <v>96.769578280605757</v>
      </c>
      <c r="F63" s="12">
        <v>4243</v>
      </c>
      <c r="G63" s="12">
        <v>40.879462429770037</v>
      </c>
      <c r="H63" s="12">
        <v>2641</v>
      </c>
      <c r="I63" s="12">
        <v>25.444888116196715</v>
      </c>
      <c r="J63" s="12">
        <v>936</v>
      </c>
      <c r="K63" s="12">
        <v>9.0179535315259844</v>
      </c>
      <c r="L63" s="12">
        <v>19236</v>
      </c>
      <c r="M63" s="12">
        <v>185.33050655174557</v>
      </c>
      <c r="N63" s="12"/>
      <c r="O63" s="12">
        <v>53262</v>
      </c>
      <c r="P63" s="12">
        <v>6339</v>
      </c>
      <c r="Q63" s="12">
        <v>59601</v>
      </c>
      <c r="R63" s="12">
        <v>574.22975259880366</v>
      </c>
      <c r="S63" s="16">
        <f t="shared" si="0"/>
        <v>303.96063718173127</v>
      </c>
    </row>
    <row r="64" spans="1:19" x14ac:dyDescent="0.25">
      <c r="A64" s="11">
        <v>2021</v>
      </c>
      <c r="B64" s="12">
        <v>22612</v>
      </c>
      <c r="C64" s="12">
        <v>216.33462255195639</v>
      </c>
      <c r="D64" s="12">
        <v>8530</v>
      </c>
      <c r="E64" s="12">
        <v>81.60862950504989</v>
      </c>
      <c r="F64" s="12">
        <v>3880</v>
      </c>
      <c r="G64" s="12">
        <v>37.120924089049652</v>
      </c>
      <c r="H64" s="12">
        <v>1639</v>
      </c>
      <c r="I64" s="12">
        <v>15.680720253080512</v>
      </c>
      <c r="J64" s="12">
        <v>708</v>
      </c>
      <c r="K64" s="12">
        <v>6.7736119214039059</v>
      </c>
      <c r="L64" s="12">
        <v>17002</v>
      </c>
      <c r="M64" s="12">
        <v>162.66235859845935</v>
      </c>
      <c r="N64" s="12"/>
      <c r="O64" s="12">
        <v>48441</v>
      </c>
      <c r="P64" s="12">
        <v>6194</v>
      </c>
      <c r="Q64" s="12">
        <v>54635</v>
      </c>
      <c r="R64" s="12">
        <v>522.70662051681131</v>
      </c>
      <c r="S64" s="16">
        <f t="shared" si="0"/>
        <v>276.68757446360576</v>
      </c>
    </row>
    <row r="65" spans="1:19" x14ac:dyDescent="0.25">
      <c r="A65" s="11">
        <v>2022</v>
      </c>
      <c r="B65" s="12">
        <v>24165</v>
      </c>
      <c r="C65" s="12">
        <v>229.67135279230564</v>
      </c>
      <c r="D65" s="12">
        <v>7163</v>
      </c>
      <c r="E65" s="12">
        <v>68.079284090680133</v>
      </c>
      <c r="F65" s="12">
        <v>4842</v>
      </c>
      <c r="G65" s="12">
        <v>46.019809237340944</v>
      </c>
      <c r="H65" s="12">
        <v>1464</v>
      </c>
      <c r="I65" s="12">
        <v>13.91429176445005</v>
      </c>
      <c r="J65" s="12">
        <v>641</v>
      </c>
      <c r="K65" s="12">
        <v>6.0922547957735533</v>
      </c>
      <c r="L65" s="12">
        <v>15286</v>
      </c>
      <c r="M65" s="12">
        <v>145.28269392854062</v>
      </c>
      <c r="N65" s="12"/>
      <c r="O65" s="12">
        <v>48470</v>
      </c>
      <c r="P65" s="12">
        <v>5308</v>
      </c>
      <c r="Q65" s="12">
        <v>53778</v>
      </c>
      <c r="R65" s="12">
        <v>511.12211919985981</v>
      </c>
      <c r="S65" s="16">
        <f t="shared" si="0"/>
        <v>270.55547771000306</v>
      </c>
    </row>
    <row r="66" spans="1:19" x14ac:dyDescent="0.25">
      <c r="A66" s="11">
        <v>2023</v>
      </c>
      <c r="B66" s="12">
        <v>21288</v>
      </c>
      <c r="C66" s="16">
        <v>201.75882442528018</v>
      </c>
      <c r="D66" s="12">
        <v>7391</v>
      </c>
      <c r="E66" s="16">
        <v>69.761224416106316</v>
      </c>
      <c r="F66" s="12">
        <v>4640</v>
      </c>
      <c r="G66" s="16">
        <v>43.973927630856316</v>
      </c>
      <c r="H66" s="12">
        <v>1667</v>
      </c>
      <c r="I66" s="12">
        <v>15.79839167255118</v>
      </c>
      <c r="J66" s="12">
        <v>584</v>
      </c>
      <c r="K66" s="12">
        <v>5.5346495121595014</v>
      </c>
      <c r="L66" s="12">
        <v>15197</v>
      </c>
      <c r="M66" s="12">
        <v>144.02409013063004</v>
      </c>
      <c r="N66" s="12"/>
      <c r="O66" s="12">
        <v>46155</v>
      </c>
      <c r="P66" s="12">
        <v>4760</v>
      </c>
      <c r="Q66" s="12">
        <v>50915</v>
      </c>
      <c r="R66" s="12">
        <v>482.52856149246753</v>
      </c>
      <c r="S66" s="16">
        <f t="shared" si="0"/>
        <v>255.4198704366128</v>
      </c>
    </row>
    <row r="67" spans="1:19" x14ac:dyDescent="0.25">
      <c r="A67" s="11">
        <v>2024</v>
      </c>
      <c r="B67" s="12">
        <v>23614</v>
      </c>
      <c r="C67" s="16">
        <v>223.03217598517526</v>
      </c>
      <c r="D67" s="12">
        <v>10784</v>
      </c>
      <c r="E67" s="16">
        <v>81.60862950504989</v>
      </c>
      <c r="F67" s="12">
        <v>4819</v>
      </c>
      <c r="G67" s="16">
        <v>37.120924089049652</v>
      </c>
      <c r="H67" s="12">
        <v>2258</v>
      </c>
      <c r="I67" s="12">
        <v>15.680720253080512</v>
      </c>
      <c r="J67" s="12">
        <v>560</v>
      </c>
      <c r="K67" s="12">
        <v>6.7736119214039059</v>
      </c>
      <c r="L67" s="12">
        <v>17899</v>
      </c>
      <c r="M67" s="12">
        <v>162.66235859845935</v>
      </c>
      <c r="N67" s="12"/>
      <c r="O67" s="12">
        <v>55667</v>
      </c>
      <c r="P67" s="12">
        <v>4493</v>
      </c>
      <c r="Q67" s="12">
        <v>60160</v>
      </c>
      <c r="R67" s="12">
        <v>568.20596710714597</v>
      </c>
      <c r="S67" s="16">
        <f t="shared" si="0"/>
        <v>300.77202901922533</v>
      </c>
    </row>
    <row r="68" spans="1:19" ht="6" customHeight="1" x14ac:dyDescent="0.25">
      <c r="A68" s="28"/>
      <c r="B68" s="98"/>
      <c r="C68" s="98"/>
      <c r="D68" s="98"/>
      <c r="E68" s="98"/>
      <c r="F68" s="98"/>
      <c r="G68" s="98"/>
      <c r="H68" s="98"/>
      <c r="I68" s="98"/>
      <c r="J68" s="98"/>
      <c r="K68" s="98"/>
      <c r="L68" s="98"/>
      <c r="M68" s="98"/>
      <c r="N68" s="98"/>
      <c r="O68" s="98"/>
      <c r="P68" s="98"/>
      <c r="Q68" s="98"/>
      <c r="R68" s="98"/>
      <c r="S68" s="98"/>
    </row>
    <row r="69" spans="1:19" ht="15" customHeight="1" x14ac:dyDescent="0.25">
      <c r="A69" s="190" t="s">
        <v>140</v>
      </c>
      <c r="B69" s="190"/>
      <c r="C69" s="190"/>
      <c r="D69" s="190"/>
      <c r="E69" s="190"/>
      <c r="F69" s="190"/>
      <c r="G69" s="190"/>
      <c r="H69" s="190"/>
      <c r="I69" s="190"/>
      <c r="J69" s="190"/>
      <c r="K69" s="190"/>
      <c r="L69" s="190"/>
      <c r="M69" s="190"/>
      <c r="N69" s="190"/>
      <c r="O69" s="190"/>
      <c r="P69" s="190"/>
      <c r="Q69" s="190"/>
      <c r="R69" s="190"/>
      <c r="S69" s="190"/>
    </row>
    <row r="70" spans="1:19" ht="6" customHeight="1" x14ac:dyDescent="0.25">
      <c r="A70" s="88"/>
      <c r="B70" s="88"/>
      <c r="C70" s="88"/>
      <c r="D70" s="88"/>
      <c r="E70" s="88"/>
      <c r="F70" s="88"/>
      <c r="G70" s="88"/>
      <c r="H70" s="88"/>
      <c r="I70" s="88"/>
      <c r="J70" s="88"/>
      <c r="K70" s="88"/>
      <c r="L70" s="88"/>
      <c r="M70" s="88"/>
      <c r="N70" s="88"/>
      <c r="O70" s="88"/>
      <c r="P70" s="88"/>
      <c r="Q70" s="88"/>
      <c r="R70" s="88"/>
      <c r="S70" s="88"/>
    </row>
    <row r="71" spans="1:19" ht="15" customHeight="1" x14ac:dyDescent="0.25">
      <c r="A71" s="190" t="s">
        <v>141</v>
      </c>
      <c r="B71" s="190"/>
      <c r="C71" s="190"/>
      <c r="D71" s="190"/>
      <c r="E71" s="190"/>
      <c r="F71" s="190"/>
      <c r="G71" s="190"/>
      <c r="H71" s="190"/>
      <c r="I71" s="190"/>
      <c r="J71" s="190"/>
      <c r="K71" s="190"/>
      <c r="L71" s="190"/>
      <c r="M71" s="190"/>
      <c r="N71" s="190"/>
      <c r="O71" s="190"/>
      <c r="P71" s="190"/>
      <c r="Q71" s="190"/>
      <c r="R71" s="190"/>
      <c r="S71" s="190"/>
    </row>
    <row r="72" spans="1:19" ht="15" customHeight="1" x14ac:dyDescent="0.25">
      <c r="A72" s="190" t="s">
        <v>225</v>
      </c>
      <c r="B72" s="190"/>
      <c r="C72" s="190"/>
      <c r="D72" s="190"/>
      <c r="E72" s="190"/>
      <c r="F72" s="190"/>
      <c r="G72" s="190"/>
      <c r="H72" s="190"/>
      <c r="I72" s="190"/>
      <c r="J72" s="190"/>
      <c r="K72" s="190"/>
      <c r="L72" s="190"/>
      <c r="M72" s="190"/>
      <c r="N72" s="190"/>
      <c r="O72" s="190"/>
      <c r="P72" s="190"/>
      <c r="Q72" s="190"/>
      <c r="R72" s="190"/>
      <c r="S72" s="190"/>
    </row>
    <row r="73" spans="1:19" ht="15" customHeight="1" x14ac:dyDescent="0.25">
      <c r="A73" s="190" t="s">
        <v>150</v>
      </c>
      <c r="B73" s="190"/>
      <c r="C73" s="190"/>
      <c r="D73" s="190"/>
      <c r="E73" s="190"/>
      <c r="F73" s="190"/>
      <c r="G73" s="190"/>
      <c r="H73" s="190"/>
      <c r="I73" s="190"/>
      <c r="J73" s="190"/>
      <c r="K73" s="190"/>
      <c r="L73" s="190"/>
      <c r="M73" s="190"/>
      <c r="N73" s="190"/>
      <c r="O73" s="190"/>
      <c r="P73" s="190"/>
      <c r="Q73" s="190"/>
      <c r="R73" s="190"/>
      <c r="S73" s="190"/>
    </row>
    <row r="74" spans="1:19" ht="30" customHeight="1" x14ac:dyDescent="0.25">
      <c r="A74" s="190" t="s">
        <v>353</v>
      </c>
      <c r="B74" s="190"/>
      <c r="C74" s="190"/>
      <c r="D74" s="190"/>
      <c r="E74" s="190"/>
      <c r="F74" s="190"/>
      <c r="G74" s="190"/>
      <c r="H74" s="190"/>
      <c r="I74" s="190"/>
      <c r="J74" s="190"/>
      <c r="K74" s="190"/>
      <c r="L74" s="190"/>
      <c r="M74" s="190"/>
      <c r="N74" s="190"/>
      <c r="O74" s="190"/>
      <c r="P74" s="190"/>
      <c r="Q74" s="190"/>
      <c r="R74" s="190"/>
      <c r="S74" s="190"/>
    </row>
  </sheetData>
  <mergeCells count="22">
    <mergeCell ref="B5:C5"/>
    <mergeCell ref="D5:E5"/>
    <mergeCell ref="F5:G5"/>
    <mergeCell ref="J5:K5"/>
    <mergeCell ref="L5:M5"/>
    <mergeCell ref="H5:I5"/>
    <mergeCell ref="A69:S69"/>
    <mergeCell ref="A71:S71"/>
    <mergeCell ref="A72:S72"/>
    <mergeCell ref="A74:S74"/>
    <mergeCell ref="A1:B1"/>
    <mergeCell ref="L1:P1"/>
    <mergeCell ref="A2:B2"/>
    <mergeCell ref="A3:S3"/>
    <mergeCell ref="A73:S73"/>
    <mergeCell ref="O4:S4"/>
    <mergeCell ref="B4:M4"/>
    <mergeCell ref="O5:O6"/>
    <mergeCell ref="P5:P6"/>
    <mergeCell ref="Q5:Q6"/>
    <mergeCell ref="R5:R6"/>
    <mergeCell ref="S5:S6"/>
  </mergeCells>
  <hyperlinks>
    <hyperlink ref="L1:P1" location="Tabellförteckning!A1" display="Tillbaka till innehållsföreckningen " xr:uid="{00000000-0004-0000-2700-000000000000}"/>
  </hyperlinks>
  <pageMargins left="0.75" right="0.75" top="1" bottom="1" header="0.5" footer="0.5"/>
  <pageSetup paperSize="9"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66"/>
  <sheetViews>
    <sheetView zoomScaleNormal="100" workbookViewId="0">
      <pane ySplit="5" topLeftCell="A50" activePane="bottomLeft" state="frozen"/>
      <selection activeCell="L20" sqref="L20"/>
      <selection pane="bottomLeft" activeCell="G58" sqref="G58"/>
    </sheetView>
  </sheetViews>
  <sheetFormatPr defaultColWidth="6.5546875" defaultRowHeight="13.2" x14ac:dyDescent="0.25"/>
  <cols>
    <col min="1" max="1" width="6.77734375" style="11" customWidth="1"/>
    <col min="2" max="4" width="8.77734375" style="89" customWidth="1"/>
    <col min="5" max="5" width="2.77734375" style="89" customWidth="1"/>
    <col min="6" max="8" width="8.77734375" style="89" customWidth="1"/>
    <col min="9" max="9" width="2.77734375" style="89" customWidth="1"/>
    <col min="10" max="14" width="8.77734375" style="89" customWidth="1"/>
    <col min="15" max="164" width="6.5546875" style="89"/>
    <col min="165" max="173" width="7.5546875" style="89" customWidth="1"/>
    <col min="174" max="174" width="10.5546875" style="89" customWidth="1"/>
    <col min="175" max="176" width="7.5546875" style="89" customWidth="1"/>
    <col min="177" max="177" width="7.44140625" style="89" bestFit="1" customWidth="1"/>
    <col min="178" max="420" width="6.5546875" style="89"/>
    <col min="421" max="429" width="7.5546875" style="89" customWidth="1"/>
    <col min="430" max="430" width="10.5546875" style="89" customWidth="1"/>
    <col min="431" max="432" width="7.5546875" style="89" customWidth="1"/>
    <col min="433" max="433" width="7.44140625" style="89" bestFit="1" customWidth="1"/>
    <col min="434" max="676" width="6.5546875" style="89"/>
    <col min="677" max="685" width="7.5546875" style="89" customWidth="1"/>
    <col min="686" max="686" width="10.5546875" style="89" customWidth="1"/>
    <col min="687" max="688" width="7.5546875" style="89" customWidth="1"/>
    <col min="689" max="689" width="7.44140625" style="89" bestFit="1" customWidth="1"/>
    <col min="690" max="932" width="6.5546875" style="89"/>
    <col min="933" max="941" width="7.5546875" style="89" customWidth="1"/>
    <col min="942" max="942" width="10.5546875" style="89" customWidth="1"/>
    <col min="943" max="944" width="7.5546875" style="89" customWidth="1"/>
    <col min="945" max="945" width="7.44140625" style="89" bestFit="1" customWidth="1"/>
    <col min="946" max="1188" width="6.5546875" style="89"/>
    <col min="1189" max="1197" width="7.5546875" style="89" customWidth="1"/>
    <col min="1198" max="1198" width="10.5546875" style="89" customWidth="1"/>
    <col min="1199" max="1200" width="7.5546875" style="89" customWidth="1"/>
    <col min="1201" max="1201" width="7.44140625" style="89" bestFit="1" customWidth="1"/>
    <col min="1202" max="1444" width="6.5546875" style="89"/>
    <col min="1445" max="1453" width="7.5546875" style="89" customWidth="1"/>
    <col min="1454" max="1454" width="10.5546875" style="89" customWidth="1"/>
    <col min="1455" max="1456" width="7.5546875" style="89" customWidth="1"/>
    <col min="1457" max="1457" width="7.44140625" style="89" bestFit="1" customWidth="1"/>
    <col min="1458" max="1700" width="6.5546875" style="89"/>
    <col min="1701" max="1709" width="7.5546875" style="89" customWidth="1"/>
    <col min="1710" max="1710" width="10.5546875" style="89" customWidth="1"/>
    <col min="1711" max="1712" width="7.5546875" style="89" customWidth="1"/>
    <col min="1713" max="1713" width="7.44140625" style="89" bestFit="1" customWidth="1"/>
    <col min="1714" max="1956" width="6.5546875" style="89"/>
    <col min="1957" max="1965" width="7.5546875" style="89" customWidth="1"/>
    <col min="1966" max="1966" width="10.5546875" style="89" customWidth="1"/>
    <col min="1967" max="1968" width="7.5546875" style="89" customWidth="1"/>
    <col min="1969" max="1969" width="7.44140625" style="89" bestFit="1" customWidth="1"/>
    <col min="1970" max="2212" width="6.5546875" style="89"/>
    <col min="2213" max="2221" width="7.5546875" style="89" customWidth="1"/>
    <col min="2222" max="2222" width="10.5546875" style="89" customWidth="1"/>
    <col min="2223" max="2224" width="7.5546875" style="89" customWidth="1"/>
    <col min="2225" max="2225" width="7.44140625" style="89" bestFit="1" customWidth="1"/>
    <col min="2226" max="2468" width="6.5546875" style="89"/>
    <col min="2469" max="2477" width="7.5546875" style="89" customWidth="1"/>
    <col min="2478" max="2478" width="10.5546875" style="89" customWidth="1"/>
    <col min="2479" max="2480" width="7.5546875" style="89" customWidth="1"/>
    <col min="2481" max="2481" width="7.44140625" style="89" bestFit="1" customWidth="1"/>
    <col min="2482" max="2724" width="6.5546875" style="89"/>
    <col min="2725" max="2733" width="7.5546875" style="89" customWidth="1"/>
    <col min="2734" max="2734" width="10.5546875" style="89" customWidth="1"/>
    <col min="2735" max="2736" width="7.5546875" style="89" customWidth="1"/>
    <col min="2737" max="2737" width="7.44140625" style="89" bestFit="1" customWidth="1"/>
    <col min="2738" max="2980" width="6.5546875" style="89"/>
    <col min="2981" max="2989" width="7.5546875" style="89" customWidth="1"/>
    <col min="2990" max="2990" width="10.5546875" style="89" customWidth="1"/>
    <col min="2991" max="2992" width="7.5546875" style="89" customWidth="1"/>
    <col min="2993" max="2993" width="7.44140625" style="89" bestFit="1" customWidth="1"/>
    <col min="2994" max="3236" width="6.5546875" style="89"/>
    <col min="3237" max="3245" width="7.5546875" style="89" customWidth="1"/>
    <col min="3246" max="3246" width="10.5546875" style="89" customWidth="1"/>
    <col min="3247" max="3248" width="7.5546875" style="89" customWidth="1"/>
    <col min="3249" max="3249" width="7.44140625" style="89" bestFit="1" customWidth="1"/>
    <col min="3250" max="3492" width="6.5546875" style="89"/>
    <col min="3493" max="3501" width="7.5546875" style="89" customWidth="1"/>
    <col min="3502" max="3502" width="10.5546875" style="89" customWidth="1"/>
    <col min="3503" max="3504" width="7.5546875" style="89" customWidth="1"/>
    <col min="3505" max="3505" width="7.44140625" style="89" bestFit="1" customWidth="1"/>
    <col min="3506" max="3748" width="6.5546875" style="89"/>
    <col min="3749" max="3757" width="7.5546875" style="89" customWidth="1"/>
    <col min="3758" max="3758" width="10.5546875" style="89" customWidth="1"/>
    <col min="3759" max="3760" width="7.5546875" style="89" customWidth="1"/>
    <col min="3761" max="3761" width="7.44140625" style="89" bestFit="1" customWidth="1"/>
    <col min="3762" max="4004" width="6.5546875" style="89"/>
    <col min="4005" max="4013" width="7.5546875" style="89" customWidth="1"/>
    <col min="4014" max="4014" width="10.5546875" style="89" customWidth="1"/>
    <col min="4015" max="4016" width="7.5546875" style="89" customWidth="1"/>
    <col min="4017" max="4017" width="7.44140625" style="89" bestFit="1" customWidth="1"/>
    <col min="4018" max="4260" width="6.5546875" style="89"/>
    <col min="4261" max="4269" width="7.5546875" style="89" customWidth="1"/>
    <col min="4270" max="4270" width="10.5546875" style="89" customWidth="1"/>
    <col min="4271" max="4272" width="7.5546875" style="89" customWidth="1"/>
    <col min="4273" max="4273" width="7.44140625" style="89" bestFit="1" customWidth="1"/>
    <col min="4274" max="4516" width="6.5546875" style="89"/>
    <col min="4517" max="4525" width="7.5546875" style="89" customWidth="1"/>
    <col min="4526" max="4526" width="10.5546875" style="89" customWidth="1"/>
    <col min="4527" max="4528" width="7.5546875" style="89" customWidth="1"/>
    <col min="4529" max="4529" width="7.44140625" style="89" bestFit="1" customWidth="1"/>
    <col min="4530" max="4772" width="6.5546875" style="89"/>
    <col min="4773" max="4781" width="7.5546875" style="89" customWidth="1"/>
    <col min="4782" max="4782" width="10.5546875" style="89" customWidth="1"/>
    <col min="4783" max="4784" width="7.5546875" style="89" customWidth="1"/>
    <col min="4785" max="4785" width="7.44140625" style="89" bestFit="1" customWidth="1"/>
    <col min="4786" max="5028" width="6.5546875" style="89"/>
    <col min="5029" max="5037" width="7.5546875" style="89" customWidth="1"/>
    <col min="5038" max="5038" width="10.5546875" style="89" customWidth="1"/>
    <col min="5039" max="5040" width="7.5546875" style="89" customWidth="1"/>
    <col min="5041" max="5041" width="7.44140625" style="89" bestFit="1" customWidth="1"/>
    <col min="5042" max="5284" width="6.5546875" style="89"/>
    <col min="5285" max="5293" width="7.5546875" style="89" customWidth="1"/>
    <col min="5294" max="5294" width="10.5546875" style="89" customWidth="1"/>
    <col min="5295" max="5296" width="7.5546875" style="89" customWidth="1"/>
    <col min="5297" max="5297" width="7.44140625" style="89" bestFit="1" customWidth="1"/>
    <col min="5298" max="5540" width="6.5546875" style="89"/>
    <col min="5541" max="5549" width="7.5546875" style="89" customWidth="1"/>
    <col min="5550" max="5550" width="10.5546875" style="89" customWidth="1"/>
    <col min="5551" max="5552" width="7.5546875" style="89" customWidth="1"/>
    <col min="5553" max="5553" width="7.44140625" style="89" bestFit="1" customWidth="1"/>
    <col min="5554" max="5796" width="6.5546875" style="89"/>
    <col min="5797" max="5805" width="7.5546875" style="89" customWidth="1"/>
    <col min="5806" max="5806" width="10.5546875" style="89" customWidth="1"/>
    <col min="5807" max="5808" width="7.5546875" style="89" customWidth="1"/>
    <col min="5809" max="5809" width="7.44140625" style="89" bestFit="1" customWidth="1"/>
    <col min="5810" max="6052" width="6.5546875" style="89"/>
    <col min="6053" max="6061" width="7.5546875" style="89" customWidth="1"/>
    <col min="6062" max="6062" width="10.5546875" style="89" customWidth="1"/>
    <col min="6063" max="6064" width="7.5546875" style="89" customWidth="1"/>
    <col min="6065" max="6065" width="7.44140625" style="89" bestFit="1" customWidth="1"/>
    <col min="6066" max="6308" width="6.5546875" style="89"/>
    <col min="6309" max="6317" width="7.5546875" style="89" customWidth="1"/>
    <col min="6318" max="6318" width="10.5546875" style="89" customWidth="1"/>
    <col min="6319" max="6320" width="7.5546875" style="89" customWidth="1"/>
    <col min="6321" max="6321" width="7.44140625" style="89" bestFit="1" customWidth="1"/>
    <col min="6322" max="6564" width="6.5546875" style="89"/>
    <col min="6565" max="6573" width="7.5546875" style="89" customWidth="1"/>
    <col min="6574" max="6574" width="10.5546875" style="89" customWidth="1"/>
    <col min="6575" max="6576" width="7.5546875" style="89" customWidth="1"/>
    <col min="6577" max="6577" width="7.44140625" style="89" bestFit="1" customWidth="1"/>
    <col min="6578" max="6820" width="6.5546875" style="89"/>
    <col min="6821" max="6829" width="7.5546875" style="89" customWidth="1"/>
    <col min="6830" max="6830" width="10.5546875" style="89" customWidth="1"/>
    <col min="6831" max="6832" width="7.5546875" style="89" customWidth="1"/>
    <col min="6833" max="6833" width="7.44140625" style="89" bestFit="1" customWidth="1"/>
    <col min="6834" max="7076" width="6.5546875" style="89"/>
    <col min="7077" max="7085" width="7.5546875" style="89" customWidth="1"/>
    <col min="7086" max="7086" width="10.5546875" style="89" customWidth="1"/>
    <col min="7087" max="7088" width="7.5546875" style="89" customWidth="1"/>
    <col min="7089" max="7089" width="7.44140625" style="89" bestFit="1" customWidth="1"/>
    <col min="7090" max="7332" width="6.5546875" style="89"/>
    <col min="7333" max="7341" width="7.5546875" style="89" customWidth="1"/>
    <col min="7342" max="7342" width="10.5546875" style="89" customWidth="1"/>
    <col min="7343" max="7344" width="7.5546875" style="89" customWidth="1"/>
    <col min="7345" max="7345" width="7.44140625" style="89" bestFit="1" customWidth="1"/>
    <col min="7346" max="7588" width="6.5546875" style="89"/>
    <col min="7589" max="7597" width="7.5546875" style="89" customWidth="1"/>
    <col min="7598" max="7598" width="10.5546875" style="89" customWidth="1"/>
    <col min="7599" max="7600" width="7.5546875" style="89" customWidth="1"/>
    <col min="7601" max="7601" width="7.44140625" style="89" bestFit="1" customWidth="1"/>
    <col min="7602" max="7844" width="6.5546875" style="89"/>
    <col min="7845" max="7853" width="7.5546875" style="89" customWidth="1"/>
    <col min="7854" max="7854" width="10.5546875" style="89" customWidth="1"/>
    <col min="7855" max="7856" width="7.5546875" style="89" customWidth="1"/>
    <col min="7857" max="7857" width="7.44140625" style="89" bestFit="1" customWidth="1"/>
    <col min="7858" max="8100" width="6.5546875" style="89"/>
    <col min="8101" max="8109" width="7.5546875" style="89" customWidth="1"/>
    <col min="8110" max="8110" width="10.5546875" style="89" customWidth="1"/>
    <col min="8111" max="8112" width="7.5546875" style="89" customWidth="1"/>
    <col min="8113" max="8113" width="7.44140625" style="89" bestFit="1" customWidth="1"/>
    <col min="8114" max="8356" width="6.5546875" style="89"/>
    <col min="8357" max="8365" width="7.5546875" style="89" customWidth="1"/>
    <col min="8366" max="8366" width="10.5546875" style="89" customWidth="1"/>
    <col min="8367" max="8368" width="7.5546875" style="89" customWidth="1"/>
    <col min="8369" max="8369" width="7.44140625" style="89" bestFit="1" customWidth="1"/>
    <col min="8370" max="8612" width="6.5546875" style="89"/>
    <col min="8613" max="8621" width="7.5546875" style="89" customWidth="1"/>
    <col min="8622" max="8622" width="10.5546875" style="89" customWidth="1"/>
    <col min="8623" max="8624" width="7.5546875" style="89" customWidth="1"/>
    <col min="8625" max="8625" width="7.44140625" style="89" bestFit="1" customWidth="1"/>
    <col min="8626" max="8868" width="6.5546875" style="89"/>
    <col min="8869" max="8877" width="7.5546875" style="89" customWidth="1"/>
    <col min="8878" max="8878" width="10.5546875" style="89" customWidth="1"/>
    <col min="8879" max="8880" width="7.5546875" style="89" customWidth="1"/>
    <col min="8881" max="8881" width="7.44140625" style="89" bestFit="1" customWidth="1"/>
    <col min="8882" max="9124" width="6.5546875" style="89"/>
    <col min="9125" max="9133" width="7.5546875" style="89" customWidth="1"/>
    <col min="9134" max="9134" width="10.5546875" style="89" customWidth="1"/>
    <col min="9135" max="9136" width="7.5546875" style="89" customWidth="1"/>
    <col min="9137" max="9137" width="7.44140625" style="89" bestFit="1" customWidth="1"/>
    <col min="9138" max="9380" width="6.5546875" style="89"/>
    <col min="9381" max="9389" width="7.5546875" style="89" customWidth="1"/>
    <col min="9390" max="9390" width="10.5546875" style="89" customWidth="1"/>
    <col min="9391" max="9392" width="7.5546875" style="89" customWidth="1"/>
    <col min="9393" max="9393" width="7.44140625" style="89" bestFit="1" customWidth="1"/>
    <col min="9394" max="9636" width="6.5546875" style="89"/>
    <col min="9637" max="9645" width="7.5546875" style="89" customWidth="1"/>
    <col min="9646" max="9646" width="10.5546875" style="89" customWidth="1"/>
    <col min="9647" max="9648" width="7.5546875" style="89" customWidth="1"/>
    <col min="9649" max="9649" width="7.44140625" style="89" bestFit="1" customWidth="1"/>
    <col min="9650" max="9892" width="6.5546875" style="89"/>
    <col min="9893" max="9901" width="7.5546875" style="89" customWidth="1"/>
    <col min="9902" max="9902" width="10.5546875" style="89" customWidth="1"/>
    <col min="9903" max="9904" width="7.5546875" style="89" customWidth="1"/>
    <col min="9905" max="9905" width="7.44140625" style="89" bestFit="1" customWidth="1"/>
    <col min="9906" max="10148" width="6.5546875" style="89"/>
    <col min="10149" max="10157" width="7.5546875" style="89" customWidth="1"/>
    <col min="10158" max="10158" width="10.5546875" style="89" customWidth="1"/>
    <col min="10159" max="10160" width="7.5546875" style="89" customWidth="1"/>
    <col min="10161" max="10161" width="7.44140625" style="89" bestFit="1" customWidth="1"/>
    <col min="10162" max="10404" width="6.5546875" style="89"/>
    <col min="10405" max="10413" width="7.5546875" style="89" customWidth="1"/>
    <col min="10414" max="10414" width="10.5546875" style="89" customWidth="1"/>
    <col min="10415" max="10416" width="7.5546875" style="89" customWidth="1"/>
    <col min="10417" max="10417" width="7.44140625" style="89" bestFit="1" customWidth="1"/>
    <col min="10418" max="10660" width="6.5546875" style="89"/>
    <col min="10661" max="10669" width="7.5546875" style="89" customWidth="1"/>
    <col min="10670" max="10670" width="10.5546875" style="89" customWidth="1"/>
    <col min="10671" max="10672" width="7.5546875" style="89" customWidth="1"/>
    <col min="10673" max="10673" width="7.44140625" style="89" bestFit="1" customWidth="1"/>
    <col min="10674" max="10916" width="6.5546875" style="89"/>
    <col min="10917" max="10925" width="7.5546875" style="89" customWidth="1"/>
    <col min="10926" max="10926" width="10.5546875" style="89" customWidth="1"/>
    <col min="10927" max="10928" width="7.5546875" style="89" customWidth="1"/>
    <col min="10929" max="10929" width="7.44140625" style="89" bestFit="1" customWidth="1"/>
    <col min="10930" max="11172" width="6.5546875" style="89"/>
    <col min="11173" max="11181" width="7.5546875" style="89" customWidth="1"/>
    <col min="11182" max="11182" width="10.5546875" style="89" customWidth="1"/>
    <col min="11183" max="11184" width="7.5546875" style="89" customWidth="1"/>
    <col min="11185" max="11185" width="7.44140625" style="89" bestFit="1" customWidth="1"/>
    <col min="11186" max="11428" width="6.5546875" style="89"/>
    <col min="11429" max="11437" width="7.5546875" style="89" customWidth="1"/>
    <col min="11438" max="11438" width="10.5546875" style="89" customWidth="1"/>
    <col min="11439" max="11440" width="7.5546875" style="89" customWidth="1"/>
    <col min="11441" max="11441" width="7.44140625" style="89" bestFit="1" customWidth="1"/>
    <col min="11442" max="11684" width="6.5546875" style="89"/>
    <col min="11685" max="11693" width="7.5546875" style="89" customWidth="1"/>
    <col min="11694" max="11694" width="10.5546875" style="89" customWidth="1"/>
    <col min="11695" max="11696" width="7.5546875" style="89" customWidth="1"/>
    <col min="11697" max="11697" width="7.44140625" style="89" bestFit="1" customWidth="1"/>
    <col min="11698" max="11940" width="6.5546875" style="89"/>
    <col min="11941" max="11949" width="7.5546875" style="89" customWidth="1"/>
    <col min="11950" max="11950" width="10.5546875" style="89" customWidth="1"/>
    <col min="11951" max="11952" width="7.5546875" style="89" customWidth="1"/>
    <col min="11953" max="11953" width="7.44140625" style="89" bestFit="1" customWidth="1"/>
    <col min="11954" max="12196" width="6.5546875" style="89"/>
    <col min="12197" max="12205" width="7.5546875" style="89" customWidth="1"/>
    <col min="12206" max="12206" width="10.5546875" style="89" customWidth="1"/>
    <col min="12207" max="12208" width="7.5546875" style="89" customWidth="1"/>
    <col min="12209" max="12209" width="7.44140625" style="89" bestFit="1" customWidth="1"/>
    <col min="12210" max="12452" width="6.5546875" style="89"/>
    <col min="12453" max="12461" width="7.5546875" style="89" customWidth="1"/>
    <col min="12462" max="12462" width="10.5546875" style="89" customWidth="1"/>
    <col min="12463" max="12464" width="7.5546875" style="89" customWidth="1"/>
    <col min="12465" max="12465" width="7.44140625" style="89" bestFit="1" customWidth="1"/>
    <col min="12466" max="12708" width="6.5546875" style="89"/>
    <col min="12709" max="12717" width="7.5546875" style="89" customWidth="1"/>
    <col min="12718" max="12718" width="10.5546875" style="89" customWidth="1"/>
    <col min="12719" max="12720" width="7.5546875" style="89" customWidth="1"/>
    <col min="12721" max="12721" width="7.44140625" style="89" bestFit="1" customWidth="1"/>
    <col min="12722" max="12964" width="6.5546875" style="89"/>
    <col min="12965" max="12973" width="7.5546875" style="89" customWidth="1"/>
    <col min="12974" max="12974" width="10.5546875" style="89" customWidth="1"/>
    <col min="12975" max="12976" width="7.5546875" style="89" customWidth="1"/>
    <col min="12977" max="12977" width="7.44140625" style="89" bestFit="1" customWidth="1"/>
    <col min="12978" max="13220" width="6.5546875" style="89"/>
    <col min="13221" max="13229" width="7.5546875" style="89" customWidth="1"/>
    <col min="13230" max="13230" width="10.5546875" style="89" customWidth="1"/>
    <col min="13231" max="13232" width="7.5546875" style="89" customWidth="1"/>
    <col min="13233" max="13233" width="7.44140625" style="89" bestFit="1" customWidth="1"/>
    <col min="13234" max="13476" width="6.5546875" style="89"/>
    <col min="13477" max="13485" width="7.5546875" style="89" customWidth="1"/>
    <col min="13486" max="13486" width="10.5546875" style="89" customWidth="1"/>
    <col min="13487" max="13488" width="7.5546875" style="89" customWidth="1"/>
    <col min="13489" max="13489" width="7.44140625" style="89" bestFit="1" customWidth="1"/>
    <col min="13490" max="13732" width="6.5546875" style="89"/>
    <col min="13733" max="13741" width="7.5546875" style="89" customWidth="1"/>
    <col min="13742" max="13742" width="10.5546875" style="89" customWidth="1"/>
    <col min="13743" max="13744" width="7.5546875" style="89" customWidth="1"/>
    <col min="13745" max="13745" width="7.44140625" style="89" bestFit="1" customWidth="1"/>
    <col min="13746" max="13988" width="6.5546875" style="89"/>
    <col min="13989" max="13997" width="7.5546875" style="89" customWidth="1"/>
    <col min="13998" max="13998" width="10.5546875" style="89" customWidth="1"/>
    <col min="13999" max="14000" width="7.5546875" style="89" customWidth="1"/>
    <col min="14001" max="14001" width="7.44140625" style="89" bestFit="1" customWidth="1"/>
    <col min="14002" max="14244" width="6.5546875" style="89"/>
    <col min="14245" max="14253" width="7.5546875" style="89" customWidth="1"/>
    <col min="14254" max="14254" width="10.5546875" style="89" customWidth="1"/>
    <col min="14255" max="14256" width="7.5546875" style="89" customWidth="1"/>
    <col min="14257" max="14257" width="7.44140625" style="89" bestFit="1" customWidth="1"/>
    <col min="14258" max="14500" width="6.5546875" style="89"/>
    <col min="14501" max="14509" width="7.5546875" style="89" customWidth="1"/>
    <col min="14510" max="14510" width="10.5546875" style="89" customWidth="1"/>
    <col min="14511" max="14512" width="7.5546875" style="89" customWidth="1"/>
    <col min="14513" max="14513" width="7.44140625" style="89" bestFit="1" customWidth="1"/>
    <col min="14514" max="14756" width="6.5546875" style="89"/>
    <col min="14757" max="14765" width="7.5546875" style="89" customWidth="1"/>
    <col min="14766" max="14766" width="10.5546875" style="89" customWidth="1"/>
    <col min="14767" max="14768" width="7.5546875" style="89" customWidth="1"/>
    <col min="14769" max="14769" width="7.44140625" style="89" bestFit="1" customWidth="1"/>
    <col min="14770" max="15012" width="6.5546875" style="89"/>
    <col min="15013" max="15021" width="7.5546875" style="89" customWidth="1"/>
    <col min="15022" max="15022" width="10.5546875" style="89" customWidth="1"/>
    <col min="15023" max="15024" width="7.5546875" style="89" customWidth="1"/>
    <col min="15025" max="15025" width="7.44140625" style="89" bestFit="1" customWidth="1"/>
    <col min="15026" max="15268" width="6.5546875" style="89"/>
    <col min="15269" max="15277" width="7.5546875" style="89" customWidth="1"/>
    <col min="15278" max="15278" width="10.5546875" style="89" customWidth="1"/>
    <col min="15279" max="15280" width="7.5546875" style="89" customWidth="1"/>
    <col min="15281" max="15281" width="7.44140625" style="89" bestFit="1" customWidth="1"/>
    <col min="15282" max="15524" width="6.5546875" style="89"/>
    <col min="15525" max="15533" width="7.5546875" style="89" customWidth="1"/>
    <col min="15534" max="15534" width="10.5546875" style="89" customWidth="1"/>
    <col min="15535" max="15536" width="7.5546875" style="89" customWidth="1"/>
    <col min="15537" max="15537" width="7.44140625" style="89" bestFit="1" customWidth="1"/>
    <col min="15538" max="15780" width="6.5546875" style="89"/>
    <col min="15781" max="15789" width="7.5546875" style="89" customWidth="1"/>
    <col min="15790" max="15790" width="10.5546875" style="89" customWidth="1"/>
    <col min="15791" max="15792" width="7.5546875" style="89" customWidth="1"/>
    <col min="15793" max="15793" width="7.44140625" style="89" bestFit="1" customWidth="1"/>
    <col min="15794" max="16036" width="6.5546875" style="89"/>
    <col min="16037" max="16045" width="7.5546875" style="89" customWidth="1"/>
    <col min="16046" max="16046" width="10.5546875" style="89" customWidth="1"/>
    <col min="16047" max="16048" width="7.5546875" style="89" customWidth="1"/>
    <col min="16049" max="16049" width="7.44140625" style="89" bestFit="1" customWidth="1"/>
    <col min="16050" max="16384" width="6.5546875" style="89"/>
  </cols>
  <sheetData>
    <row r="1" spans="1:14" ht="30" customHeight="1" x14ac:dyDescent="0.25">
      <c r="A1" s="191"/>
      <c r="B1" s="192"/>
      <c r="E1" s="139"/>
      <c r="G1" s="193" t="s">
        <v>119</v>
      </c>
      <c r="H1" s="194"/>
      <c r="I1" s="194"/>
      <c r="J1" s="194"/>
      <c r="K1" s="139"/>
    </row>
    <row r="2" spans="1:14" ht="6" customHeight="1" x14ac:dyDescent="0.25">
      <c r="A2" s="191"/>
      <c r="B2" s="192"/>
    </row>
    <row r="3" spans="1:14" ht="15" customHeight="1" x14ac:dyDescent="0.25">
      <c r="A3" s="203" t="s">
        <v>341</v>
      </c>
      <c r="B3" s="196"/>
      <c r="C3" s="196"/>
      <c r="D3" s="196"/>
      <c r="E3" s="196"/>
      <c r="F3" s="196"/>
      <c r="G3" s="196"/>
      <c r="H3" s="196"/>
      <c r="I3" s="196"/>
      <c r="J3" s="196"/>
      <c r="K3" s="196"/>
      <c r="L3" s="196"/>
      <c r="M3" s="196"/>
      <c r="N3" s="196"/>
    </row>
    <row r="4" spans="1:14" ht="15" customHeight="1" x14ac:dyDescent="0.25">
      <c r="A4" s="89"/>
      <c r="B4" s="204" t="s">
        <v>39</v>
      </c>
      <c r="C4" s="204"/>
      <c r="D4" s="204"/>
      <c r="E4" s="19"/>
      <c r="F4" s="204" t="s">
        <v>345</v>
      </c>
      <c r="G4" s="204"/>
      <c r="H4" s="204"/>
      <c r="I4" s="19"/>
      <c r="J4" s="204" t="s">
        <v>41</v>
      </c>
      <c r="K4" s="204"/>
      <c r="L4" s="204"/>
      <c r="M4" s="204"/>
      <c r="N4" s="204"/>
    </row>
    <row r="5" spans="1:14" ht="43.5" customHeight="1" x14ac:dyDescent="0.25">
      <c r="A5" s="27" t="s">
        <v>60</v>
      </c>
      <c r="B5" s="51" t="s">
        <v>56</v>
      </c>
      <c r="C5" s="51" t="s">
        <v>42</v>
      </c>
      <c r="D5" s="51" t="s">
        <v>146</v>
      </c>
      <c r="E5" s="51"/>
      <c r="F5" s="51" t="s">
        <v>56</v>
      </c>
      <c r="G5" s="51" t="s">
        <v>42</v>
      </c>
      <c r="H5" s="51" t="s">
        <v>146</v>
      </c>
      <c r="I5" s="51"/>
      <c r="J5" s="51" t="s">
        <v>56</v>
      </c>
      <c r="K5" s="51" t="s">
        <v>136</v>
      </c>
      <c r="L5" s="51" t="s">
        <v>42</v>
      </c>
      <c r="M5" s="51" t="s">
        <v>259</v>
      </c>
      <c r="N5" s="51" t="s">
        <v>146</v>
      </c>
    </row>
    <row r="6" spans="1:14" ht="6" customHeight="1" x14ac:dyDescent="0.25">
      <c r="A6" s="28"/>
      <c r="B6" s="98"/>
      <c r="C6" s="98"/>
      <c r="D6" s="98"/>
      <c r="E6" s="98"/>
      <c r="F6" s="98"/>
      <c r="G6" s="98"/>
      <c r="H6" s="98"/>
      <c r="I6" s="98"/>
      <c r="J6" s="98"/>
      <c r="K6" s="98"/>
      <c r="L6" s="98"/>
      <c r="M6" s="98"/>
      <c r="N6" s="98"/>
    </row>
    <row r="7" spans="1:14" x14ac:dyDescent="0.25">
      <c r="A7" s="27">
        <v>1970</v>
      </c>
      <c r="B7" s="41" t="s">
        <v>34</v>
      </c>
      <c r="C7" s="12">
        <v>198.17400000000001</v>
      </c>
      <c r="D7" s="41" t="s">
        <v>34</v>
      </c>
      <c r="E7" s="41"/>
      <c r="F7" s="12">
        <v>556</v>
      </c>
      <c r="G7" s="12">
        <v>126.446</v>
      </c>
      <c r="H7" s="41" t="s">
        <v>34</v>
      </c>
      <c r="I7" s="41"/>
      <c r="J7" s="41" t="s">
        <v>34</v>
      </c>
      <c r="K7" s="41" t="s">
        <v>34</v>
      </c>
      <c r="L7" s="12">
        <v>324.62</v>
      </c>
      <c r="M7" s="12">
        <v>4.0170065072486043</v>
      </c>
      <c r="N7" s="41" t="s">
        <v>34</v>
      </c>
    </row>
    <row r="8" spans="1:14" x14ac:dyDescent="0.25">
      <c r="A8" s="27">
        <v>1971</v>
      </c>
      <c r="B8" s="12">
        <v>1342</v>
      </c>
      <c r="C8" s="12">
        <v>125.74</v>
      </c>
      <c r="D8" s="41" t="s">
        <v>34</v>
      </c>
      <c r="E8" s="12"/>
      <c r="F8" s="12">
        <v>366</v>
      </c>
      <c r="G8" s="12">
        <v>111.06</v>
      </c>
      <c r="H8" s="41" t="s">
        <v>34</v>
      </c>
      <c r="I8" s="41"/>
      <c r="J8" s="12">
        <v>1708</v>
      </c>
      <c r="K8" s="12">
        <v>21.047015063772577</v>
      </c>
      <c r="L8" s="12">
        <v>236.8</v>
      </c>
      <c r="M8" s="12">
        <v>2.9179936575534815</v>
      </c>
      <c r="N8" s="41" t="s">
        <v>34</v>
      </c>
    </row>
    <row r="9" spans="1:14" x14ac:dyDescent="0.25">
      <c r="A9" s="27">
        <v>1972</v>
      </c>
      <c r="B9" s="12">
        <v>1381</v>
      </c>
      <c r="C9" s="12">
        <v>89.375</v>
      </c>
      <c r="D9" s="41" t="s">
        <v>34</v>
      </c>
      <c r="E9" s="12"/>
      <c r="F9" s="12">
        <v>282</v>
      </c>
      <c r="G9" s="12">
        <v>144.489</v>
      </c>
      <c r="H9" s="41" t="s">
        <v>34</v>
      </c>
      <c r="I9" s="41"/>
      <c r="J9" s="12">
        <v>1663</v>
      </c>
      <c r="K9" s="12">
        <v>20.457296224478661</v>
      </c>
      <c r="L9" s="12">
        <v>233.864</v>
      </c>
      <c r="M9" s="12">
        <v>2.8768641757314959</v>
      </c>
      <c r="N9" s="41" t="s">
        <v>34</v>
      </c>
    </row>
    <row r="10" spans="1:14" x14ac:dyDescent="0.25">
      <c r="A10" s="27">
        <v>1973</v>
      </c>
      <c r="B10" s="12">
        <v>1782</v>
      </c>
      <c r="C10" s="12">
        <v>167.94300000000001</v>
      </c>
      <c r="D10" s="41" t="s">
        <v>34</v>
      </c>
      <c r="E10" s="12"/>
      <c r="F10" s="12">
        <v>306</v>
      </c>
      <c r="G10" s="12">
        <v>87.04</v>
      </c>
      <c r="H10" s="41" t="s">
        <v>34</v>
      </c>
      <c r="I10" s="41"/>
      <c r="J10" s="12">
        <v>2088</v>
      </c>
      <c r="K10" s="12">
        <v>25.637159540240269</v>
      </c>
      <c r="L10" s="12">
        <v>254.983</v>
      </c>
      <c r="M10" s="12">
        <v>3.1307662121882589</v>
      </c>
      <c r="N10" s="41" t="s">
        <v>34</v>
      </c>
    </row>
    <row r="11" spans="1:14" x14ac:dyDescent="0.25">
      <c r="A11" s="27">
        <v>1974</v>
      </c>
      <c r="B11" s="12">
        <v>1927</v>
      </c>
      <c r="C11" s="12">
        <v>134.869</v>
      </c>
      <c r="D11" s="41" t="s">
        <v>34</v>
      </c>
      <c r="E11" s="12"/>
      <c r="F11" s="12">
        <v>538</v>
      </c>
      <c r="G11" s="12">
        <v>103.3</v>
      </c>
      <c r="H11" s="41" t="s">
        <v>34</v>
      </c>
      <c r="I11" s="41"/>
      <c r="J11" s="12">
        <v>2465</v>
      </c>
      <c r="K11" s="12">
        <v>30.146669355610971</v>
      </c>
      <c r="L11" s="12">
        <v>238.16900000000001</v>
      </c>
      <c r="M11" s="12">
        <v>2.9127797540594358</v>
      </c>
      <c r="N11" s="41" t="s">
        <v>34</v>
      </c>
    </row>
    <row r="12" spans="1:14" x14ac:dyDescent="0.25">
      <c r="A12" s="27">
        <v>1975</v>
      </c>
      <c r="B12" s="12">
        <v>1337</v>
      </c>
      <c r="C12" s="12">
        <v>137.27799999999999</v>
      </c>
      <c r="D12" s="41" t="s">
        <v>34</v>
      </c>
      <c r="E12" s="12"/>
      <c r="F12" s="12">
        <v>442</v>
      </c>
      <c r="G12" s="12">
        <v>131.70699999999999</v>
      </c>
      <c r="H12" s="41" t="s">
        <v>34</v>
      </c>
      <c r="I12" s="41"/>
      <c r="J12" s="12">
        <v>1779</v>
      </c>
      <c r="K12" s="12">
        <v>21.672809529506331</v>
      </c>
      <c r="L12" s="12">
        <v>268.98500000000001</v>
      </c>
      <c r="M12" s="12">
        <v>3.2769312373773247</v>
      </c>
      <c r="N12" s="41" t="s">
        <v>34</v>
      </c>
    </row>
    <row r="13" spans="1:14" x14ac:dyDescent="0.25">
      <c r="A13" s="27">
        <v>1976</v>
      </c>
      <c r="B13" s="12">
        <v>1471</v>
      </c>
      <c r="C13" s="12">
        <v>122.30500000000001</v>
      </c>
      <c r="D13" s="41" t="s">
        <v>34</v>
      </c>
      <c r="E13" s="12"/>
      <c r="F13" s="12">
        <v>611</v>
      </c>
      <c r="G13" s="12">
        <v>197.41800000000001</v>
      </c>
      <c r="H13" s="41" t="s">
        <v>34</v>
      </c>
      <c r="I13" s="41"/>
      <c r="J13" s="12">
        <v>2082</v>
      </c>
      <c r="K13" s="12">
        <v>25.278712373784007</v>
      </c>
      <c r="L13" s="12">
        <v>319.72300000000001</v>
      </c>
      <c r="M13" s="12">
        <v>3.8819336005203384</v>
      </c>
      <c r="N13" s="41" t="s">
        <v>34</v>
      </c>
    </row>
    <row r="14" spans="1:14" x14ac:dyDescent="0.25">
      <c r="A14" s="27">
        <v>1977</v>
      </c>
      <c r="B14" s="12">
        <v>1750</v>
      </c>
      <c r="C14" s="12">
        <v>239.11500000000001</v>
      </c>
      <c r="D14" s="41" t="s">
        <v>34</v>
      </c>
      <c r="E14" s="12"/>
      <c r="F14" s="12">
        <v>887</v>
      </c>
      <c r="G14" s="12">
        <v>418.762</v>
      </c>
      <c r="H14" s="41" t="s">
        <v>34</v>
      </c>
      <c r="I14" s="41"/>
      <c r="J14" s="12">
        <v>2637</v>
      </c>
      <c r="K14" s="12">
        <v>31.897459767106206</v>
      </c>
      <c r="L14" s="12">
        <v>657.87699999999995</v>
      </c>
      <c r="M14" s="12">
        <v>7.9577569735322449</v>
      </c>
      <c r="N14" s="41" t="s">
        <v>34</v>
      </c>
    </row>
    <row r="15" spans="1:14" x14ac:dyDescent="0.25">
      <c r="A15" s="27">
        <v>1978</v>
      </c>
      <c r="B15" s="12">
        <v>1928</v>
      </c>
      <c r="C15" s="12">
        <v>213.25</v>
      </c>
      <c r="D15" s="41" t="s">
        <v>34</v>
      </c>
      <c r="E15" s="12"/>
      <c r="F15" s="12">
        <v>1016</v>
      </c>
      <c r="G15" s="12">
        <v>264.50299999999999</v>
      </c>
      <c r="H15" s="41" t="s">
        <v>34</v>
      </c>
      <c r="I15" s="41"/>
      <c r="J15" s="12">
        <v>2944</v>
      </c>
      <c r="K15" s="12">
        <v>35.536512619988542</v>
      </c>
      <c r="L15" s="12">
        <v>477.75299999999999</v>
      </c>
      <c r="M15" s="12">
        <v>5.7668734761336227</v>
      </c>
      <c r="N15" s="41" t="s">
        <v>34</v>
      </c>
    </row>
    <row r="16" spans="1:14" x14ac:dyDescent="0.25">
      <c r="A16" s="27">
        <v>1979</v>
      </c>
      <c r="B16" s="12">
        <v>2190</v>
      </c>
      <c r="C16" s="12">
        <v>453.05</v>
      </c>
      <c r="D16" s="41" t="s">
        <v>34</v>
      </c>
      <c r="E16" s="12"/>
      <c r="F16" s="12">
        <v>1120</v>
      </c>
      <c r="G16" s="12">
        <v>351.33100000000002</v>
      </c>
      <c r="H16" s="41" t="s">
        <v>34</v>
      </c>
      <c r="I16" s="41"/>
      <c r="J16" s="12">
        <v>3310</v>
      </c>
      <c r="K16" s="12">
        <v>39.865060983908243</v>
      </c>
      <c r="L16" s="12">
        <v>804.38099999999997</v>
      </c>
      <c r="M16" s="12">
        <v>9.6878240541683063</v>
      </c>
      <c r="N16" s="41" t="s">
        <v>34</v>
      </c>
    </row>
    <row r="17" spans="1:14" x14ac:dyDescent="0.25">
      <c r="A17" s="27">
        <v>1980</v>
      </c>
      <c r="B17" s="12">
        <v>3597</v>
      </c>
      <c r="C17" s="12">
        <v>354.69</v>
      </c>
      <c r="D17" s="41" t="s">
        <v>34</v>
      </c>
      <c r="E17" s="12"/>
      <c r="F17" s="12">
        <v>1476</v>
      </c>
      <c r="G17" s="12">
        <v>365.93200000000002</v>
      </c>
      <c r="H17" s="41" t="s">
        <v>34</v>
      </c>
      <c r="I17" s="41"/>
      <c r="J17" s="12">
        <v>5073</v>
      </c>
      <c r="K17" s="12">
        <v>60.988680246075432</v>
      </c>
      <c r="L17" s="12">
        <v>720.62199999999996</v>
      </c>
      <c r="M17" s="12">
        <v>8.6634702811526445</v>
      </c>
      <c r="N17" s="41" t="s">
        <v>34</v>
      </c>
    </row>
    <row r="18" spans="1:14" x14ac:dyDescent="0.25">
      <c r="A18" s="27">
        <v>1981</v>
      </c>
      <c r="B18" s="12">
        <v>4152</v>
      </c>
      <c r="C18" s="12">
        <v>193.11500000000001</v>
      </c>
      <c r="D18" s="41" t="s">
        <v>34</v>
      </c>
      <c r="E18" s="12"/>
      <c r="F18" s="12">
        <v>1242</v>
      </c>
      <c r="G18" s="12">
        <v>255.93299999999999</v>
      </c>
      <c r="H18" s="41" t="s">
        <v>34</v>
      </c>
      <c r="I18" s="41"/>
      <c r="J18" s="12">
        <v>5394</v>
      </c>
      <c r="K18" s="12">
        <v>64.808105410611731</v>
      </c>
      <c r="L18" s="12">
        <v>449.048</v>
      </c>
      <c r="M18" s="12">
        <v>5.3952447383063369</v>
      </c>
      <c r="N18" s="41" t="s">
        <v>34</v>
      </c>
    </row>
    <row r="19" spans="1:14" x14ac:dyDescent="0.25">
      <c r="A19" s="27">
        <v>1982</v>
      </c>
      <c r="B19" s="12">
        <v>3675</v>
      </c>
      <c r="C19" s="12">
        <v>278.709</v>
      </c>
      <c r="D19" s="41" t="s">
        <v>34</v>
      </c>
      <c r="E19" s="12"/>
      <c r="F19" s="12">
        <v>1253</v>
      </c>
      <c r="G19" s="12">
        <v>230.09899999999999</v>
      </c>
      <c r="H19" s="41" t="s">
        <v>34</v>
      </c>
      <c r="I19" s="41"/>
      <c r="J19" s="12">
        <v>4928</v>
      </c>
      <c r="K19" s="12">
        <v>59.177537897400946</v>
      </c>
      <c r="L19" s="12">
        <v>508.80799999999999</v>
      </c>
      <c r="M19" s="12">
        <v>6.109984720474996</v>
      </c>
      <c r="N19" s="41" t="s">
        <v>34</v>
      </c>
    </row>
    <row r="20" spans="1:14" x14ac:dyDescent="0.25">
      <c r="A20" s="27">
        <v>1983</v>
      </c>
      <c r="B20" s="12">
        <v>3386</v>
      </c>
      <c r="C20" s="12">
        <v>1438.703</v>
      </c>
      <c r="D20" s="41" t="s">
        <v>34</v>
      </c>
      <c r="E20" s="12"/>
      <c r="F20" s="12">
        <v>1213</v>
      </c>
      <c r="G20" s="12">
        <v>185.90299999999999</v>
      </c>
      <c r="H20" s="41" t="s">
        <v>34</v>
      </c>
      <c r="I20" s="41"/>
      <c r="J20" s="12">
        <v>4599</v>
      </c>
      <c r="K20" s="12">
        <v>55.206286530350319</v>
      </c>
      <c r="L20" s="12">
        <v>1624.606</v>
      </c>
      <c r="M20" s="12">
        <v>19.501731753626071</v>
      </c>
      <c r="N20" s="41" t="s">
        <v>34</v>
      </c>
    </row>
    <row r="21" spans="1:14" x14ac:dyDescent="0.25">
      <c r="A21" s="27">
        <v>1984</v>
      </c>
      <c r="B21" s="12">
        <v>2789</v>
      </c>
      <c r="C21" s="12">
        <v>320.89499999999998</v>
      </c>
      <c r="D21" s="41" t="s">
        <v>34</v>
      </c>
      <c r="E21" s="12"/>
      <c r="F21" s="12">
        <v>1108</v>
      </c>
      <c r="G21" s="12">
        <v>142.94800000000001</v>
      </c>
      <c r="H21" s="41" t="s">
        <v>34</v>
      </c>
      <c r="I21" s="41"/>
      <c r="J21" s="12">
        <v>3897</v>
      </c>
      <c r="K21" s="12">
        <v>46.711938610180184</v>
      </c>
      <c r="L21" s="12">
        <v>463.84300000000002</v>
      </c>
      <c r="M21" s="12">
        <v>5.5599193586763684</v>
      </c>
      <c r="N21" s="41" t="s">
        <v>34</v>
      </c>
    </row>
    <row r="22" spans="1:14" x14ac:dyDescent="0.25">
      <c r="A22" s="27">
        <v>1985</v>
      </c>
      <c r="B22" s="12">
        <v>2755</v>
      </c>
      <c r="C22" s="12">
        <v>1100.067</v>
      </c>
      <c r="D22" s="41" t="s">
        <v>34</v>
      </c>
      <c r="E22" s="12"/>
      <c r="F22" s="12">
        <v>991</v>
      </c>
      <c r="G22" s="12">
        <v>313.93799999999999</v>
      </c>
      <c r="H22" s="41" t="s">
        <v>34</v>
      </c>
      <c r="I22" s="41"/>
      <c r="J22" s="12">
        <v>3746</v>
      </c>
      <c r="K22" s="12">
        <v>44.818589401300933</v>
      </c>
      <c r="L22" s="12">
        <v>1414.0050000000001</v>
      </c>
      <c r="M22" s="12">
        <v>16.917701416547395</v>
      </c>
      <c r="N22" s="41" t="s">
        <v>34</v>
      </c>
    </row>
    <row r="23" spans="1:14" x14ac:dyDescent="0.25">
      <c r="A23" s="27">
        <v>1986</v>
      </c>
      <c r="B23" s="12">
        <v>2529</v>
      </c>
      <c r="C23" s="12">
        <v>137.95099999999999</v>
      </c>
      <c r="D23" s="41" t="s">
        <v>34</v>
      </c>
      <c r="E23" s="12"/>
      <c r="F23" s="12">
        <v>1124</v>
      </c>
      <c r="G23" s="12">
        <v>188.048</v>
      </c>
      <c r="H23" s="41" t="s">
        <v>34</v>
      </c>
      <c r="I23" s="41"/>
      <c r="J23" s="12">
        <v>3653</v>
      </c>
      <c r="K23" s="12">
        <v>43.584005994143062</v>
      </c>
      <c r="L23" s="12">
        <v>325.99900000000002</v>
      </c>
      <c r="M23" s="12">
        <v>3.8894996906883783</v>
      </c>
      <c r="N23" s="41" t="s">
        <v>34</v>
      </c>
    </row>
    <row r="24" spans="1:14" x14ac:dyDescent="0.25">
      <c r="A24" s="27">
        <v>1987</v>
      </c>
      <c r="B24" s="12">
        <v>2358</v>
      </c>
      <c r="C24" s="12">
        <v>342.67099999999999</v>
      </c>
      <c r="D24" s="41" t="s">
        <v>34</v>
      </c>
      <c r="E24" s="12"/>
      <c r="F24" s="12">
        <v>1254</v>
      </c>
      <c r="G24" s="12">
        <v>236.02600000000001</v>
      </c>
      <c r="H24" s="41" t="s">
        <v>34</v>
      </c>
      <c r="I24" s="41"/>
      <c r="J24" s="12">
        <v>3612</v>
      </c>
      <c r="K24" s="12">
        <v>42.928029114996846</v>
      </c>
      <c r="L24" s="12">
        <v>578.697</v>
      </c>
      <c r="M24" s="12">
        <v>6.8777191762905128</v>
      </c>
      <c r="N24" s="41" t="s">
        <v>34</v>
      </c>
    </row>
    <row r="25" spans="1:14" x14ac:dyDescent="0.25">
      <c r="A25" s="27">
        <v>1988</v>
      </c>
      <c r="B25" s="12">
        <v>2903</v>
      </c>
      <c r="C25" s="12">
        <v>94.031000000000006</v>
      </c>
      <c r="D25" s="41" t="s">
        <v>34</v>
      </c>
      <c r="E25" s="12"/>
      <c r="F25" s="12">
        <v>1503</v>
      </c>
      <c r="G25" s="12">
        <v>328.47899999999998</v>
      </c>
      <c r="H25" s="41" t="s">
        <v>34</v>
      </c>
      <c r="I25" s="41"/>
      <c r="J25" s="12">
        <v>4406</v>
      </c>
      <c r="K25" s="12">
        <v>52.087224703767205</v>
      </c>
      <c r="L25" s="12">
        <v>422.51</v>
      </c>
      <c r="M25" s="12">
        <v>4.9948645732157697</v>
      </c>
      <c r="N25" s="41" t="s">
        <v>34</v>
      </c>
    </row>
    <row r="26" spans="1:14" x14ac:dyDescent="0.25">
      <c r="A26" s="27">
        <v>1989</v>
      </c>
      <c r="B26" s="12">
        <v>3512</v>
      </c>
      <c r="C26" s="12">
        <v>222.012</v>
      </c>
      <c r="D26" s="41" t="s">
        <v>34</v>
      </c>
      <c r="E26" s="12"/>
      <c r="F26" s="12">
        <v>1384</v>
      </c>
      <c r="G26" s="12">
        <v>247.702</v>
      </c>
      <c r="H26" s="41" t="s">
        <v>34</v>
      </c>
      <c r="I26" s="41"/>
      <c r="J26" s="12">
        <v>4896</v>
      </c>
      <c r="K26" s="12">
        <v>57.417372226410208</v>
      </c>
      <c r="L26" s="12">
        <v>469.714</v>
      </c>
      <c r="M26" s="12">
        <v>5.5085260575890613</v>
      </c>
      <c r="N26" s="41" t="s">
        <v>34</v>
      </c>
    </row>
    <row r="27" spans="1:14" x14ac:dyDescent="0.25">
      <c r="A27" s="27">
        <v>1990</v>
      </c>
      <c r="B27" s="12">
        <v>3838</v>
      </c>
      <c r="C27" s="12">
        <v>176.614</v>
      </c>
      <c r="D27" s="12">
        <v>95.389946436862317</v>
      </c>
      <c r="E27" s="12"/>
      <c r="F27" s="12">
        <v>1483</v>
      </c>
      <c r="G27" s="12">
        <v>424.40899999999999</v>
      </c>
      <c r="H27" s="12">
        <v>93.958657804146469</v>
      </c>
      <c r="I27" s="12"/>
      <c r="J27" s="12">
        <v>5321</v>
      </c>
      <c r="K27" s="12">
        <v>61.939578354556069</v>
      </c>
      <c r="L27" s="12">
        <v>601.02300000000002</v>
      </c>
      <c r="M27" s="12">
        <v>6.9962622066134852</v>
      </c>
      <c r="N27" s="16">
        <v>94.379250045339361</v>
      </c>
    </row>
    <row r="28" spans="1:14" x14ac:dyDescent="0.25">
      <c r="A28" s="27">
        <v>1991</v>
      </c>
      <c r="B28" s="12">
        <v>4019</v>
      </c>
      <c r="C28" s="12">
        <v>158.12200000000001</v>
      </c>
      <c r="D28" s="12">
        <v>96.023323762664276</v>
      </c>
      <c r="E28" s="12"/>
      <c r="F28" s="12">
        <v>1309</v>
      </c>
      <c r="G28" s="12">
        <v>480.77699999999999</v>
      </c>
      <c r="H28" s="12">
        <v>88.454106581637632</v>
      </c>
      <c r="I28" s="12"/>
      <c r="J28" s="12">
        <v>5328</v>
      </c>
      <c r="K28" s="12">
        <v>61.637281948571044</v>
      </c>
      <c r="L28" s="12">
        <v>638.899</v>
      </c>
      <c r="M28" s="12">
        <v>7.391140728164431</v>
      </c>
      <c r="N28" s="16">
        <v>90.327422644267713</v>
      </c>
    </row>
    <row r="29" spans="1:14" x14ac:dyDescent="0.25">
      <c r="A29" s="27">
        <v>1992</v>
      </c>
      <c r="B29" s="12">
        <v>3856</v>
      </c>
      <c r="C29" s="12">
        <v>119.9</v>
      </c>
      <c r="D29" s="12">
        <v>92.910758965804845</v>
      </c>
      <c r="E29" s="12"/>
      <c r="F29" s="12">
        <v>1108</v>
      </c>
      <c r="G29" s="12">
        <v>256.39999999999998</v>
      </c>
      <c r="H29" s="12">
        <v>97.113884555382228</v>
      </c>
      <c r="I29" s="12"/>
      <c r="J29" s="12">
        <v>4964</v>
      </c>
      <c r="K29" s="12">
        <v>57.109900779025523</v>
      </c>
      <c r="L29" s="12">
        <v>376.29999999999995</v>
      </c>
      <c r="M29" s="12">
        <v>4.3292618177170228</v>
      </c>
      <c r="N29" s="16">
        <v>95.774647887323951</v>
      </c>
    </row>
    <row r="30" spans="1:14" x14ac:dyDescent="0.25">
      <c r="A30" s="27">
        <v>1993</v>
      </c>
      <c r="B30" s="12">
        <v>3111</v>
      </c>
      <c r="C30" s="12">
        <v>227.70000000000002</v>
      </c>
      <c r="D30" s="12">
        <v>85.770750988142282</v>
      </c>
      <c r="E30" s="12"/>
      <c r="F30" s="12">
        <v>837</v>
      </c>
      <c r="G30" s="12">
        <v>336.2</v>
      </c>
      <c r="H30" s="12">
        <v>37.537180249851282</v>
      </c>
      <c r="I30" s="12"/>
      <c r="J30" s="12">
        <v>3948</v>
      </c>
      <c r="K30" s="12">
        <v>45.145234896443263</v>
      </c>
      <c r="L30" s="12">
        <v>563.9</v>
      </c>
      <c r="M30" s="12">
        <v>6.4481757745958346</v>
      </c>
      <c r="N30" s="16">
        <v>57.013654903351664</v>
      </c>
    </row>
    <row r="31" spans="1:14" x14ac:dyDescent="0.25">
      <c r="A31" s="27">
        <v>1994</v>
      </c>
      <c r="B31" s="12">
        <v>2931</v>
      </c>
      <c r="C31" s="12">
        <v>244.6</v>
      </c>
      <c r="D31" s="12">
        <v>82.992641046606707</v>
      </c>
      <c r="E31" s="12"/>
      <c r="F31" s="12">
        <v>907</v>
      </c>
      <c r="G31" s="12">
        <v>212.39999999999998</v>
      </c>
      <c r="H31" s="12">
        <v>71.845574387947281</v>
      </c>
      <c r="I31" s="12"/>
      <c r="J31" s="12">
        <v>3838</v>
      </c>
      <c r="K31" s="12">
        <v>43.532601415478759</v>
      </c>
      <c r="L31" s="12">
        <v>457</v>
      </c>
      <c r="M31" s="12">
        <v>5.1835327897013528</v>
      </c>
      <c r="N31" s="16">
        <v>77.811816192560173</v>
      </c>
    </row>
    <row r="32" spans="1:14" x14ac:dyDescent="0.25">
      <c r="A32" s="27">
        <v>1995</v>
      </c>
      <c r="B32" s="12">
        <v>3219</v>
      </c>
      <c r="C32" s="12">
        <v>167.20000000000002</v>
      </c>
      <c r="D32" s="12">
        <v>83.014354066985646</v>
      </c>
      <c r="E32" s="12"/>
      <c r="F32" s="12">
        <v>633</v>
      </c>
      <c r="G32" s="12">
        <v>360.3</v>
      </c>
      <c r="H32" s="12">
        <v>98.94532334165973</v>
      </c>
      <c r="I32" s="12"/>
      <c r="J32" s="12">
        <v>3852</v>
      </c>
      <c r="K32" s="12">
        <v>43.587006998362433</v>
      </c>
      <c r="L32" s="12">
        <v>527.5</v>
      </c>
      <c r="M32" s="12">
        <v>5.9688853041630798</v>
      </c>
      <c r="N32" s="16">
        <v>93.895734597156405</v>
      </c>
    </row>
    <row r="33" spans="1:14" x14ac:dyDescent="0.25">
      <c r="A33" s="27">
        <v>1996</v>
      </c>
      <c r="B33" s="12">
        <v>3221</v>
      </c>
      <c r="C33" s="12">
        <v>130.5</v>
      </c>
      <c r="D33" s="12">
        <v>86.436781609195407</v>
      </c>
      <c r="E33" s="12"/>
      <c r="F33" s="12">
        <v>336</v>
      </c>
      <c r="G33" s="12">
        <v>156.5</v>
      </c>
      <c r="H33" s="12">
        <v>65.686900958466452</v>
      </c>
      <c r="I33" s="12"/>
      <c r="J33" s="12">
        <v>3557</v>
      </c>
      <c r="K33" s="12">
        <v>40.217088610672008</v>
      </c>
      <c r="L33" s="12">
        <v>287</v>
      </c>
      <c r="M33" s="12">
        <v>3.244954858381464</v>
      </c>
      <c r="N33" s="16">
        <v>75.121951219512198</v>
      </c>
    </row>
    <row r="34" spans="1:14" x14ac:dyDescent="0.25">
      <c r="A34" s="27">
        <v>1997</v>
      </c>
      <c r="B34" s="12">
        <v>3335</v>
      </c>
      <c r="C34" s="12">
        <v>102.46000000000001</v>
      </c>
      <c r="D34" s="12">
        <v>72.223306656256085</v>
      </c>
      <c r="E34" s="12"/>
      <c r="F34" s="12">
        <v>1210</v>
      </c>
      <c r="G34" s="12">
        <v>557.74199999999996</v>
      </c>
      <c r="H34" s="12">
        <v>99.024280043460948</v>
      </c>
      <c r="I34" s="12"/>
      <c r="J34" s="12">
        <v>4545</v>
      </c>
      <c r="K34" s="12">
        <v>51.369717862138145</v>
      </c>
      <c r="L34" s="12">
        <v>660.202</v>
      </c>
      <c r="M34" s="12">
        <v>7.4619120950537576</v>
      </c>
      <c r="N34" s="16">
        <v>94.864904983626218</v>
      </c>
    </row>
    <row r="35" spans="1:14" x14ac:dyDescent="0.25">
      <c r="A35" s="11">
        <v>1998</v>
      </c>
      <c r="B35" s="12">
        <v>3931</v>
      </c>
      <c r="C35" s="12">
        <v>186.44</v>
      </c>
      <c r="D35" s="12">
        <v>75.327183007938217</v>
      </c>
      <c r="E35" s="12"/>
      <c r="F35" s="12">
        <v>1131</v>
      </c>
      <c r="G35" s="12">
        <v>309.79000000000002</v>
      </c>
      <c r="H35" s="12">
        <v>80.858000581038766</v>
      </c>
      <c r="I35" s="12"/>
      <c r="J35" s="12">
        <v>5062</v>
      </c>
      <c r="K35" s="12">
        <v>57.169820568983141</v>
      </c>
      <c r="L35" s="12">
        <v>496.23</v>
      </c>
      <c r="M35" s="12">
        <v>5.6043816793651731</v>
      </c>
      <c r="N35" s="16">
        <v>78.780001209116733</v>
      </c>
    </row>
    <row r="36" spans="1:14" x14ac:dyDescent="0.25">
      <c r="A36" s="11">
        <v>1999</v>
      </c>
      <c r="B36" s="12">
        <v>4550</v>
      </c>
      <c r="C36" s="12">
        <v>248.7</v>
      </c>
      <c r="D36" s="12">
        <v>74.427020506634506</v>
      </c>
      <c r="E36" s="12"/>
      <c r="F36" s="12">
        <v>1439</v>
      </c>
      <c r="G36" s="12">
        <v>943.06</v>
      </c>
      <c r="H36" s="12">
        <v>98.774203125994106</v>
      </c>
      <c r="I36" s="12"/>
      <c r="J36" s="12">
        <v>5989</v>
      </c>
      <c r="K36" s="12">
        <v>67.585059108996674</v>
      </c>
      <c r="L36" s="12">
        <v>1191.76</v>
      </c>
      <c r="M36" s="12">
        <v>13.448851234552993</v>
      </c>
      <c r="N36" s="16">
        <v>93.693361079411957</v>
      </c>
    </row>
    <row r="37" spans="1:14" x14ac:dyDescent="0.25">
      <c r="A37" s="11">
        <v>2000</v>
      </c>
      <c r="B37" s="12">
        <v>4429</v>
      </c>
      <c r="C37" s="12">
        <v>393.9</v>
      </c>
      <c r="D37" s="12">
        <v>93.399339933993403</v>
      </c>
      <c r="E37" s="12"/>
      <c r="F37" s="12">
        <v>1621</v>
      </c>
      <c r="G37" s="12">
        <v>847.3</v>
      </c>
      <c r="H37" s="12">
        <v>96.046264605216564</v>
      </c>
      <c r="I37" s="12"/>
      <c r="J37" s="12">
        <v>6050</v>
      </c>
      <c r="K37" s="12">
        <v>68.109216111330753</v>
      </c>
      <c r="L37" s="12">
        <v>1241.1999999999998</v>
      </c>
      <c r="M37" s="12">
        <v>13.973084138410533</v>
      </c>
      <c r="N37" s="16">
        <v>95.206252014179825</v>
      </c>
    </row>
    <row r="38" spans="1:14" x14ac:dyDescent="0.25">
      <c r="A38" s="11">
        <v>2001</v>
      </c>
      <c r="B38" s="12">
        <v>5191</v>
      </c>
      <c r="C38" s="12">
        <v>480.3</v>
      </c>
      <c r="D38" s="12">
        <v>96.543826774932327</v>
      </c>
      <c r="E38" s="12"/>
      <c r="F38" s="12">
        <v>1744</v>
      </c>
      <c r="G38" s="12">
        <v>258.3</v>
      </c>
      <c r="H38" s="12">
        <v>91.908633372048016</v>
      </c>
      <c r="I38" s="12"/>
      <c r="J38" s="12">
        <v>6935</v>
      </c>
      <c r="K38" s="12">
        <v>77.841512659824843</v>
      </c>
      <c r="L38" s="12">
        <v>738.6</v>
      </c>
      <c r="M38" s="12">
        <v>8.2903736482403225</v>
      </c>
      <c r="N38" s="16">
        <v>94.922826969943131</v>
      </c>
    </row>
    <row r="39" spans="1:14" x14ac:dyDescent="0.25">
      <c r="A39" s="11">
        <v>2002</v>
      </c>
      <c r="B39" s="12">
        <v>6487</v>
      </c>
      <c r="C39" s="12">
        <v>314.8</v>
      </c>
      <c r="D39" s="12">
        <v>85.196950444726809</v>
      </c>
      <c r="E39" s="12"/>
      <c r="F39" s="12">
        <v>910</v>
      </c>
      <c r="G39" s="12">
        <v>502.6</v>
      </c>
      <c r="H39" s="12">
        <v>91.822522881018699</v>
      </c>
      <c r="I39" s="12"/>
      <c r="J39" s="12">
        <v>7397</v>
      </c>
      <c r="K39" s="12">
        <v>82.733199802970375</v>
      </c>
      <c r="L39" s="12">
        <v>817.40000000000009</v>
      </c>
      <c r="M39" s="12">
        <v>9.142370896167094</v>
      </c>
      <c r="N39" s="16">
        <v>89.270858820650844</v>
      </c>
    </row>
    <row r="40" spans="1:14" x14ac:dyDescent="0.25">
      <c r="A40" s="11">
        <v>2003</v>
      </c>
      <c r="B40" s="12">
        <v>7005</v>
      </c>
      <c r="C40" s="12">
        <v>522.29999999999995</v>
      </c>
      <c r="D40" s="12">
        <v>90.46524985640437</v>
      </c>
      <c r="E40" s="12"/>
      <c r="F40" s="12">
        <v>1242</v>
      </c>
      <c r="G40" s="12">
        <v>458.1</v>
      </c>
      <c r="H40" s="12">
        <v>89.631084915957217</v>
      </c>
      <c r="I40" s="12"/>
      <c r="J40" s="12">
        <v>8247</v>
      </c>
      <c r="K40" s="12">
        <v>91.881720250410282</v>
      </c>
      <c r="L40" s="12">
        <v>980.4</v>
      </c>
      <c r="M40" s="12">
        <v>10.922861468837425</v>
      </c>
      <c r="N40" s="16">
        <v>90.075479396164837</v>
      </c>
    </row>
    <row r="41" spans="1:14" ht="15.6" x14ac:dyDescent="0.25">
      <c r="A41" s="11" t="s">
        <v>86</v>
      </c>
      <c r="B41" s="12">
        <v>7389</v>
      </c>
      <c r="C41" s="12">
        <v>344.1</v>
      </c>
      <c r="D41" s="12">
        <v>89.508863702412071</v>
      </c>
      <c r="E41" s="12"/>
      <c r="F41" s="12">
        <v>713</v>
      </c>
      <c r="G41" s="12">
        <v>532.4</v>
      </c>
      <c r="H41" s="12">
        <v>96.168294515401954</v>
      </c>
      <c r="I41" s="12"/>
      <c r="J41" s="12">
        <v>8102</v>
      </c>
      <c r="K41" s="12">
        <v>89.908418144499763</v>
      </c>
      <c r="L41" s="12">
        <v>876.5</v>
      </c>
      <c r="M41" s="12">
        <v>9.7265772036107201</v>
      </c>
      <c r="N41" s="16">
        <v>93.553907586993716</v>
      </c>
    </row>
    <row r="42" spans="1:14" x14ac:dyDescent="0.25">
      <c r="A42" s="11">
        <v>2005</v>
      </c>
      <c r="B42" s="12">
        <v>7767</v>
      </c>
      <c r="C42" s="12">
        <v>618.9</v>
      </c>
      <c r="D42" s="12">
        <v>82.339634835999362</v>
      </c>
      <c r="E42" s="12"/>
      <c r="F42" s="12">
        <v>578</v>
      </c>
      <c r="G42" s="12">
        <v>833.40000000000009</v>
      </c>
      <c r="H42" s="12">
        <v>90.796736261099113</v>
      </c>
      <c r="I42" s="12"/>
      <c r="J42" s="12">
        <v>8345</v>
      </c>
      <c r="K42" s="12">
        <v>92.23285518878059</v>
      </c>
      <c r="L42" s="12">
        <v>1452.3000000000002</v>
      </c>
      <c r="M42" s="12">
        <v>16.051500969522596</v>
      </c>
      <c r="N42" s="16">
        <v>87.192728775046476</v>
      </c>
    </row>
    <row r="43" spans="1:14" x14ac:dyDescent="0.25">
      <c r="A43" s="11">
        <v>2006</v>
      </c>
      <c r="B43" s="12">
        <v>8433</v>
      </c>
      <c r="C43" s="12">
        <v>550</v>
      </c>
      <c r="D43" s="12">
        <v>62.545454545454547</v>
      </c>
      <c r="E43" s="12"/>
      <c r="F43" s="12">
        <v>932</v>
      </c>
      <c r="G43" s="12">
        <v>464</v>
      </c>
      <c r="H43" s="12">
        <v>75</v>
      </c>
      <c r="I43" s="12"/>
      <c r="J43" s="12">
        <v>9365</v>
      </c>
      <c r="K43" s="12">
        <v>102.7623823184181</v>
      </c>
      <c r="L43" s="12">
        <v>1014</v>
      </c>
      <c r="M43" s="12">
        <v>11.126647695768922</v>
      </c>
      <c r="N43" s="16">
        <v>68.244575936883635</v>
      </c>
    </row>
    <row r="44" spans="1:14" x14ac:dyDescent="0.25">
      <c r="A44" s="11">
        <v>2007</v>
      </c>
      <c r="B44" s="12">
        <v>8640</v>
      </c>
      <c r="C44" s="12">
        <v>828.5</v>
      </c>
      <c r="D44" s="12">
        <v>91.176825588412797</v>
      </c>
      <c r="E44" s="12"/>
      <c r="F44" s="12">
        <v>1412</v>
      </c>
      <c r="G44" s="12">
        <v>656.5</v>
      </c>
      <c r="H44" s="12">
        <v>95.049504950495049</v>
      </c>
      <c r="I44" s="12"/>
      <c r="J44" s="12">
        <v>10052</v>
      </c>
      <c r="K44" s="12">
        <v>109.46400858898258</v>
      </c>
      <c r="L44" s="12">
        <v>1485</v>
      </c>
      <c r="M44" s="12">
        <v>16.171314440373969</v>
      </c>
      <c r="N44" s="16">
        <v>92.8888888888889</v>
      </c>
    </row>
    <row r="45" spans="1:14" ht="15.6" x14ac:dyDescent="0.25">
      <c r="A45" s="11" t="s">
        <v>138</v>
      </c>
      <c r="B45" s="12">
        <v>7992</v>
      </c>
      <c r="C45" s="12">
        <v>700.80199999999991</v>
      </c>
      <c r="D45" s="12">
        <v>60.05048501573912</v>
      </c>
      <c r="E45" s="12"/>
      <c r="F45" s="12">
        <v>1432</v>
      </c>
      <c r="G45" s="12">
        <v>553.79999999999995</v>
      </c>
      <c r="H45" s="12">
        <v>81.040086673889505</v>
      </c>
      <c r="I45" s="12"/>
      <c r="J45" s="12">
        <v>9424</v>
      </c>
      <c r="K45" s="12">
        <v>101.81122207281123</v>
      </c>
      <c r="L45" s="12">
        <v>1254.6019999999999</v>
      </c>
      <c r="M45" s="12">
        <v>13.553964647176688</v>
      </c>
      <c r="N45" s="16">
        <v>69.31560765884322</v>
      </c>
    </row>
    <row r="46" spans="1:14" x14ac:dyDescent="0.25">
      <c r="A46" s="11">
        <v>2009</v>
      </c>
      <c r="B46" s="12">
        <v>8303</v>
      </c>
      <c r="C46" s="12">
        <v>570.41</v>
      </c>
      <c r="D46" s="12">
        <v>56.976911344471525</v>
      </c>
      <c r="E46" s="12"/>
      <c r="F46" s="12">
        <v>1728</v>
      </c>
      <c r="G46" s="12">
        <v>1176</v>
      </c>
      <c r="H46" s="12">
        <v>95.408163265306129</v>
      </c>
      <c r="I46" s="12"/>
      <c r="J46" s="12">
        <v>10031</v>
      </c>
      <c r="K46" s="12">
        <v>107.39044536576665</v>
      </c>
      <c r="L46" s="12">
        <v>1746.4099999999999</v>
      </c>
      <c r="M46" s="12">
        <v>18.696814643727297</v>
      </c>
      <c r="N46" s="16">
        <v>82.855801329584693</v>
      </c>
    </row>
    <row r="47" spans="1:14" x14ac:dyDescent="0.25">
      <c r="A47" s="11">
        <v>2010</v>
      </c>
      <c r="B47" s="12">
        <v>9207</v>
      </c>
      <c r="C47" s="12">
        <v>713.755</v>
      </c>
      <c r="D47" s="12">
        <v>56.74328025723112</v>
      </c>
      <c r="E47" s="12"/>
      <c r="F47" s="12">
        <v>2023</v>
      </c>
      <c r="G47" s="12">
        <v>519.4</v>
      </c>
      <c r="H47" s="12">
        <v>69.580284944166351</v>
      </c>
      <c r="I47" s="12"/>
      <c r="J47" s="12">
        <v>11230</v>
      </c>
      <c r="K47" s="12">
        <v>119.27052743487648</v>
      </c>
      <c r="L47" s="12">
        <v>1233.155</v>
      </c>
      <c r="M47" s="12">
        <v>13.096976603646938</v>
      </c>
      <c r="N47" s="16">
        <v>62.150175768658436</v>
      </c>
    </row>
    <row r="48" spans="1:14" x14ac:dyDescent="0.25">
      <c r="A48" s="11">
        <v>2011</v>
      </c>
      <c r="B48" s="12">
        <v>11110</v>
      </c>
      <c r="C48" s="12">
        <v>824.72</v>
      </c>
      <c r="D48" s="12">
        <v>66.722038995052856</v>
      </c>
      <c r="E48" s="12"/>
      <c r="F48" s="12">
        <v>2614</v>
      </c>
      <c r="G48" s="12">
        <v>576</v>
      </c>
      <c r="H48" s="12">
        <v>79.861111111111114</v>
      </c>
      <c r="I48" s="12"/>
      <c r="J48" s="12">
        <v>13724</v>
      </c>
      <c r="K48" s="12">
        <v>144.7243472561797</v>
      </c>
      <c r="L48" s="12">
        <v>1400.72</v>
      </c>
      <c r="M48" s="12">
        <v>14.771078963033812</v>
      </c>
      <c r="N48" s="16">
        <v>72.125049974298932</v>
      </c>
    </row>
    <row r="49" spans="1:15" x14ac:dyDescent="0.25">
      <c r="A49" s="11">
        <v>2012</v>
      </c>
      <c r="B49" s="12">
        <v>12241</v>
      </c>
      <c r="C49" s="12">
        <v>990.17100000000005</v>
      </c>
      <c r="D49" s="12">
        <v>52.780075360720524</v>
      </c>
      <c r="E49" s="12"/>
      <c r="F49" s="12">
        <v>2826</v>
      </c>
      <c r="G49" s="12">
        <v>1504</v>
      </c>
      <c r="H49" s="12">
        <v>68.816489361702125</v>
      </c>
      <c r="I49" s="12"/>
      <c r="J49" s="12">
        <v>15067</v>
      </c>
      <c r="K49" s="12">
        <v>157.67233894310033</v>
      </c>
      <c r="L49" s="12">
        <v>2494.1710000000003</v>
      </c>
      <c r="M49" s="12">
        <v>26.100867810051874</v>
      </c>
      <c r="N49" s="16">
        <v>62.450128720123828</v>
      </c>
    </row>
    <row r="50" spans="1:15" x14ac:dyDescent="0.25">
      <c r="A50" s="11">
        <v>2013</v>
      </c>
      <c r="B50" s="12">
        <v>13476</v>
      </c>
      <c r="C50" s="12">
        <v>1181.9390000000001</v>
      </c>
      <c r="D50" s="12">
        <v>49.376067631239849</v>
      </c>
      <c r="E50" s="12"/>
      <c r="F50" s="12">
        <v>2714</v>
      </c>
      <c r="G50" s="12">
        <v>906</v>
      </c>
      <c r="H50" s="12">
        <v>63.465783664459167</v>
      </c>
      <c r="I50" s="12"/>
      <c r="J50" s="12">
        <v>16190</v>
      </c>
      <c r="K50" s="12">
        <v>167.86136123847885</v>
      </c>
      <c r="L50" s="12">
        <v>2087.9390000000003</v>
      </c>
      <c r="M50" s="12">
        <v>21.64819535039582</v>
      </c>
      <c r="N50" s="16">
        <v>55.489887396135607</v>
      </c>
    </row>
    <row r="51" spans="1:15" x14ac:dyDescent="0.25">
      <c r="A51" s="11">
        <v>2014</v>
      </c>
      <c r="B51" s="12">
        <v>14191</v>
      </c>
      <c r="C51" s="12">
        <v>1051.1500000000001</v>
      </c>
      <c r="D51" s="12">
        <v>33.078057365742282</v>
      </c>
      <c r="E51" s="12"/>
      <c r="F51" s="12">
        <v>2388</v>
      </c>
      <c r="G51" s="12">
        <v>874</v>
      </c>
      <c r="H51" s="12">
        <v>60.068649885583525</v>
      </c>
      <c r="I51" s="12"/>
      <c r="J51" s="12">
        <v>16579</v>
      </c>
      <c r="K51" s="12">
        <v>170.08716723665034</v>
      </c>
      <c r="L51" s="12">
        <v>1925.15</v>
      </c>
      <c r="M51" s="12">
        <v>19.750486157526836</v>
      </c>
      <c r="N51" s="16">
        <v>45.331532607848743</v>
      </c>
    </row>
    <row r="52" spans="1:15" x14ac:dyDescent="0.25">
      <c r="A52" s="11">
        <v>2015</v>
      </c>
      <c r="B52" s="12">
        <v>16518</v>
      </c>
      <c r="C52" s="12">
        <v>1707.864471880747</v>
      </c>
      <c r="D52" s="12">
        <v>44.16903110928083</v>
      </c>
      <c r="E52" s="12"/>
      <c r="F52" s="12">
        <v>2001</v>
      </c>
      <c r="G52" s="12">
        <v>411</v>
      </c>
      <c r="H52" s="12">
        <v>75.425790754257903</v>
      </c>
      <c r="I52" s="12"/>
      <c r="J52" s="12">
        <v>18519</v>
      </c>
      <c r="K52" s="12">
        <v>187.99074247866997</v>
      </c>
      <c r="L52" s="12">
        <v>2118.8644718807473</v>
      </c>
      <c r="M52" s="12">
        <v>21.50909364871411</v>
      </c>
      <c r="N52" s="16">
        <v>50.231961695248295</v>
      </c>
    </row>
    <row r="53" spans="1:15" x14ac:dyDescent="0.25">
      <c r="A53" s="11">
        <v>2016</v>
      </c>
      <c r="B53" s="12">
        <v>17730</v>
      </c>
      <c r="C53" s="12">
        <v>1709.4306199329421</v>
      </c>
      <c r="D53" s="12">
        <v>49.926137983768157</v>
      </c>
      <c r="E53" s="12"/>
      <c r="F53" s="12">
        <v>2186</v>
      </c>
      <c r="G53" s="12">
        <v>1385.1799999999998</v>
      </c>
      <c r="H53" s="12">
        <v>49.813020690451786</v>
      </c>
      <c r="I53" s="12"/>
      <c r="J53" s="12">
        <v>19916</v>
      </c>
      <c r="K53" s="12">
        <v>199.25657966416321</v>
      </c>
      <c r="L53" s="12">
        <v>3094.610619932942</v>
      </c>
      <c r="M53" s="12">
        <v>30.961113050825151</v>
      </c>
      <c r="N53" s="16">
        <v>49.875505503110737</v>
      </c>
    </row>
    <row r="54" spans="1:15" x14ac:dyDescent="0.25">
      <c r="A54" s="11">
        <v>2017</v>
      </c>
      <c r="B54" s="12">
        <v>20131</v>
      </c>
      <c r="C54" s="12">
        <v>2113.89</v>
      </c>
      <c r="D54" s="12">
        <v>58.462881228446129</v>
      </c>
      <c r="E54" s="12"/>
      <c r="F54" s="12">
        <v>2097</v>
      </c>
      <c r="G54" s="12">
        <v>2395</v>
      </c>
      <c r="H54" s="12">
        <v>83.590814196242164</v>
      </c>
      <c r="I54" s="12"/>
      <c r="J54" s="12">
        <v>22228</v>
      </c>
      <c r="K54" s="12">
        <v>219.63901653735158</v>
      </c>
      <c r="L54" s="12">
        <v>4508.8899999999994</v>
      </c>
      <c r="M54" s="12">
        <v>44.553183609640946</v>
      </c>
      <c r="N54" s="16">
        <v>71.810157267087916</v>
      </c>
    </row>
    <row r="55" spans="1:15" x14ac:dyDescent="0.25">
      <c r="A55" s="11">
        <v>2018</v>
      </c>
      <c r="B55" s="12">
        <v>21617</v>
      </c>
      <c r="C55" s="12">
        <v>2736</v>
      </c>
      <c r="D55" s="12">
        <v>74.524853801169584</v>
      </c>
      <c r="E55" s="12"/>
      <c r="F55" s="12">
        <v>1855</v>
      </c>
      <c r="G55" s="12">
        <v>926</v>
      </c>
      <c r="H55" s="12">
        <v>73.866090712742988</v>
      </c>
      <c r="I55" s="12"/>
      <c r="J55" s="12">
        <v>23472</v>
      </c>
      <c r="K55" s="12">
        <v>229.43866606517869</v>
      </c>
      <c r="L55" s="12">
        <v>3662</v>
      </c>
      <c r="M55" s="12">
        <v>35.796029104068012</v>
      </c>
      <c r="N55" s="16">
        <v>74.358274167121792</v>
      </c>
    </row>
    <row r="56" spans="1:15" x14ac:dyDescent="0.25">
      <c r="A56" s="11">
        <v>2019</v>
      </c>
      <c r="B56" s="12">
        <v>21143</v>
      </c>
      <c r="C56" s="12">
        <v>1675</v>
      </c>
      <c r="D56" s="12">
        <v>60.71641791044776</v>
      </c>
      <c r="E56" s="12"/>
      <c r="F56" s="12">
        <v>2122</v>
      </c>
      <c r="G56" s="12">
        <v>1115</v>
      </c>
      <c r="H56" s="12">
        <v>68</v>
      </c>
      <c r="I56" s="12"/>
      <c r="J56" s="12">
        <v>23265</v>
      </c>
      <c r="K56" s="12">
        <v>225.27038982670592</v>
      </c>
      <c r="L56" s="12">
        <v>2790</v>
      </c>
      <c r="M56" s="12">
        <v>27.015017735504383</v>
      </c>
      <c r="N56" s="16">
        <v>63.655913978494624</v>
      </c>
    </row>
    <row r="57" spans="1:15" x14ac:dyDescent="0.25">
      <c r="A57" s="11">
        <v>2020</v>
      </c>
      <c r="B57" s="12">
        <v>20253</v>
      </c>
      <c r="C57" s="12">
        <v>2907</v>
      </c>
      <c r="D57" s="12">
        <v>48.710010319917444</v>
      </c>
      <c r="E57" s="12"/>
      <c r="F57" s="12">
        <v>1854</v>
      </c>
      <c r="G57" s="12">
        <v>3884</v>
      </c>
      <c r="H57" s="12">
        <v>80.818743563336767</v>
      </c>
      <c r="I57" s="12"/>
      <c r="J57" s="12">
        <v>22107</v>
      </c>
      <c r="K57" s="12">
        <v>212.99134478786854</v>
      </c>
      <c r="L57" s="12">
        <v>6791</v>
      </c>
      <c r="M57" s="12">
        <v>65.42833593225744</v>
      </c>
      <c r="N57" s="16">
        <v>67.074068620232666</v>
      </c>
    </row>
    <row r="58" spans="1:15" x14ac:dyDescent="0.25">
      <c r="A58" s="11">
        <v>2021</v>
      </c>
      <c r="B58" s="12">
        <v>20731</v>
      </c>
      <c r="C58" s="12">
        <v>3434</v>
      </c>
      <c r="D58" s="12">
        <v>68.316831683168317</v>
      </c>
      <c r="E58" s="12"/>
      <c r="F58" s="12">
        <v>1881</v>
      </c>
      <c r="G58" s="12">
        <v>3243</v>
      </c>
      <c r="H58" s="12">
        <v>63.983965464076476</v>
      </c>
      <c r="I58" s="12"/>
      <c r="J58" s="12">
        <v>22612</v>
      </c>
      <c r="K58" s="12">
        <v>216.33462255195639</v>
      </c>
      <c r="L58" s="12">
        <v>6677</v>
      </c>
      <c r="M58" s="12">
        <v>63.880518077985705</v>
      </c>
      <c r="N58" s="16">
        <v>66.212370825220916</v>
      </c>
    </row>
    <row r="59" spans="1:15" x14ac:dyDescent="0.25">
      <c r="A59" s="11">
        <v>2022</v>
      </c>
      <c r="B59" s="12">
        <v>22169</v>
      </c>
      <c r="C59" s="12">
        <v>5545</v>
      </c>
      <c r="D59" s="12">
        <v>69.215509467989179</v>
      </c>
      <c r="E59" s="12"/>
      <c r="F59" s="12">
        <v>1996</v>
      </c>
      <c r="G59" s="12">
        <v>2277</v>
      </c>
      <c r="H59" s="12">
        <v>80.851998243302589</v>
      </c>
      <c r="I59" s="12"/>
      <c r="J59" s="12">
        <v>24165</v>
      </c>
      <c r="K59" s="12">
        <v>229.67135279230564</v>
      </c>
      <c r="L59" s="12">
        <v>7822</v>
      </c>
      <c r="M59" s="12">
        <v>74.41865062543981</v>
      </c>
      <c r="N59" s="16">
        <v>72.602914855535673</v>
      </c>
    </row>
    <row r="60" spans="1:15" x14ac:dyDescent="0.25">
      <c r="A60" s="11">
        <v>2023</v>
      </c>
      <c r="B60" s="12">
        <v>19421</v>
      </c>
      <c r="C60" s="12">
        <v>3775</v>
      </c>
      <c r="D60" s="12">
        <v>79.920529801324506</v>
      </c>
      <c r="E60" s="12"/>
      <c r="F60" s="12">
        <v>1867</v>
      </c>
      <c r="G60" s="12">
        <v>7131</v>
      </c>
      <c r="H60" s="12">
        <v>81.783761043331921</v>
      </c>
      <c r="I60" s="12"/>
      <c r="J60" s="12">
        <v>21288</v>
      </c>
      <c r="K60" s="12">
        <v>201.74934728570457</v>
      </c>
      <c r="L60" s="12">
        <v>10906</v>
      </c>
      <c r="M60" s="12">
        <v>103.89788116747366</v>
      </c>
      <c r="N60" s="16">
        <v>81.138822666422143</v>
      </c>
    </row>
    <row r="61" spans="1:15" x14ac:dyDescent="0.25">
      <c r="A61" s="11">
        <v>2024</v>
      </c>
      <c r="B61" s="12">
        <v>21778</v>
      </c>
      <c r="C61" s="12">
        <v>4223</v>
      </c>
      <c r="D61" s="12">
        <v>74.046886099928969</v>
      </c>
      <c r="E61" s="12"/>
      <c r="F61" s="12">
        <v>1836</v>
      </c>
      <c r="G61" s="12">
        <v>6033</v>
      </c>
      <c r="H61" s="12">
        <v>69.070114370959729</v>
      </c>
      <c r="I61" s="12"/>
      <c r="J61" s="12">
        <v>23614</v>
      </c>
      <c r="K61" s="12">
        <v>223.03217598517526</v>
      </c>
      <c r="L61" s="12">
        <v>10256</v>
      </c>
      <c r="M61" s="12">
        <v>96.867027903106532</v>
      </c>
      <c r="N61" s="16">
        <v>71.119344773790942</v>
      </c>
      <c r="O61" s="156"/>
    </row>
    <row r="62" spans="1:15" ht="6" customHeight="1" x14ac:dyDescent="0.25">
      <c r="A62" s="28"/>
      <c r="B62" s="98"/>
      <c r="C62" s="98"/>
      <c r="D62" s="98"/>
      <c r="E62" s="98"/>
      <c r="F62" s="98"/>
      <c r="G62" s="98"/>
      <c r="H62" s="98"/>
      <c r="I62" s="98"/>
      <c r="J62" s="98"/>
      <c r="K62" s="98"/>
      <c r="L62" s="98"/>
      <c r="M62" s="98"/>
      <c r="N62" s="55"/>
    </row>
    <row r="63" spans="1:15" ht="15" customHeight="1" x14ac:dyDescent="0.25">
      <c r="A63" s="190" t="s">
        <v>140</v>
      </c>
      <c r="B63" s="190"/>
      <c r="C63" s="190"/>
      <c r="D63" s="190"/>
      <c r="E63" s="190"/>
      <c r="F63" s="190"/>
      <c r="G63" s="190"/>
      <c r="H63" s="190"/>
      <c r="I63" s="190"/>
      <c r="J63" s="190"/>
      <c r="K63" s="190"/>
      <c r="L63" s="190"/>
      <c r="M63" s="190"/>
      <c r="N63" s="190"/>
    </row>
    <row r="64" spans="1:15" ht="6" customHeight="1" x14ac:dyDescent="0.25">
      <c r="A64" s="88"/>
      <c r="B64" s="88"/>
      <c r="C64" s="88"/>
      <c r="D64" s="88"/>
      <c r="E64" s="88"/>
      <c r="F64" s="88"/>
      <c r="G64" s="88"/>
      <c r="H64" s="88"/>
      <c r="I64" s="88"/>
      <c r="J64" s="88"/>
      <c r="K64" s="88"/>
      <c r="L64" s="88"/>
      <c r="M64" s="88"/>
      <c r="N64" s="88"/>
    </row>
    <row r="65" spans="1:14" ht="15" customHeight="1" x14ac:dyDescent="0.25">
      <c r="A65" s="190" t="s">
        <v>88</v>
      </c>
      <c r="B65" s="190"/>
      <c r="C65" s="190"/>
      <c r="D65" s="190"/>
      <c r="E65" s="190"/>
      <c r="F65" s="190"/>
      <c r="G65" s="190"/>
      <c r="H65" s="190"/>
      <c r="I65" s="190"/>
      <c r="J65" s="190"/>
      <c r="K65" s="190"/>
      <c r="L65" s="190"/>
      <c r="M65" s="190"/>
      <c r="N65" s="190"/>
    </row>
    <row r="66" spans="1:14" x14ac:dyDescent="0.25">
      <c r="A66" s="190" t="s">
        <v>347</v>
      </c>
      <c r="B66" s="190"/>
      <c r="C66" s="190"/>
      <c r="D66" s="190"/>
      <c r="E66" s="190"/>
      <c r="F66" s="190"/>
      <c r="G66" s="190"/>
      <c r="H66" s="190"/>
      <c r="I66" s="190"/>
      <c r="J66" s="190"/>
      <c r="K66" s="190"/>
      <c r="L66" s="190"/>
      <c r="M66" s="190"/>
      <c r="N66" s="190"/>
    </row>
  </sheetData>
  <mergeCells count="10">
    <mergeCell ref="A66:N66"/>
    <mergeCell ref="A63:N63"/>
    <mergeCell ref="A65:N65"/>
    <mergeCell ref="A1:B1"/>
    <mergeCell ref="G1:J1"/>
    <mergeCell ref="A2:B2"/>
    <mergeCell ref="A3:N3"/>
    <mergeCell ref="B4:D4"/>
    <mergeCell ref="F4:H4"/>
    <mergeCell ref="J4:N4"/>
  </mergeCells>
  <hyperlinks>
    <hyperlink ref="G1:J1" location="Tabellförteckning!A1" display="Tillbaka till innehållsföreckningen " xr:uid="{00000000-0004-0000-2800-000000000000}"/>
  </hyperlinks>
  <pageMargins left="0.75" right="0.75" top="1" bottom="1" header="0.5" footer="0.5"/>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Q66"/>
  <sheetViews>
    <sheetView zoomScaleNormal="100" workbookViewId="0">
      <pane ySplit="5" topLeftCell="A6" activePane="bottomLeft" state="frozen"/>
      <selection activeCell="L20" sqref="L20"/>
      <selection pane="bottomLeft" activeCell="A65" sqref="A65:XFD65"/>
    </sheetView>
  </sheetViews>
  <sheetFormatPr defaultColWidth="8.5546875" defaultRowHeight="13.2" x14ac:dyDescent="0.25"/>
  <cols>
    <col min="1" max="1" width="6.5546875" style="11" customWidth="1"/>
    <col min="2" max="5" width="8.77734375" style="89" customWidth="1"/>
    <col min="6" max="6" width="2.77734375" style="89" customWidth="1"/>
    <col min="7" max="10" width="8.77734375" style="89" customWidth="1"/>
    <col min="11" max="11" width="2.77734375" style="89" customWidth="1"/>
    <col min="12" max="14" width="8.77734375" style="89" customWidth="1"/>
    <col min="15" max="203" width="8.5546875" style="89"/>
    <col min="204" max="204" width="6.5546875" style="89" customWidth="1"/>
    <col min="205" max="206" width="7.5546875" style="89" customWidth="1"/>
    <col min="207" max="208" width="0" style="89" hidden="1" customWidth="1"/>
    <col min="209" max="210" width="7.5546875" style="89" customWidth="1"/>
    <col min="211" max="212" width="0" style="89" hidden="1" customWidth="1"/>
    <col min="213" max="216" width="7.5546875" style="89" customWidth="1"/>
    <col min="217" max="459" width="8.5546875" style="89"/>
    <col min="460" max="460" width="6.5546875" style="89" customWidth="1"/>
    <col min="461" max="462" width="7.5546875" style="89" customWidth="1"/>
    <col min="463" max="464" width="0" style="89" hidden="1" customWidth="1"/>
    <col min="465" max="466" width="7.5546875" style="89" customWidth="1"/>
    <col min="467" max="468" width="0" style="89" hidden="1" customWidth="1"/>
    <col min="469" max="472" width="7.5546875" style="89" customWidth="1"/>
    <col min="473" max="715" width="8.5546875" style="89"/>
    <col min="716" max="716" width="6.5546875" style="89" customWidth="1"/>
    <col min="717" max="718" width="7.5546875" style="89" customWidth="1"/>
    <col min="719" max="720" width="0" style="89" hidden="1" customWidth="1"/>
    <col min="721" max="722" width="7.5546875" style="89" customWidth="1"/>
    <col min="723" max="724" width="0" style="89" hidden="1" customWidth="1"/>
    <col min="725" max="728" width="7.5546875" style="89" customWidth="1"/>
    <col min="729" max="971" width="8.5546875" style="89"/>
    <col min="972" max="972" width="6.5546875" style="89" customWidth="1"/>
    <col min="973" max="974" width="7.5546875" style="89" customWidth="1"/>
    <col min="975" max="976" width="0" style="89" hidden="1" customWidth="1"/>
    <col min="977" max="978" width="7.5546875" style="89" customWidth="1"/>
    <col min="979" max="980" width="0" style="89" hidden="1" customWidth="1"/>
    <col min="981" max="984" width="7.5546875" style="89" customWidth="1"/>
    <col min="985" max="1227" width="8.5546875" style="89"/>
    <col min="1228" max="1228" width="6.5546875" style="89" customWidth="1"/>
    <col min="1229" max="1230" width="7.5546875" style="89" customWidth="1"/>
    <col min="1231" max="1232" width="0" style="89" hidden="1" customWidth="1"/>
    <col min="1233" max="1234" width="7.5546875" style="89" customWidth="1"/>
    <col min="1235" max="1236" width="0" style="89" hidden="1" customWidth="1"/>
    <col min="1237" max="1240" width="7.5546875" style="89" customWidth="1"/>
    <col min="1241" max="1483" width="8.5546875" style="89"/>
    <col min="1484" max="1484" width="6.5546875" style="89" customWidth="1"/>
    <col min="1485" max="1486" width="7.5546875" style="89" customWidth="1"/>
    <col min="1487" max="1488" width="0" style="89" hidden="1" customWidth="1"/>
    <col min="1489" max="1490" width="7.5546875" style="89" customWidth="1"/>
    <col min="1491" max="1492" width="0" style="89" hidden="1" customWidth="1"/>
    <col min="1493" max="1496" width="7.5546875" style="89" customWidth="1"/>
    <col min="1497" max="1739" width="8.5546875" style="89"/>
    <col min="1740" max="1740" width="6.5546875" style="89" customWidth="1"/>
    <col min="1741" max="1742" width="7.5546875" style="89" customWidth="1"/>
    <col min="1743" max="1744" width="0" style="89" hidden="1" customWidth="1"/>
    <col min="1745" max="1746" width="7.5546875" style="89" customWidth="1"/>
    <col min="1747" max="1748" width="0" style="89" hidden="1" customWidth="1"/>
    <col min="1749" max="1752" width="7.5546875" style="89" customWidth="1"/>
    <col min="1753" max="1995" width="8.5546875" style="89"/>
    <col min="1996" max="1996" width="6.5546875" style="89" customWidth="1"/>
    <col min="1997" max="1998" width="7.5546875" style="89" customWidth="1"/>
    <col min="1999" max="2000" width="0" style="89" hidden="1" customWidth="1"/>
    <col min="2001" max="2002" width="7.5546875" style="89" customWidth="1"/>
    <col min="2003" max="2004" width="0" style="89" hidden="1" customWidth="1"/>
    <col min="2005" max="2008" width="7.5546875" style="89" customWidth="1"/>
    <col min="2009" max="2251" width="8.5546875" style="89"/>
    <col min="2252" max="2252" width="6.5546875" style="89" customWidth="1"/>
    <col min="2253" max="2254" width="7.5546875" style="89" customWidth="1"/>
    <col min="2255" max="2256" width="0" style="89" hidden="1" customWidth="1"/>
    <col min="2257" max="2258" width="7.5546875" style="89" customWidth="1"/>
    <col min="2259" max="2260" width="0" style="89" hidden="1" customWidth="1"/>
    <col min="2261" max="2264" width="7.5546875" style="89" customWidth="1"/>
    <col min="2265" max="2507" width="8.5546875" style="89"/>
    <col min="2508" max="2508" width="6.5546875" style="89" customWidth="1"/>
    <col min="2509" max="2510" width="7.5546875" style="89" customWidth="1"/>
    <col min="2511" max="2512" width="0" style="89" hidden="1" customWidth="1"/>
    <col min="2513" max="2514" width="7.5546875" style="89" customWidth="1"/>
    <col min="2515" max="2516" width="0" style="89" hidden="1" customWidth="1"/>
    <col min="2517" max="2520" width="7.5546875" style="89" customWidth="1"/>
    <col min="2521" max="2763" width="8.5546875" style="89"/>
    <col min="2764" max="2764" width="6.5546875" style="89" customWidth="1"/>
    <col min="2765" max="2766" width="7.5546875" style="89" customWidth="1"/>
    <col min="2767" max="2768" width="0" style="89" hidden="1" customWidth="1"/>
    <col min="2769" max="2770" width="7.5546875" style="89" customWidth="1"/>
    <col min="2771" max="2772" width="0" style="89" hidden="1" customWidth="1"/>
    <col min="2773" max="2776" width="7.5546875" style="89" customWidth="1"/>
    <col min="2777" max="3019" width="8.5546875" style="89"/>
    <col min="3020" max="3020" width="6.5546875" style="89" customWidth="1"/>
    <col min="3021" max="3022" width="7.5546875" style="89" customWidth="1"/>
    <col min="3023" max="3024" width="0" style="89" hidden="1" customWidth="1"/>
    <col min="3025" max="3026" width="7.5546875" style="89" customWidth="1"/>
    <col min="3027" max="3028" width="0" style="89" hidden="1" customWidth="1"/>
    <col min="3029" max="3032" width="7.5546875" style="89" customWidth="1"/>
    <col min="3033" max="3275" width="8.5546875" style="89"/>
    <col min="3276" max="3276" width="6.5546875" style="89" customWidth="1"/>
    <col min="3277" max="3278" width="7.5546875" style="89" customWidth="1"/>
    <col min="3279" max="3280" width="0" style="89" hidden="1" customWidth="1"/>
    <col min="3281" max="3282" width="7.5546875" style="89" customWidth="1"/>
    <col min="3283" max="3284" width="0" style="89" hidden="1" customWidth="1"/>
    <col min="3285" max="3288" width="7.5546875" style="89" customWidth="1"/>
    <col min="3289" max="3531" width="8.5546875" style="89"/>
    <col min="3532" max="3532" width="6.5546875" style="89" customWidth="1"/>
    <col min="3533" max="3534" width="7.5546875" style="89" customWidth="1"/>
    <col min="3535" max="3536" width="0" style="89" hidden="1" customWidth="1"/>
    <col min="3537" max="3538" width="7.5546875" style="89" customWidth="1"/>
    <col min="3539" max="3540" width="0" style="89" hidden="1" customWidth="1"/>
    <col min="3541" max="3544" width="7.5546875" style="89" customWidth="1"/>
    <col min="3545" max="3787" width="8.5546875" style="89"/>
    <col min="3788" max="3788" width="6.5546875" style="89" customWidth="1"/>
    <col min="3789" max="3790" width="7.5546875" style="89" customWidth="1"/>
    <col min="3791" max="3792" width="0" style="89" hidden="1" customWidth="1"/>
    <col min="3793" max="3794" width="7.5546875" style="89" customWidth="1"/>
    <col min="3795" max="3796" width="0" style="89" hidden="1" customWidth="1"/>
    <col min="3797" max="3800" width="7.5546875" style="89" customWidth="1"/>
    <col min="3801" max="4043" width="8.5546875" style="89"/>
    <col min="4044" max="4044" width="6.5546875" style="89" customWidth="1"/>
    <col min="4045" max="4046" width="7.5546875" style="89" customWidth="1"/>
    <col min="4047" max="4048" width="0" style="89" hidden="1" customWidth="1"/>
    <col min="4049" max="4050" width="7.5546875" style="89" customWidth="1"/>
    <col min="4051" max="4052" width="0" style="89" hidden="1" customWidth="1"/>
    <col min="4053" max="4056" width="7.5546875" style="89" customWidth="1"/>
    <col min="4057" max="4299" width="8.5546875" style="89"/>
    <col min="4300" max="4300" width="6.5546875" style="89" customWidth="1"/>
    <col min="4301" max="4302" width="7.5546875" style="89" customWidth="1"/>
    <col min="4303" max="4304" width="0" style="89" hidden="1" customWidth="1"/>
    <col min="4305" max="4306" width="7.5546875" style="89" customWidth="1"/>
    <col min="4307" max="4308" width="0" style="89" hidden="1" customWidth="1"/>
    <col min="4309" max="4312" width="7.5546875" style="89" customWidth="1"/>
    <col min="4313" max="4555" width="8.5546875" style="89"/>
    <col min="4556" max="4556" width="6.5546875" style="89" customWidth="1"/>
    <col min="4557" max="4558" width="7.5546875" style="89" customWidth="1"/>
    <col min="4559" max="4560" width="0" style="89" hidden="1" customWidth="1"/>
    <col min="4561" max="4562" width="7.5546875" style="89" customWidth="1"/>
    <col min="4563" max="4564" width="0" style="89" hidden="1" customWidth="1"/>
    <col min="4565" max="4568" width="7.5546875" style="89" customWidth="1"/>
    <col min="4569" max="4811" width="8.5546875" style="89"/>
    <col min="4812" max="4812" width="6.5546875" style="89" customWidth="1"/>
    <col min="4813" max="4814" width="7.5546875" style="89" customWidth="1"/>
    <col min="4815" max="4816" width="0" style="89" hidden="1" customWidth="1"/>
    <col min="4817" max="4818" width="7.5546875" style="89" customWidth="1"/>
    <col min="4819" max="4820" width="0" style="89" hidden="1" customWidth="1"/>
    <col min="4821" max="4824" width="7.5546875" style="89" customWidth="1"/>
    <col min="4825" max="5067" width="8.5546875" style="89"/>
    <col min="5068" max="5068" width="6.5546875" style="89" customWidth="1"/>
    <col min="5069" max="5070" width="7.5546875" style="89" customWidth="1"/>
    <col min="5071" max="5072" width="0" style="89" hidden="1" customWidth="1"/>
    <col min="5073" max="5074" width="7.5546875" style="89" customWidth="1"/>
    <col min="5075" max="5076" width="0" style="89" hidden="1" customWidth="1"/>
    <col min="5077" max="5080" width="7.5546875" style="89" customWidth="1"/>
    <col min="5081" max="5323" width="8.5546875" style="89"/>
    <col min="5324" max="5324" width="6.5546875" style="89" customWidth="1"/>
    <col min="5325" max="5326" width="7.5546875" style="89" customWidth="1"/>
    <col min="5327" max="5328" width="0" style="89" hidden="1" customWidth="1"/>
    <col min="5329" max="5330" width="7.5546875" style="89" customWidth="1"/>
    <col min="5331" max="5332" width="0" style="89" hidden="1" customWidth="1"/>
    <col min="5333" max="5336" width="7.5546875" style="89" customWidth="1"/>
    <col min="5337" max="5579" width="8.5546875" style="89"/>
    <col min="5580" max="5580" width="6.5546875" style="89" customWidth="1"/>
    <col min="5581" max="5582" width="7.5546875" style="89" customWidth="1"/>
    <col min="5583" max="5584" width="0" style="89" hidden="1" customWidth="1"/>
    <col min="5585" max="5586" width="7.5546875" style="89" customWidth="1"/>
    <col min="5587" max="5588" width="0" style="89" hidden="1" customWidth="1"/>
    <col min="5589" max="5592" width="7.5546875" style="89" customWidth="1"/>
    <col min="5593" max="5835" width="8.5546875" style="89"/>
    <col min="5836" max="5836" width="6.5546875" style="89" customWidth="1"/>
    <col min="5837" max="5838" width="7.5546875" style="89" customWidth="1"/>
    <col min="5839" max="5840" width="0" style="89" hidden="1" customWidth="1"/>
    <col min="5841" max="5842" width="7.5546875" style="89" customWidth="1"/>
    <col min="5843" max="5844" width="0" style="89" hidden="1" customWidth="1"/>
    <col min="5845" max="5848" width="7.5546875" style="89" customWidth="1"/>
    <col min="5849" max="6091" width="8.5546875" style="89"/>
    <col min="6092" max="6092" width="6.5546875" style="89" customWidth="1"/>
    <col min="6093" max="6094" width="7.5546875" style="89" customWidth="1"/>
    <col min="6095" max="6096" width="0" style="89" hidden="1" customWidth="1"/>
    <col min="6097" max="6098" width="7.5546875" style="89" customWidth="1"/>
    <col min="6099" max="6100" width="0" style="89" hidden="1" customWidth="1"/>
    <col min="6101" max="6104" width="7.5546875" style="89" customWidth="1"/>
    <col min="6105" max="6347" width="8.5546875" style="89"/>
    <col min="6348" max="6348" width="6.5546875" style="89" customWidth="1"/>
    <col min="6349" max="6350" width="7.5546875" style="89" customWidth="1"/>
    <col min="6351" max="6352" width="0" style="89" hidden="1" customWidth="1"/>
    <col min="6353" max="6354" width="7.5546875" style="89" customWidth="1"/>
    <col min="6355" max="6356" width="0" style="89" hidden="1" customWidth="1"/>
    <col min="6357" max="6360" width="7.5546875" style="89" customWidth="1"/>
    <col min="6361" max="6603" width="8.5546875" style="89"/>
    <col min="6604" max="6604" width="6.5546875" style="89" customWidth="1"/>
    <col min="6605" max="6606" width="7.5546875" style="89" customWidth="1"/>
    <col min="6607" max="6608" width="0" style="89" hidden="1" customWidth="1"/>
    <col min="6609" max="6610" width="7.5546875" style="89" customWidth="1"/>
    <col min="6611" max="6612" width="0" style="89" hidden="1" customWidth="1"/>
    <col min="6613" max="6616" width="7.5546875" style="89" customWidth="1"/>
    <col min="6617" max="6859" width="8.5546875" style="89"/>
    <col min="6860" max="6860" width="6.5546875" style="89" customWidth="1"/>
    <col min="6861" max="6862" width="7.5546875" style="89" customWidth="1"/>
    <col min="6863" max="6864" width="0" style="89" hidden="1" customWidth="1"/>
    <col min="6865" max="6866" width="7.5546875" style="89" customWidth="1"/>
    <col min="6867" max="6868" width="0" style="89" hidden="1" customWidth="1"/>
    <col min="6869" max="6872" width="7.5546875" style="89" customWidth="1"/>
    <col min="6873" max="7115" width="8.5546875" style="89"/>
    <col min="7116" max="7116" width="6.5546875" style="89" customWidth="1"/>
    <col min="7117" max="7118" width="7.5546875" style="89" customWidth="1"/>
    <col min="7119" max="7120" width="0" style="89" hidden="1" customWidth="1"/>
    <col min="7121" max="7122" width="7.5546875" style="89" customWidth="1"/>
    <col min="7123" max="7124" width="0" style="89" hidden="1" customWidth="1"/>
    <col min="7125" max="7128" width="7.5546875" style="89" customWidth="1"/>
    <col min="7129" max="7371" width="8.5546875" style="89"/>
    <col min="7372" max="7372" width="6.5546875" style="89" customWidth="1"/>
    <col min="7373" max="7374" width="7.5546875" style="89" customWidth="1"/>
    <col min="7375" max="7376" width="0" style="89" hidden="1" customWidth="1"/>
    <col min="7377" max="7378" width="7.5546875" style="89" customWidth="1"/>
    <col min="7379" max="7380" width="0" style="89" hidden="1" customWidth="1"/>
    <col min="7381" max="7384" width="7.5546875" style="89" customWidth="1"/>
    <col min="7385" max="7627" width="8.5546875" style="89"/>
    <col min="7628" max="7628" width="6.5546875" style="89" customWidth="1"/>
    <col min="7629" max="7630" width="7.5546875" style="89" customWidth="1"/>
    <col min="7631" max="7632" width="0" style="89" hidden="1" customWidth="1"/>
    <col min="7633" max="7634" width="7.5546875" style="89" customWidth="1"/>
    <col min="7635" max="7636" width="0" style="89" hidden="1" customWidth="1"/>
    <col min="7637" max="7640" width="7.5546875" style="89" customWidth="1"/>
    <col min="7641" max="7883" width="8.5546875" style="89"/>
    <col min="7884" max="7884" width="6.5546875" style="89" customWidth="1"/>
    <col min="7885" max="7886" width="7.5546875" style="89" customWidth="1"/>
    <col min="7887" max="7888" width="0" style="89" hidden="1" customWidth="1"/>
    <col min="7889" max="7890" width="7.5546875" style="89" customWidth="1"/>
    <col min="7891" max="7892" width="0" style="89" hidden="1" customWidth="1"/>
    <col min="7893" max="7896" width="7.5546875" style="89" customWidth="1"/>
    <col min="7897" max="8139" width="8.5546875" style="89"/>
    <col min="8140" max="8140" width="6.5546875" style="89" customWidth="1"/>
    <col min="8141" max="8142" width="7.5546875" style="89" customWidth="1"/>
    <col min="8143" max="8144" width="0" style="89" hidden="1" customWidth="1"/>
    <col min="8145" max="8146" width="7.5546875" style="89" customWidth="1"/>
    <col min="8147" max="8148" width="0" style="89" hidden="1" customWidth="1"/>
    <col min="8149" max="8152" width="7.5546875" style="89" customWidth="1"/>
    <col min="8153" max="8395" width="8.5546875" style="89"/>
    <col min="8396" max="8396" width="6.5546875" style="89" customWidth="1"/>
    <col min="8397" max="8398" width="7.5546875" style="89" customWidth="1"/>
    <col min="8399" max="8400" width="0" style="89" hidden="1" customWidth="1"/>
    <col min="8401" max="8402" width="7.5546875" style="89" customWidth="1"/>
    <col min="8403" max="8404" width="0" style="89" hidden="1" customWidth="1"/>
    <col min="8405" max="8408" width="7.5546875" style="89" customWidth="1"/>
    <col min="8409" max="8651" width="8.5546875" style="89"/>
    <col min="8652" max="8652" width="6.5546875" style="89" customWidth="1"/>
    <col min="8653" max="8654" width="7.5546875" style="89" customWidth="1"/>
    <col min="8655" max="8656" width="0" style="89" hidden="1" customWidth="1"/>
    <col min="8657" max="8658" width="7.5546875" style="89" customWidth="1"/>
    <col min="8659" max="8660" width="0" style="89" hidden="1" customWidth="1"/>
    <col min="8661" max="8664" width="7.5546875" style="89" customWidth="1"/>
    <col min="8665" max="8907" width="8.5546875" style="89"/>
    <col min="8908" max="8908" width="6.5546875" style="89" customWidth="1"/>
    <col min="8909" max="8910" width="7.5546875" style="89" customWidth="1"/>
    <col min="8911" max="8912" width="0" style="89" hidden="1" customWidth="1"/>
    <col min="8913" max="8914" width="7.5546875" style="89" customWidth="1"/>
    <col min="8915" max="8916" width="0" style="89" hidden="1" customWidth="1"/>
    <col min="8917" max="8920" width="7.5546875" style="89" customWidth="1"/>
    <col min="8921" max="9163" width="8.5546875" style="89"/>
    <col min="9164" max="9164" width="6.5546875" style="89" customWidth="1"/>
    <col min="9165" max="9166" width="7.5546875" style="89" customWidth="1"/>
    <col min="9167" max="9168" width="0" style="89" hidden="1" customWidth="1"/>
    <col min="9169" max="9170" width="7.5546875" style="89" customWidth="1"/>
    <col min="9171" max="9172" width="0" style="89" hidden="1" customWidth="1"/>
    <col min="9173" max="9176" width="7.5546875" style="89" customWidth="1"/>
    <col min="9177" max="9419" width="8.5546875" style="89"/>
    <col min="9420" max="9420" width="6.5546875" style="89" customWidth="1"/>
    <col min="9421" max="9422" width="7.5546875" style="89" customWidth="1"/>
    <col min="9423" max="9424" width="0" style="89" hidden="1" customWidth="1"/>
    <col min="9425" max="9426" width="7.5546875" style="89" customWidth="1"/>
    <col min="9427" max="9428" width="0" style="89" hidden="1" customWidth="1"/>
    <col min="9429" max="9432" width="7.5546875" style="89" customWidth="1"/>
    <col min="9433" max="9675" width="8.5546875" style="89"/>
    <col min="9676" max="9676" width="6.5546875" style="89" customWidth="1"/>
    <col min="9677" max="9678" width="7.5546875" style="89" customWidth="1"/>
    <col min="9679" max="9680" width="0" style="89" hidden="1" customWidth="1"/>
    <col min="9681" max="9682" width="7.5546875" style="89" customWidth="1"/>
    <col min="9683" max="9684" width="0" style="89" hidden="1" customWidth="1"/>
    <col min="9685" max="9688" width="7.5546875" style="89" customWidth="1"/>
    <col min="9689" max="9931" width="8.5546875" style="89"/>
    <col min="9932" max="9932" width="6.5546875" style="89" customWidth="1"/>
    <col min="9933" max="9934" width="7.5546875" style="89" customWidth="1"/>
    <col min="9935" max="9936" width="0" style="89" hidden="1" customWidth="1"/>
    <col min="9937" max="9938" width="7.5546875" style="89" customWidth="1"/>
    <col min="9939" max="9940" width="0" style="89" hidden="1" customWidth="1"/>
    <col min="9941" max="9944" width="7.5546875" style="89" customWidth="1"/>
    <col min="9945" max="10187" width="8.5546875" style="89"/>
    <col min="10188" max="10188" width="6.5546875" style="89" customWidth="1"/>
    <col min="10189" max="10190" width="7.5546875" style="89" customWidth="1"/>
    <col min="10191" max="10192" width="0" style="89" hidden="1" customWidth="1"/>
    <col min="10193" max="10194" width="7.5546875" style="89" customWidth="1"/>
    <col min="10195" max="10196" width="0" style="89" hidden="1" customWidth="1"/>
    <col min="10197" max="10200" width="7.5546875" style="89" customWidth="1"/>
    <col min="10201" max="10443" width="8.5546875" style="89"/>
    <col min="10444" max="10444" width="6.5546875" style="89" customWidth="1"/>
    <col min="10445" max="10446" width="7.5546875" style="89" customWidth="1"/>
    <col min="10447" max="10448" width="0" style="89" hidden="1" customWidth="1"/>
    <col min="10449" max="10450" width="7.5546875" style="89" customWidth="1"/>
    <col min="10451" max="10452" width="0" style="89" hidden="1" customWidth="1"/>
    <col min="10453" max="10456" width="7.5546875" style="89" customWidth="1"/>
    <col min="10457" max="10699" width="8.5546875" style="89"/>
    <col min="10700" max="10700" width="6.5546875" style="89" customWidth="1"/>
    <col min="10701" max="10702" width="7.5546875" style="89" customWidth="1"/>
    <col min="10703" max="10704" width="0" style="89" hidden="1" customWidth="1"/>
    <col min="10705" max="10706" width="7.5546875" style="89" customWidth="1"/>
    <col min="10707" max="10708" width="0" style="89" hidden="1" customWidth="1"/>
    <col min="10709" max="10712" width="7.5546875" style="89" customWidth="1"/>
    <col min="10713" max="10955" width="8.5546875" style="89"/>
    <col min="10956" max="10956" width="6.5546875" style="89" customWidth="1"/>
    <col min="10957" max="10958" width="7.5546875" style="89" customWidth="1"/>
    <col min="10959" max="10960" width="0" style="89" hidden="1" customWidth="1"/>
    <col min="10961" max="10962" width="7.5546875" style="89" customWidth="1"/>
    <col min="10963" max="10964" width="0" style="89" hidden="1" customWidth="1"/>
    <col min="10965" max="10968" width="7.5546875" style="89" customWidth="1"/>
    <col min="10969" max="11211" width="8.5546875" style="89"/>
    <col min="11212" max="11212" width="6.5546875" style="89" customWidth="1"/>
    <col min="11213" max="11214" width="7.5546875" style="89" customWidth="1"/>
    <col min="11215" max="11216" width="0" style="89" hidden="1" customWidth="1"/>
    <col min="11217" max="11218" width="7.5546875" style="89" customWidth="1"/>
    <col min="11219" max="11220" width="0" style="89" hidden="1" customWidth="1"/>
    <col min="11221" max="11224" width="7.5546875" style="89" customWidth="1"/>
    <col min="11225" max="11467" width="8.5546875" style="89"/>
    <col min="11468" max="11468" width="6.5546875" style="89" customWidth="1"/>
    <col min="11469" max="11470" width="7.5546875" style="89" customWidth="1"/>
    <col min="11471" max="11472" width="0" style="89" hidden="1" customWidth="1"/>
    <col min="11473" max="11474" width="7.5546875" style="89" customWidth="1"/>
    <col min="11475" max="11476" width="0" style="89" hidden="1" customWidth="1"/>
    <col min="11477" max="11480" width="7.5546875" style="89" customWidth="1"/>
    <col min="11481" max="11723" width="8.5546875" style="89"/>
    <col min="11724" max="11724" width="6.5546875" style="89" customWidth="1"/>
    <col min="11725" max="11726" width="7.5546875" style="89" customWidth="1"/>
    <col min="11727" max="11728" width="0" style="89" hidden="1" customWidth="1"/>
    <col min="11729" max="11730" width="7.5546875" style="89" customWidth="1"/>
    <col min="11731" max="11732" width="0" style="89" hidden="1" customWidth="1"/>
    <col min="11733" max="11736" width="7.5546875" style="89" customWidth="1"/>
    <col min="11737" max="11979" width="8.5546875" style="89"/>
    <col min="11980" max="11980" width="6.5546875" style="89" customWidth="1"/>
    <col min="11981" max="11982" width="7.5546875" style="89" customWidth="1"/>
    <col min="11983" max="11984" width="0" style="89" hidden="1" customWidth="1"/>
    <col min="11985" max="11986" width="7.5546875" style="89" customWidth="1"/>
    <col min="11987" max="11988" width="0" style="89" hidden="1" customWidth="1"/>
    <col min="11989" max="11992" width="7.5546875" style="89" customWidth="1"/>
    <col min="11993" max="12235" width="8.5546875" style="89"/>
    <col min="12236" max="12236" width="6.5546875" style="89" customWidth="1"/>
    <col min="12237" max="12238" width="7.5546875" style="89" customWidth="1"/>
    <col min="12239" max="12240" width="0" style="89" hidden="1" customWidth="1"/>
    <col min="12241" max="12242" width="7.5546875" style="89" customWidth="1"/>
    <col min="12243" max="12244" width="0" style="89" hidden="1" customWidth="1"/>
    <col min="12245" max="12248" width="7.5546875" style="89" customWidth="1"/>
    <col min="12249" max="12491" width="8.5546875" style="89"/>
    <col min="12492" max="12492" width="6.5546875" style="89" customWidth="1"/>
    <col min="12493" max="12494" width="7.5546875" style="89" customWidth="1"/>
    <col min="12495" max="12496" width="0" style="89" hidden="1" customWidth="1"/>
    <col min="12497" max="12498" width="7.5546875" style="89" customWidth="1"/>
    <col min="12499" max="12500" width="0" style="89" hidden="1" customWidth="1"/>
    <col min="12501" max="12504" width="7.5546875" style="89" customWidth="1"/>
    <col min="12505" max="12747" width="8.5546875" style="89"/>
    <col min="12748" max="12748" width="6.5546875" style="89" customWidth="1"/>
    <col min="12749" max="12750" width="7.5546875" style="89" customWidth="1"/>
    <col min="12751" max="12752" width="0" style="89" hidden="1" customWidth="1"/>
    <col min="12753" max="12754" width="7.5546875" style="89" customWidth="1"/>
    <col min="12755" max="12756" width="0" style="89" hidden="1" customWidth="1"/>
    <col min="12757" max="12760" width="7.5546875" style="89" customWidth="1"/>
    <col min="12761" max="13003" width="8.5546875" style="89"/>
    <col min="13004" max="13004" width="6.5546875" style="89" customWidth="1"/>
    <col min="13005" max="13006" width="7.5546875" style="89" customWidth="1"/>
    <col min="13007" max="13008" width="0" style="89" hidden="1" customWidth="1"/>
    <col min="13009" max="13010" width="7.5546875" style="89" customWidth="1"/>
    <col min="13011" max="13012" width="0" style="89" hidden="1" customWidth="1"/>
    <col min="13013" max="13016" width="7.5546875" style="89" customWidth="1"/>
    <col min="13017" max="13259" width="8.5546875" style="89"/>
    <col min="13260" max="13260" width="6.5546875" style="89" customWidth="1"/>
    <col min="13261" max="13262" width="7.5546875" style="89" customWidth="1"/>
    <col min="13263" max="13264" width="0" style="89" hidden="1" customWidth="1"/>
    <col min="13265" max="13266" width="7.5546875" style="89" customWidth="1"/>
    <col min="13267" max="13268" width="0" style="89" hidden="1" customWidth="1"/>
    <col min="13269" max="13272" width="7.5546875" style="89" customWidth="1"/>
    <col min="13273" max="13515" width="8.5546875" style="89"/>
    <col min="13516" max="13516" width="6.5546875" style="89" customWidth="1"/>
    <col min="13517" max="13518" width="7.5546875" style="89" customWidth="1"/>
    <col min="13519" max="13520" width="0" style="89" hidden="1" customWidth="1"/>
    <col min="13521" max="13522" width="7.5546875" style="89" customWidth="1"/>
    <col min="13523" max="13524" width="0" style="89" hidden="1" customWidth="1"/>
    <col min="13525" max="13528" width="7.5546875" style="89" customWidth="1"/>
    <col min="13529" max="13771" width="8.5546875" style="89"/>
    <col min="13772" max="13772" width="6.5546875" style="89" customWidth="1"/>
    <col min="13773" max="13774" width="7.5546875" style="89" customWidth="1"/>
    <col min="13775" max="13776" width="0" style="89" hidden="1" customWidth="1"/>
    <col min="13777" max="13778" width="7.5546875" style="89" customWidth="1"/>
    <col min="13779" max="13780" width="0" style="89" hidden="1" customWidth="1"/>
    <col min="13781" max="13784" width="7.5546875" style="89" customWidth="1"/>
    <col min="13785" max="14027" width="8.5546875" style="89"/>
    <col min="14028" max="14028" width="6.5546875" style="89" customWidth="1"/>
    <col min="14029" max="14030" width="7.5546875" style="89" customWidth="1"/>
    <col min="14031" max="14032" width="0" style="89" hidden="1" customWidth="1"/>
    <col min="14033" max="14034" width="7.5546875" style="89" customWidth="1"/>
    <col min="14035" max="14036" width="0" style="89" hidden="1" customWidth="1"/>
    <col min="14037" max="14040" width="7.5546875" style="89" customWidth="1"/>
    <col min="14041" max="14283" width="8.5546875" style="89"/>
    <col min="14284" max="14284" width="6.5546875" style="89" customWidth="1"/>
    <col min="14285" max="14286" width="7.5546875" style="89" customWidth="1"/>
    <col min="14287" max="14288" width="0" style="89" hidden="1" customWidth="1"/>
    <col min="14289" max="14290" width="7.5546875" style="89" customWidth="1"/>
    <col min="14291" max="14292" width="0" style="89" hidden="1" customWidth="1"/>
    <col min="14293" max="14296" width="7.5546875" style="89" customWidth="1"/>
    <col min="14297" max="14539" width="8.5546875" style="89"/>
    <col min="14540" max="14540" width="6.5546875" style="89" customWidth="1"/>
    <col min="14541" max="14542" width="7.5546875" style="89" customWidth="1"/>
    <col min="14543" max="14544" width="0" style="89" hidden="1" customWidth="1"/>
    <col min="14545" max="14546" width="7.5546875" style="89" customWidth="1"/>
    <col min="14547" max="14548" width="0" style="89" hidden="1" customWidth="1"/>
    <col min="14549" max="14552" width="7.5546875" style="89" customWidth="1"/>
    <col min="14553" max="14795" width="8.5546875" style="89"/>
    <col min="14796" max="14796" width="6.5546875" style="89" customWidth="1"/>
    <col min="14797" max="14798" width="7.5546875" style="89" customWidth="1"/>
    <col min="14799" max="14800" width="0" style="89" hidden="1" customWidth="1"/>
    <col min="14801" max="14802" width="7.5546875" style="89" customWidth="1"/>
    <col min="14803" max="14804" width="0" style="89" hidden="1" customWidth="1"/>
    <col min="14805" max="14808" width="7.5546875" style="89" customWidth="1"/>
    <col min="14809" max="15051" width="8.5546875" style="89"/>
    <col min="15052" max="15052" width="6.5546875" style="89" customWidth="1"/>
    <col min="15053" max="15054" width="7.5546875" style="89" customWidth="1"/>
    <col min="15055" max="15056" width="0" style="89" hidden="1" customWidth="1"/>
    <col min="15057" max="15058" width="7.5546875" style="89" customWidth="1"/>
    <col min="15059" max="15060" width="0" style="89" hidden="1" customWidth="1"/>
    <col min="15061" max="15064" width="7.5546875" style="89" customWidth="1"/>
    <col min="15065" max="15307" width="8.5546875" style="89"/>
    <col min="15308" max="15308" width="6.5546875" style="89" customWidth="1"/>
    <col min="15309" max="15310" width="7.5546875" style="89" customWidth="1"/>
    <col min="15311" max="15312" width="0" style="89" hidden="1" customWidth="1"/>
    <col min="15313" max="15314" width="7.5546875" style="89" customWidth="1"/>
    <col min="15315" max="15316" width="0" style="89" hidden="1" customWidth="1"/>
    <col min="15317" max="15320" width="7.5546875" style="89" customWidth="1"/>
    <col min="15321" max="15563" width="8.5546875" style="89"/>
    <col min="15564" max="15564" width="6.5546875" style="89" customWidth="1"/>
    <col min="15565" max="15566" width="7.5546875" style="89" customWidth="1"/>
    <col min="15567" max="15568" width="0" style="89" hidden="1" customWidth="1"/>
    <col min="15569" max="15570" width="7.5546875" style="89" customWidth="1"/>
    <col min="15571" max="15572" width="0" style="89" hidden="1" customWidth="1"/>
    <col min="15573" max="15576" width="7.5546875" style="89" customWidth="1"/>
    <col min="15577" max="15819" width="8.5546875" style="89"/>
    <col min="15820" max="15820" width="6.5546875" style="89" customWidth="1"/>
    <col min="15821" max="15822" width="7.5546875" style="89" customWidth="1"/>
    <col min="15823" max="15824" width="0" style="89" hidden="1" customWidth="1"/>
    <col min="15825" max="15826" width="7.5546875" style="89" customWidth="1"/>
    <col min="15827" max="15828" width="0" style="89" hidden="1" customWidth="1"/>
    <col min="15829" max="15832" width="7.5546875" style="89" customWidth="1"/>
    <col min="15833" max="16075" width="8.5546875" style="89"/>
    <col min="16076" max="16076" width="6.5546875" style="89" customWidth="1"/>
    <col min="16077" max="16078" width="7.5546875" style="89" customWidth="1"/>
    <col min="16079" max="16080" width="0" style="89" hidden="1" customWidth="1"/>
    <col min="16081" max="16082" width="7.5546875" style="89" customWidth="1"/>
    <col min="16083" max="16084" width="0" style="89" hidden="1" customWidth="1"/>
    <col min="16085" max="16088" width="7.5546875" style="89" customWidth="1"/>
    <col min="16089" max="16384" width="8.5546875" style="89"/>
  </cols>
  <sheetData>
    <row r="1" spans="1:15" ht="30" customHeight="1" x14ac:dyDescent="0.25">
      <c r="A1" s="191"/>
      <c r="B1" s="192"/>
      <c r="G1" s="193" t="s">
        <v>120</v>
      </c>
      <c r="H1" s="194"/>
      <c r="I1" s="194"/>
      <c r="J1" s="192"/>
      <c r="K1" s="192"/>
      <c r="L1" s="192"/>
      <c r="M1" s="192"/>
      <c r="N1" s="192"/>
    </row>
    <row r="2" spans="1:15" ht="6" customHeight="1" x14ac:dyDescent="0.25">
      <c r="A2" s="191"/>
      <c r="B2" s="192"/>
    </row>
    <row r="3" spans="1:15" ht="15" customHeight="1" x14ac:dyDescent="0.25">
      <c r="A3" s="203" t="s">
        <v>350</v>
      </c>
      <c r="B3" s="196"/>
      <c r="C3" s="196"/>
      <c r="D3" s="196"/>
      <c r="E3" s="196"/>
      <c r="F3" s="196"/>
      <c r="G3" s="196"/>
      <c r="H3" s="196"/>
      <c r="I3" s="196"/>
      <c r="J3" s="196"/>
      <c r="K3" s="196"/>
      <c r="L3" s="196"/>
      <c r="M3" s="196"/>
      <c r="N3" s="196"/>
      <c r="O3" s="206"/>
    </row>
    <row r="4" spans="1:15" ht="15" customHeight="1" x14ac:dyDescent="0.25">
      <c r="A4" s="89"/>
      <c r="B4" s="204" t="s">
        <v>39</v>
      </c>
      <c r="C4" s="204"/>
      <c r="D4" s="204"/>
      <c r="E4" s="204"/>
      <c r="F4" s="19"/>
      <c r="G4" s="204" t="s">
        <v>40</v>
      </c>
      <c r="H4" s="204"/>
      <c r="I4" s="204"/>
      <c r="J4" s="204"/>
      <c r="K4" s="19"/>
      <c r="L4" s="202" t="s">
        <v>41</v>
      </c>
      <c r="M4" s="202"/>
      <c r="N4" s="202"/>
      <c r="O4" s="206"/>
    </row>
    <row r="5" spans="1:15" ht="45" customHeight="1" x14ac:dyDescent="0.25">
      <c r="A5" s="27" t="s">
        <v>60</v>
      </c>
      <c r="B5" s="51" t="s">
        <v>56</v>
      </c>
      <c r="C5" s="19" t="s">
        <v>42</v>
      </c>
      <c r="D5" s="19" t="s">
        <v>61</v>
      </c>
      <c r="E5" s="19" t="s">
        <v>46</v>
      </c>
      <c r="F5" s="19"/>
      <c r="G5" s="51" t="s">
        <v>56</v>
      </c>
      <c r="H5" s="19" t="s">
        <v>42</v>
      </c>
      <c r="I5" s="19" t="s">
        <v>61</v>
      </c>
      <c r="J5" s="19" t="s">
        <v>46</v>
      </c>
      <c r="K5" s="19"/>
      <c r="L5" s="51" t="s">
        <v>56</v>
      </c>
      <c r="M5" s="51" t="s">
        <v>136</v>
      </c>
      <c r="N5" s="19" t="s">
        <v>42</v>
      </c>
      <c r="O5" s="51" t="s">
        <v>259</v>
      </c>
    </row>
    <row r="6" spans="1:15" ht="6" customHeight="1" x14ac:dyDescent="0.25">
      <c r="A6" s="28"/>
      <c r="B6" s="98"/>
      <c r="C6" s="98"/>
      <c r="D6" s="98"/>
      <c r="E6" s="98"/>
      <c r="F6" s="98"/>
      <c r="G6" s="98"/>
      <c r="H6" s="98"/>
      <c r="I6" s="98"/>
      <c r="J6" s="98"/>
      <c r="K6" s="98"/>
      <c r="L6" s="98"/>
      <c r="M6" s="98"/>
      <c r="N6" s="98"/>
      <c r="O6" s="98"/>
    </row>
    <row r="7" spans="1:15" x14ac:dyDescent="0.25">
      <c r="A7" s="11">
        <v>1970</v>
      </c>
      <c r="B7" s="41" t="s">
        <v>34</v>
      </c>
      <c r="C7" s="12">
        <v>3.3479999999999999</v>
      </c>
      <c r="D7" s="12">
        <v>4.2000000000000003E-2</v>
      </c>
      <c r="E7" s="12">
        <v>457</v>
      </c>
      <c r="F7" s="12"/>
      <c r="G7" s="12">
        <v>46</v>
      </c>
      <c r="H7" s="12">
        <v>4.0000000000000001E-3</v>
      </c>
      <c r="I7" s="12">
        <v>0</v>
      </c>
      <c r="J7" s="12">
        <v>4054</v>
      </c>
      <c r="K7" s="12"/>
      <c r="L7" s="41" t="s">
        <v>34</v>
      </c>
      <c r="M7" s="41" t="s">
        <v>34</v>
      </c>
      <c r="N7" s="12">
        <v>3.3519999999999999</v>
      </c>
      <c r="O7" s="16">
        <v>4.1479285972205411E-2</v>
      </c>
    </row>
    <row r="8" spans="1:15" x14ac:dyDescent="0.25">
      <c r="A8" s="11">
        <v>1971</v>
      </c>
      <c r="B8" s="12">
        <v>130</v>
      </c>
      <c r="C8" s="12">
        <v>2.4700000000000002</v>
      </c>
      <c r="D8" s="12">
        <v>0.307</v>
      </c>
      <c r="E8" s="12">
        <v>4035</v>
      </c>
      <c r="F8" s="12"/>
      <c r="G8" s="12">
        <v>39</v>
      </c>
      <c r="H8" s="12">
        <v>1E-3</v>
      </c>
      <c r="I8" s="12">
        <v>2.5000000000000001E-2</v>
      </c>
      <c r="J8" s="12">
        <v>4314</v>
      </c>
      <c r="K8" s="12"/>
      <c r="L8" s="12">
        <v>169</v>
      </c>
      <c r="M8" s="12">
        <v>2.0825208113451787</v>
      </c>
      <c r="N8" s="12">
        <v>2.4710000000000001</v>
      </c>
      <c r="O8" s="16">
        <v>3.0449165235703773E-2</v>
      </c>
    </row>
    <row r="9" spans="1:15" x14ac:dyDescent="0.25">
      <c r="A9" s="11">
        <v>1972</v>
      </c>
      <c r="B9" s="12">
        <v>82</v>
      </c>
      <c r="C9" s="12">
        <v>1.6819999999999999</v>
      </c>
      <c r="D9" s="12">
        <v>4.0000000000000001E-3</v>
      </c>
      <c r="E9" s="12">
        <v>20296</v>
      </c>
      <c r="F9" s="12"/>
      <c r="G9" s="12">
        <v>33</v>
      </c>
      <c r="H9" s="12">
        <v>1.0089999999999999</v>
      </c>
      <c r="I9" s="12">
        <v>0</v>
      </c>
      <c r="J9" s="12">
        <v>4019</v>
      </c>
      <c r="K9" s="12"/>
      <c r="L9" s="12">
        <v>115</v>
      </c>
      <c r="M9" s="12">
        <v>1.4146657040379109</v>
      </c>
      <c r="N9" s="12">
        <v>2.6909999999999998</v>
      </c>
      <c r="O9" s="16">
        <v>3.3103177474487114E-2</v>
      </c>
    </row>
    <row r="10" spans="1:15" x14ac:dyDescent="0.25">
      <c r="A10" s="11">
        <v>1973</v>
      </c>
      <c r="B10" s="12">
        <v>385</v>
      </c>
      <c r="C10" s="12">
        <v>30.846</v>
      </c>
      <c r="D10" s="12">
        <v>4.0999999999999995E-2</v>
      </c>
      <c r="E10" s="12">
        <v>11198</v>
      </c>
      <c r="F10" s="12"/>
      <c r="G10" s="12">
        <v>29</v>
      </c>
      <c r="H10" s="12">
        <v>1.004</v>
      </c>
      <c r="I10" s="12">
        <v>0</v>
      </c>
      <c r="J10" s="12">
        <v>62824</v>
      </c>
      <c r="K10" s="12"/>
      <c r="L10" s="12">
        <v>414</v>
      </c>
      <c r="M10" s="12">
        <v>5.0832299088407433</v>
      </c>
      <c r="N10" s="12">
        <v>31.85</v>
      </c>
      <c r="O10" s="16">
        <v>0.39106490965356927</v>
      </c>
    </row>
    <row r="11" spans="1:15" x14ac:dyDescent="0.25">
      <c r="A11" s="11">
        <v>1974</v>
      </c>
      <c r="B11" s="12">
        <v>660</v>
      </c>
      <c r="C11" s="12">
        <v>13.409000000000001</v>
      </c>
      <c r="D11" s="12">
        <v>0.78099999999999992</v>
      </c>
      <c r="E11" s="12">
        <v>57667</v>
      </c>
      <c r="F11" s="12"/>
      <c r="G11" s="12">
        <v>41</v>
      </c>
      <c r="H11" s="12">
        <v>10.17</v>
      </c>
      <c r="I11" s="12">
        <v>0</v>
      </c>
      <c r="J11" s="12">
        <v>161625</v>
      </c>
      <c r="K11" s="12"/>
      <c r="L11" s="12">
        <v>701</v>
      </c>
      <c r="M11" s="12">
        <v>8.573150189972937</v>
      </c>
      <c r="N11" s="12">
        <v>23.579000000000001</v>
      </c>
      <c r="O11" s="16">
        <v>0.28836848549125804</v>
      </c>
    </row>
    <row r="12" spans="1:15" x14ac:dyDescent="0.25">
      <c r="A12" s="11">
        <v>1975</v>
      </c>
      <c r="B12" s="12">
        <v>1000</v>
      </c>
      <c r="C12" s="12">
        <v>35.795999999999999</v>
      </c>
      <c r="D12" s="12">
        <v>9.0999999999999998E-2</v>
      </c>
      <c r="E12" s="12">
        <v>31439</v>
      </c>
      <c r="F12" s="12"/>
      <c r="G12" s="12">
        <v>21</v>
      </c>
      <c r="H12" s="12">
        <v>3.774</v>
      </c>
      <c r="I12" s="12">
        <v>0</v>
      </c>
      <c r="J12" s="12">
        <v>974</v>
      </c>
      <c r="K12" s="12"/>
      <c r="L12" s="12">
        <v>1021</v>
      </c>
      <c r="M12" s="12">
        <v>12.438414013280475</v>
      </c>
      <c r="N12" s="12">
        <v>39.57</v>
      </c>
      <c r="O12" s="16">
        <v>0.48206468413859782</v>
      </c>
    </row>
    <row r="13" spans="1:15" x14ac:dyDescent="0.25">
      <c r="A13" s="11">
        <v>1976</v>
      </c>
      <c r="B13" s="12">
        <v>1424</v>
      </c>
      <c r="C13" s="12">
        <v>74.242000000000004</v>
      </c>
      <c r="D13" s="12">
        <v>0.316</v>
      </c>
      <c r="E13" s="12">
        <v>1537</v>
      </c>
      <c r="F13" s="12"/>
      <c r="G13" s="12">
        <v>29</v>
      </c>
      <c r="H13" s="12">
        <v>24.709</v>
      </c>
      <c r="I13" s="12">
        <v>0</v>
      </c>
      <c r="J13" s="12">
        <v>2251</v>
      </c>
      <c r="K13" s="12"/>
      <c r="L13" s="12">
        <v>1453</v>
      </c>
      <c r="M13" s="12">
        <v>17.641675830503441</v>
      </c>
      <c r="N13" s="12">
        <v>98.951000000000008</v>
      </c>
      <c r="O13" s="16">
        <v>1.2014187646965906</v>
      </c>
    </row>
    <row r="14" spans="1:15" x14ac:dyDescent="0.25">
      <c r="A14" s="11">
        <v>1977</v>
      </c>
      <c r="B14" s="12">
        <v>1427</v>
      </c>
      <c r="C14" s="12">
        <v>47.030999999999999</v>
      </c>
      <c r="D14" s="12">
        <v>2.3330000000000002</v>
      </c>
      <c r="E14" s="12">
        <v>185</v>
      </c>
      <c r="F14" s="12"/>
      <c r="G14" s="12">
        <v>30</v>
      </c>
      <c r="H14" s="12">
        <v>5.641</v>
      </c>
      <c r="I14" s="12">
        <v>0</v>
      </c>
      <c r="J14" s="12">
        <v>4081</v>
      </c>
      <c r="K14" s="12"/>
      <c r="L14" s="12">
        <v>1457</v>
      </c>
      <c r="M14" s="12">
        <v>17.624042048037065</v>
      </c>
      <c r="N14" s="12">
        <v>52.671999999999997</v>
      </c>
      <c r="O14" s="16">
        <v>0.63712665940577096</v>
      </c>
    </row>
    <row r="15" spans="1:15" x14ac:dyDescent="0.25">
      <c r="A15" s="11">
        <v>1978</v>
      </c>
      <c r="B15" s="12">
        <v>820</v>
      </c>
      <c r="C15" s="12">
        <v>26.577999999999999</v>
      </c>
      <c r="D15" s="12">
        <v>0.64400000000000002</v>
      </c>
      <c r="E15" s="12">
        <v>272</v>
      </c>
      <c r="F15" s="12"/>
      <c r="G15" s="12">
        <v>16</v>
      </c>
      <c r="H15" s="12">
        <v>3.6640000000000001</v>
      </c>
      <c r="I15" s="12">
        <v>0</v>
      </c>
      <c r="J15" s="12">
        <v>107</v>
      </c>
      <c r="K15" s="12"/>
      <c r="L15" s="12">
        <v>836</v>
      </c>
      <c r="M15" s="12">
        <v>10.09121078475218</v>
      </c>
      <c r="N15" s="12">
        <v>30.242000000000001</v>
      </c>
      <c r="O15" s="16">
        <v>0.3650459288905209</v>
      </c>
    </row>
    <row r="16" spans="1:15" x14ac:dyDescent="0.25">
      <c r="A16" s="11">
        <v>1979</v>
      </c>
      <c r="B16" s="12">
        <v>834</v>
      </c>
      <c r="C16" s="12">
        <v>18.581</v>
      </c>
      <c r="D16" s="12">
        <v>0.38</v>
      </c>
      <c r="E16" s="12">
        <v>251</v>
      </c>
      <c r="F16" s="12"/>
      <c r="G16" s="12">
        <v>18</v>
      </c>
      <c r="H16" s="12">
        <v>2.2360000000000002</v>
      </c>
      <c r="I16" s="12">
        <v>0</v>
      </c>
      <c r="J16" s="12">
        <v>1914</v>
      </c>
      <c r="K16" s="12"/>
      <c r="L16" s="12">
        <v>852</v>
      </c>
      <c r="M16" s="12">
        <v>10.261338960208406</v>
      </c>
      <c r="N16" s="12">
        <v>20.817</v>
      </c>
      <c r="O16" s="16">
        <v>0.2507163064960779</v>
      </c>
    </row>
    <row r="17" spans="1:15" x14ac:dyDescent="0.25">
      <c r="A17" s="11">
        <v>1980</v>
      </c>
      <c r="B17" s="12">
        <v>1242</v>
      </c>
      <c r="C17" s="12">
        <v>18.391999999999999</v>
      </c>
      <c r="D17" s="12">
        <v>0.122</v>
      </c>
      <c r="E17" s="12">
        <v>94</v>
      </c>
      <c r="F17" s="12"/>
      <c r="G17" s="12">
        <v>20</v>
      </c>
      <c r="H17" s="12">
        <v>3.2549999999999999</v>
      </c>
      <c r="I17" s="12">
        <v>0</v>
      </c>
      <c r="J17" s="12">
        <v>729</v>
      </c>
      <c r="K17" s="12"/>
      <c r="L17" s="12">
        <v>1262</v>
      </c>
      <c r="M17" s="12">
        <v>15.17203123803414</v>
      </c>
      <c r="N17" s="12">
        <v>21.646999999999998</v>
      </c>
      <c r="O17" s="16">
        <v>0.26024481791578846</v>
      </c>
    </row>
    <row r="18" spans="1:15" x14ac:dyDescent="0.25">
      <c r="A18" s="11">
        <v>1981</v>
      </c>
      <c r="B18" s="12">
        <v>1665</v>
      </c>
      <c r="C18" s="12">
        <v>22.381</v>
      </c>
      <c r="D18" s="12">
        <v>9.0999999999999998E-2</v>
      </c>
      <c r="E18" s="12">
        <v>264</v>
      </c>
      <c r="F18" s="12"/>
      <c r="G18" s="12">
        <v>21</v>
      </c>
      <c r="H18" s="12">
        <v>7.4790000000000001</v>
      </c>
      <c r="I18" s="12">
        <v>0</v>
      </c>
      <c r="J18" s="12">
        <v>89</v>
      </c>
      <c r="K18" s="12"/>
      <c r="L18" s="12">
        <v>1686</v>
      </c>
      <c r="M18" s="12">
        <v>20.257038509879752</v>
      </c>
      <c r="N18" s="12">
        <v>29.86</v>
      </c>
      <c r="O18" s="16">
        <v>0.35876344596975646</v>
      </c>
    </row>
    <row r="19" spans="1:15" x14ac:dyDescent="0.25">
      <c r="A19" s="11">
        <v>1982</v>
      </c>
      <c r="B19" s="12">
        <v>2106</v>
      </c>
      <c r="C19" s="12">
        <v>99.745999999999995</v>
      </c>
      <c r="D19" s="12">
        <v>1.325</v>
      </c>
      <c r="E19" s="12">
        <v>39</v>
      </c>
      <c r="F19" s="12"/>
      <c r="G19" s="12">
        <v>36</v>
      </c>
      <c r="H19" s="12">
        <v>6.4550000000000001</v>
      </c>
      <c r="I19" s="12">
        <v>0</v>
      </c>
      <c r="J19" s="12">
        <v>172</v>
      </c>
      <c r="K19" s="12"/>
      <c r="L19" s="12">
        <v>2142</v>
      </c>
      <c r="M19" s="12">
        <v>25.722054824722569</v>
      </c>
      <c r="N19" s="12">
        <v>106.20099999999999</v>
      </c>
      <c r="O19" s="16">
        <v>1.275307163604277</v>
      </c>
    </row>
    <row r="20" spans="1:15" x14ac:dyDescent="0.25">
      <c r="A20" s="11">
        <v>1983</v>
      </c>
      <c r="B20" s="12">
        <v>1670</v>
      </c>
      <c r="C20" s="12">
        <v>75.522000000000006</v>
      </c>
      <c r="D20" s="12">
        <v>0.2</v>
      </c>
      <c r="E20" s="12">
        <v>222</v>
      </c>
      <c r="F20" s="12"/>
      <c r="G20" s="12">
        <v>35</v>
      </c>
      <c r="H20" s="12">
        <v>5.9859999999999998</v>
      </c>
      <c r="I20" s="12">
        <v>0</v>
      </c>
      <c r="J20" s="12">
        <v>77</v>
      </c>
      <c r="K20" s="12"/>
      <c r="L20" s="12">
        <v>1705</v>
      </c>
      <c r="M20" s="12">
        <v>20.466779416013761</v>
      </c>
      <c r="N20" s="12">
        <v>81.50800000000001</v>
      </c>
      <c r="O20" s="16">
        <v>0.97842009187123158</v>
      </c>
    </row>
    <row r="21" spans="1:15" x14ac:dyDescent="0.25">
      <c r="A21" s="11">
        <v>1984</v>
      </c>
      <c r="B21" s="12">
        <v>1866</v>
      </c>
      <c r="C21" s="12">
        <v>75.903000000000006</v>
      </c>
      <c r="D21" s="12">
        <v>0.108</v>
      </c>
      <c r="E21" s="12">
        <v>245</v>
      </c>
      <c r="F21" s="12"/>
      <c r="G21" s="12">
        <v>40</v>
      </c>
      <c r="H21" s="12">
        <v>9.8550000000000004</v>
      </c>
      <c r="I21" s="12">
        <v>3.0000000000000001E-3</v>
      </c>
      <c r="J21" s="12">
        <v>42</v>
      </c>
      <c r="K21" s="12"/>
      <c r="L21" s="12">
        <v>1906</v>
      </c>
      <c r="M21" s="12">
        <v>22.846537077496389</v>
      </c>
      <c r="N21" s="12">
        <v>85.75800000000001</v>
      </c>
      <c r="O21" s="16">
        <v>1.0279503287995464</v>
      </c>
    </row>
    <row r="22" spans="1:15" x14ac:dyDescent="0.25">
      <c r="A22" s="11">
        <v>1985</v>
      </c>
      <c r="B22" s="12">
        <v>1641</v>
      </c>
      <c r="C22" s="12">
        <v>64.385999999999996</v>
      </c>
      <c r="D22" s="12">
        <v>0.33299999999999996</v>
      </c>
      <c r="E22" s="12">
        <v>11</v>
      </c>
      <c r="F22" s="12"/>
      <c r="G22" s="12">
        <v>43</v>
      </c>
      <c r="H22" s="12">
        <v>41.808999999999997</v>
      </c>
      <c r="I22" s="12">
        <v>0</v>
      </c>
      <c r="J22" s="12">
        <v>30</v>
      </c>
      <c r="K22" s="12"/>
      <c r="L22" s="12">
        <v>1684</v>
      </c>
      <c r="M22" s="12">
        <v>20.148025774637155</v>
      </c>
      <c r="N22" s="12">
        <v>106.19499999999999</v>
      </c>
      <c r="O22" s="16">
        <v>1.2705579555448885</v>
      </c>
    </row>
    <row r="23" spans="1:15" x14ac:dyDescent="0.25">
      <c r="A23" s="11">
        <v>1986</v>
      </c>
      <c r="B23" s="12">
        <v>1458</v>
      </c>
      <c r="C23" s="12">
        <v>50.994</v>
      </c>
      <c r="D23" s="12">
        <v>0.14699999999999999</v>
      </c>
      <c r="E23" s="12">
        <v>0</v>
      </c>
      <c r="F23" s="12"/>
      <c r="G23" s="12">
        <v>51</v>
      </c>
      <c r="H23" s="12">
        <v>26.463000000000001</v>
      </c>
      <c r="I23" s="12">
        <v>0</v>
      </c>
      <c r="J23" s="12">
        <v>0</v>
      </c>
      <c r="K23" s="12"/>
      <c r="L23" s="12">
        <v>1509</v>
      </c>
      <c r="M23" s="12">
        <v>18.003905021944124</v>
      </c>
      <c r="N23" s="12">
        <v>77.456999999999994</v>
      </c>
      <c r="O23" s="16">
        <v>0.92414080270690913</v>
      </c>
    </row>
    <row r="24" spans="1:15" x14ac:dyDescent="0.25">
      <c r="A24" s="11">
        <v>1987</v>
      </c>
      <c r="B24" s="12">
        <v>1830</v>
      </c>
      <c r="C24" s="12">
        <v>88.816000000000003</v>
      </c>
      <c r="D24" s="12">
        <v>0.33500000000000002</v>
      </c>
      <c r="E24" s="12">
        <v>30</v>
      </c>
      <c r="F24" s="12"/>
      <c r="G24" s="12">
        <v>70</v>
      </c>
      <c r="H24" s="12">
        <v>68.239999999999995</v>
      </c>
      <c r="I24" s="12">
        <v>0</v>
      </c>
      <c r="J24" s="12">
        <v>24</v>
      </c>
      <c r="K24" s="12"/>
      <c r="L24" s="12">
        <v>1900</v>
      </c>
      <c r="M24" s="12">
        <v>22.581189180092473</v>
      </c>
      <c r="N24" s="12">
        <v>157.05599999999998</v>
      </c>
      <c r="O24" s="16">
        <v>1.8665848672992646</v>
      </c>
    </row>
    <row r="25" spans="1:15" x14ac:dyDescent="0.25">
      <c r="A25" s="11">
        <v>1988</v>
      </c>
      <c r="B25" s="12">
        <v>1898</v>
      </c>
      <c r="C25" s="12">
        <v>86.146000000000001</v>
      </c>
      <c r="D25" s="12">
        <v>0.184</v>
      </c>
      <c r="E25" s="12">
        <v>18</v>
      </c>
      <c r="F25" s="12"/>
      <c r="G25" s="12">
        <v>67</v>
      </c>
      <c r="H25" s="12">
        <v>11.895</v>
      </c>
      <c r="I25" s="12">
        <v>0</v>
      </c>
      <c r="J25" s="12">
        <v>36</v>
      </c>
      <c r="K25" s="12"/>
      <c r="L25" s="12">
        <v>1965</v>
      </c>
      <c r="M25" s="12">
        <v>23.23000375463063</v>
      </c>
      <c r="N25" s="12">
        <v>98.040999999999997</v>
      </c>
      <c r="O25" s="16">
        <v>1.1590294137952883</v>
      </c>
    </row>
    <row r="26" spans="1:15" x14ac:dyDescent="0.25">
      <c r="A26" s="11">
        <v>1989</v>
      </c>
      <c r="B26" s="12">
        <v>2487</v>
      </c>
      <c r="C26" s="12">
        <v>51.311999999999998</v>
      </c>
      <c r="D26" s="12">
        <v>0.77300000000000002</v>
      </c>
      <c r="E26" s="12">
        <v>0</v>
      </c>
      <c r="F26" s="12"/>
      <c r="G26" s="12">
        <v>85</v>
      </c>
      <c r="H26" s="12">
        <v>52.680999999999997</v>
      </c>
      <c r="I26" s="12">
        <v>0</v>
      </c>
      <c r="J26" s="12">
        <v>290</v>
      </c>
      <c r="K26" s="12"/>
      <c r="L26" s="12">
        <v>2572</v>
      </c>
      <c r="M26" s="12">
        <v>30.162884265998173</v>
      </c>
      <c r="N26" s="12">
        <v>103.99299999999999</v>
      </c>
      <c r="O26" s="16">
        <v>1.2195679718016905</v>
      </c>
    </row>
    <row r="27" spans="1:15" x14ac:dyDescent="0.25">
      <c r="A27" s="11">
        <v>1990</v>
      </c>
      <c r="B27" s="12">
        <v>2781</v>
      </c>
      <c r="C27" s="12">
        <v>61.860999999999997</v>
      </c>
      <c r="D27" s="12">
        <v>0.34200000000000003</v>
      </c>
      <c r="E27" s="12">
        <v>91</v>
      </c>
      <c r="F27" s="12"/>
      <c r="G27" s="12">
        <v>108</v>
      </c>
      <c r="H27" s="12">
        <v>46.014000000000003</v>
      </c>
      <c r="I27" s="12">
        <v>5.0000000000000001E-3</v>
      </c>
      <c r="J27" s="12">
        <v>1305</v>
      </c>
      <c r="K27" s="12"/>
      <c r="L27" s="12">
        <v>2889</v>
      </c>
      <c r="M27" s="12">
        <v>33.629663947812908</v>
      </c>
      <c r="N27" s="12">
        <v>107.875</v>
      </c>
      <c r="O27" s="16">
        <v>1.2557286252579845</v>
      </c>
    </row>
    <row r="28" spans="1:15" x14ac:dyDescent="0.25">
      <c r="A28" s="11">
        <v>1991</v>
      </c>
      <c r="B28" s="12">
        <v>2782</v>
      </c>
      <c r="C28" s="12">
        <v>58.725999999999999</v>
      </c>
      <c r="D28" s="12">
        <v>1.1359999999999999</v>
      </c>
      <c r="E28" s="12">
        <v>17</v>
      </c>
      <c r="F28" s="12"/>
      <c r="G28" s="12">
        <v>69</v>
      </c>
      <c r="H28" s="12">
        <v>45.002000000000002</v>
      </c>
      <c r="I28" s="12">
        <v>0</v>
      </c>
      <c r="J28" s="12">
        <v>2270</v>
      </c>
      <c r="K28" s="12"/>
      <c r="L28" s="12">
        <v>2851</v>
      </c>
      <c r="M28" s="12">
        <v>32.981961493126136</v>
      </c>
      <c r="N28" s="12">
        <v>103.72800000000001</v>
      </c>
      <c r="O28" s="16">
        <v>1.1999834800978562</v>
      </c>
    </row>
    <row r="29" spans="1:15" x14ac:dyDescent="0.25">
      <c r="A29" s="11">
        <v>1992</v>
      </c>
      <c r="B29" s="12">
        <v>3445</v>
      </c>
      <c r="C29" s="12">
        <v>47.131</v>
      </c>
      <c r="D29" s="12">
        <v>0.97299999999999998</v>
      </c>
      <c r="E29" s="12">
        <v>563</v>
      </c>
      <c r="F29" s="12"/>
      <c r="G29" s="12">
        <v>93</v>
      </c>
      <c r="H29" s="12">
        <v>73.486000000000004</v>
      </c>
      <c r="I29" s="12">
        <v>0</v>
      </c>
      <c r="J29" s="12">
        <v>820</v>
      </c>
      <c r="K29" s="12"/>
      <c r="L29" s="12">
        <v>3538</v>
      </c>
      <c r="M29" s="12">
        <v>40.704034842101592</v>
      </c>
      <c r="N29" s="12">
        <v>120.617</v>
      </c>
      <c r="O29" s="16">
        <v>1.3876762494487755</v>
      </c>
    </row>
    <row r="30" spans="1:15" x14ac:dyDescent="0.25">
      <c r="A30" s="11">
        <v>1993</v>
      </c>
      <c r="B30" s="12">
        <v>4183</v>
      </c>
      <c r="C30" s="12">
        <v>74.116</v>
      </c>
      <c r="D30" s="12">
        <v>1.1259999999999999</v>
      </c>
      <c r="E30" s="12">
        <v>297</v>
      </c>
      <c r="F30" s="12"/>
      <c r="G30" s="12">
        <v>105</v>
      </c>
      <c r="H30" s="12">
        <v>67.855000000000004</v>
      </c>
      <c r="I30" s="12">
        <v>2E-3</v>
      </c>
      <c r="J30" s="12">
        <v>1034</v>
      </c>
      <c r="K30" s="12"/>
      <c r="L30" s="12">
        <v>4288</v>
      </c>
      <c r="M30" s="12">
        <v>49.03312240018964</v>
      </c>
      <c r="N30" s="12">
        <v>141.971</v>
      </c>
      <c r="O30" s="16">
        <v>1.6234331670422864</v>
      </c>
    </row>
    <row r="31" spans="1:15" x14ac:dyDescent="0.25">
      <c r="A31" s="11">
        <v>1994</v>
      </c>
      <c r="B31" s="12">
        <v>4269</v>
      </c>
      <c r="C31" s="12">
        <v>117.55200000000001</v>
      </c>
      <c r="D31" s="12">
        <v>1.4409999999999998</v>
      </c>
      <c r="E31" s="12">
        <v>1034</v>
      </c>
      <c r="F31" s="12"/>
      <c r="G31" s="12">
        <v>90</v>
      </c>
      <c r="H31" s="12">
        <v>92.662999999999997</v>
      </c>
      <c r="I31" s="12">
        <v>2E-3</v>
      </c>
      <c r="J31" s="12">
        <v>130</v>
      </c>
      <c r="K31" s="12"/>
      <c r="L31" s="12">
        <v>4359</v>
      </c>
      <c r="M31" s="12">
        <v>49.442055646188614</v>
      </c>
      <c r="N31" s="12">
        <v>210.215</v>
      </c>
      <c r="O31" s="16">
        <v>2.3843683706500434</v>
      </c>
    </row>
    <row r="32" spans="1:15" x14ac:dyDescent="0.25">
      <c r="A32" s="11">
        <v>1995</v>
      </c>
      <c r="B32" s="12">
        <v>4305</v>
      </c>
      <c r="C32" s="12">
        <v>204.286</v>
      </c>
      <c r="D32" s="12">
        <v>0.98</v>
      </c>
      <c r="E32" s="12">
        <v>408</v>
      </c>
      <c r="F32" s="12"/>
      <c r="G32" s="12">
        <v>81</v>
      </c>
      <c r="H32" s="12">
        <v>74.34</v>
      </c>
      <c r="I32" s="12">
        <v>3.7999999999999999E-2</v>
      </c>
      <c r="J32" s="12">
        <v>3480</v>
      </c>
      <c r="K32" s="12"/>
      <c r="L32" s="12">
        <v>4386</v>
      </c>
      <c r="M32" s="12">
        <v>49.62944254797965</v>
      </c>
      <c r="N32" s="12">
        <v>278.62599999999998</v>
      </c>
      <c r="O32" s="16">
        <v>3.1527708753701273</v>
      </c>
    </row>
    <row r="33" spans="1:15" x14ac:dyDescent="0.25">
      <c r="A33" s="11">
        <v>1996</v>
      </c>
      <c r="B33" s="12">
        <v>4154</v>
      </c>
      <c r="C33" s="12">
        <v>90.572999999999993</v>
      </c>
      <c r="D33" s="12">
        <v>2.1069999999999998</v>
      </c>
      <c r="E33" s="12">
        <v>6250</v>
      </c>
      <c r="F33" s="12"/>
      <c r="G33" s="12">
        <v>45</v>
      </c>
      <c r="H33" s="12">
        <v>36.576000000000001</v>
      </c>
      <c r="I33" s="12">
        <v>0</v>
      </c>
      <c r="J33" s="12">
        <v>5071</v>
      </c>
      <c r="K33" s="12"/>
      <c r="L33" s="12">
        <v>4199</v>
      </c>
      <c r="M33" s="12">
        <v>47.475837806075845</v>
      </c>
      <c r="N33" s="12">
        <v>127.149</v>
      </c>
      <c r="O33" s="16">
        <v>1.4376054539663581</v>
      </c>
    </row>
    <row r="34" spans="1:15" x14ac:dyDescent="0.25">
      <c r="A34" s="11">
        <v>1997</v>
      </c>
      <c r="B34" s="12">
        <v>4503</v>
      </c>
      <c r="C34" s="12">
        <v>133.1</v>
      </c>
      <c r="D34" s="12">
        <v>2.16</v>
      </c>
      <c r="E34" s="12">
        <v>2161</v>
      </c>
      <c r="F34" s="12"/>
      <c r="G34" s="12">
        <v>136</v>
      </c>
      <c r="H34" s="12">
        <v>52.700000000000017</v>
      </c>
      <c r="I34" s="12">
        <v>2.0270000000000001</v>
      </c>
      <c r="J34" s="12">
        <v>14944</v>
      </c>
      <c r="K34" s="12"/>
      <c r="L34" s="12">
        <v>4639</v>
      </c>
      <c r="M34" s="12">
        <v>52.432149870728026</v>
      </c>
      <c r="N34" s="12">
        <v>185.8</v>
      </c>
      <c r="O34" s="16">
        <v>2.0999985871914779</v>
      </c>
    </row>
    <row r="35" spans="1:15" ht="15.6" x14ac:dyDescent="0.25">
      <c r="A35" s="11" t="s">
        <v>348</v>
      </c>
      <c r="B35" s="12">
        <v>4741</v>
      </c>
      <c r="C35" s="12">
        <v>55.993000000000002</v>
      </c>
      <c r="D35" s="12">
        <v>0.97499999999999998</v>
      </c>
      <c r="E35" s="12">
        <v>169</v>
      </c>
      <c r="F35" s="12"/>
      <c r="G35" s="12">
        <v>118</v>
      </c>
      <c r="H35" s="12">
        <v>79.295000000000002</v>
      </c>
      <c r="I35" s="12">
        <v>6.0250000000000004</v>
      </c>
      <c r="J35" s="12">
        <v>4</v>
      </c>
      <c r="K35" s="12"/>
      <c r="L35" s="12">
        <v>4859</v>
      </c>
      <c r="M35" s="12">
        <v>54.877154908077657</v>
      </c>
      <c r="N35" s="12">
        <v>135.28800000000001</v>
      </c>
      <c r="O35" s="16">
        <v>1.523131867126585</v>
      </c>
    </row>
    <row r="36" spans="1:15" x14ac:dyDescent="0.25">
      <c r="A36" s="11">
        <v>1999</v>
      </c>
      <c r="B36" s="12">
        <v>4974</v>
      </c>
      <c r="C36" s="12">
        <v>70.849000000000004</v>
      </c>
      <c r="D36" s="12">
        <v>2.3690000000000002</v>
      </c>
      <c r="E36" s="12">
        <v>1040</v>
      </c>
      <c r="F36" s="12"/>
      <c r="G36" s="12">
        <v>99</v>
      </c>
      <c r="H36" s="12">
        <v>53.100999999999992</v>
      </c>
      <c r="I36" s="12">
        <v>6.9999999999996732E-3</v>
      </c>
      <c r="J36" s="12">
        <v>60</v>
      </c>
      <c r="K36" s="12"/>
      <c r="L36" s="12">
        <v>5073</v>
      </c>
      <c r="M36" s="12">
        <v>57.248122367664074</v>
      </c>
      <c r="N36" s="12">
        <v>123.95</v>
      </c>
      <c r="O36" s="16">
        <v>1.3993233143288677</v>
      </c>
    </row>
    <row r="37" spans="1:15" x14ac:dyDescent="0.25">
      <c r="A37" s="11">
        <v>2000</v>
      </c>
      <c r="B37" s="12">
        <v>4847</v>
      </c>
      <c r="C37" s="12">
        <v>68.73</v>
      </c>
      <c r="D37" s="12">
        <v>0.72799999999999998</v>
      </c>
      <c r="E37" s="12">
        <v>1</v>
      </c>
      <c r="F37" s="12"/>
      <c r="G37" s="12">
        <v>131</v>
      </c>
      <c r="H37" s="12">
        <v>39.07</v>
      </c>
      <c r="I37" s="12">
        <v>3.9000000000000035E-2</v>
      </c>
      <c r="J37" s="12">
        <v>283</v>
      </c>
      <c r="K37" s="12"/>
      <c r="L37" s="12">
        <v>4978</v>
      </c>
      <c r="M37" s="12">
        <v>56.040938479703222</v>
      </c>
      <c r="N37" s="12">
        <v>107.8</v>
      </c>
      <c r="O37" s="16">
        <v>1.2158339404997887</v>
      </c>
    </row>
    <row r="38" spans="1:15" x14ac:dyDescent="0.25">
      <c r="A38" s="11">
        <v>2001</v>
      </c>
      <c r="B38" s="12">
        <v>5716</v>
      </c>
      <c r="C38" s="12">
        <v>150.59</v>
      </c>
      <c r="D38" s="12">
        <v>0.996</v>
      </c>
      <c r="E38" s="12">
        <v>0</v>
      </c>
      <c r="F38" s="12"/>
      <c r="G38" s="12">
        <v>121</v>
      </c>
      <c r="H38" s="12">
        <v>89.11</v>
      </c>
      <c r="I38" s="12">
        <v>3.3000000000000029E-2</v>
      </c>
      <c r="J38" s="12">
        <v>782</v>
      </c>
      <c r="K38" s="12"/>
      <c r="L38" s="12">
        <v>5837</v>
      </c>
      <c r="M38" s="12">
        <v>65.51707417381364</v>
      </c>
      <c r="N38" s="12">
        <v>239.70000000000002</v>
      </c>
      <c r="O38" s="16">
        <v>2.6938663357401533</v>
      </c>
    </row>
    <row r="39" spans="1:15" x14ac:dyDescent="0.25">
      <c r="A39" s="11">
        <v>2002</v>
      </c>
      <c r="B39" s="12">
        <v>6846</v>
      </c>
      <c r="C39" s="12">
        <v>204.99</v>
      </c>
      <c r="D39" s="12">
        <v>1.1380000000000001</v>
      </c>
      <c r="E39" s="12">
        <v>92</v>
      </c>
      <c r="F39" s="12"/>
      <c r="G39" s="12">
        <v>76</v>
      </c>
      <c r="H39" s="12">
        <v>145.4</v>
      </c>
      <c r="I39" s="12">
        <v>1.6599999999999917E-2</v>
      </c>
      <c r="J39" s="12">
        <v>0</v>
      </c>
      <c r="K39" s="12"/>
      <c r="L39" s="12">
        <v>6922</v>
      </c>
      <c r="M39" s="12">
        <v>77.420468978796947</v>
      </c>
      <c r="N39" s="12">
        <v>350.39</v>
      </c>
      <c r="O39" s="16">
        <v>3.9146437651804291</v>
      </c>
    </row>
    <row r="40" spans="1:15" x14ac:dyDescent="0.25">
      <c r="A40" s="11">
        <v>2003</v>
      </c>
      <c r="B40" s="12">
        <v>6883</v>
      </c>
      <c r="C40" s="12">
        <v>184.42599999999999</v>
      </c>
      <c r="D40" s="12">
        <v>2.5099999999999998</v>
      </c>
      <c r="E40" s="12">
        <v>1451</v>
      </c>
      <c r="F40" s="12"/>
      <c r="G40" s="12">
        <v>89</v>
      </c>
      <c r="H40" s="12">
        <v>169.93399999999997</v>
      </c>
      <c r="I40" s="12">
        <v>5.367</v>
      </c>
      <c r="J40" s="12">
        <v>542</v>
      </c>
      <c r="K40" s="12"/>
      <c r="L40" s="12">
        <v>6972</v>
      </c>
      <c r="M40" s="12">
        <v>77.676652550728804</v>
      </c>
      <c r="N40" s="12">
        <v>354.35999999999996</v>
      </c>
      <c r="O40" s="16">
        <v>3.9439952672056795</v>
      </c>
    </row>
    <row r="41" spans="1:15" ht="15.6" x14ac:dyDescent="0.25">
      <c r="A41" s="11" t="s">
        <v>87</v>
      </c>
      <c r="B41" s="12">
        <v>6885</v>
      </c>
      <c r="C41" s="12">
        <v>257.7</v>
      </c>
      <c r="D41" s="41" t="s">
        <v>66</v>
      </c>
      <c r="E41" s="41" t="s">
        <v>66</v>
      </c>
      <c r="F41" s="12"/>
      <c r="G41" s="12">
        <v>92</v>
      </c>
      <c r="H41" s="12">
        <v>199.3</v>
      </c>
      <c r="I41" s="41" t="s">
        <v>66</v>
      </c>
      <c r="J41" s="41" t="s">
        <v>66</v>
      </c>
      <c r="K41" s="12"/>
      <c r="L41" s="12">
        <v>6977</v>
      </c>
      <c r="M41" s="12">
        <v>77.424220364622926</v>
      </c>
      <c r="N41" s="12">
        <v>457</v>
      </c>
      <c r="O41" s="16">
        <v>5.0713585648033073</v>
      </c>
    </row>
    <row r="42" spans="1:15" x14ac:dyDescent="0.25">
      <c r="A42" s="11">
        <v>2005</v>
      </c>
      <c r="B42" s="12">
        <v>6793</v>
      </c>
      <c r="C42" s="12">
        <v>160.20000000000002</v>
      </c>
      <c r="D42" s="41" t="s">
        <v>66</v>
      </c>
      <c r="E42" s="41" t="s">
        <v>66</v>
      </c>
      <c r="F42" s="12"/>
      <c r="G42" s="12">
        <v>94</v>
      </c>
      <c r="H42" s="12">
        <v>303.5</v>
      </c>
      <c r="I42" s="41" t="s">
        <v>66</v>
      </c>
      <c r="J42" s="41" t="s">
        <v>66</v>
      </c>
      <c r="K42" s="12"/>
      <c r="L42" s="12">
        <v>6887</v>
      </c>
      <c r="M42" s="12">
        <v>76.118355145012814</v>
      </c>
      <c r="N42" s="12">
        <v>463.7</v>
      </c>
      <c r="O42" s="16">
        <v>5.1283456929411857</v>
      </c>
    </row>
    <row r="43" spans="1:15" x14ac:dyDescent="0.25">
      <c r="A43" s="11">
        <v>2006</v>
      </c>
      <c r="B43" s="12">
        <v>7079</v>
      </c>
      <c r="C43" s="12">
        <v>229.6</v>
      </c>
      <c r="D43" s="41" t="s">
        <v>66</v>
      </c>
      <c r="E43" s="41" t="s">
        <v>66</v>
      </c>
      <c r="F43" s="12"/>
      <c r="G43" s="12">
        <v>122</v>
      </c>
      <c r="H43" s="12">
        <v>230.9</v>
      </c>
      <c r="I43" s="41" t="s">
        <v>66</v>
      </c>
      <c r="J43" s="41" t="s">
        <v>66</v>
      </c>
      <c r="K43" s="12"/>
      <c r="L43" s="12">
        <v>7201</v>
      </c>
      <c r="M43" s="12">
        <v>79.016755480504941</v>
      </c>
      <c r="N43" s="12">
        <v>460.49999999999994</v>
      </c>
      <c r="O43" s="16">
        <v>5.0585646821986909</v>
      </c>
    </row>
    <row r="44" spans="1:15" x14ac:dyDescent="0.25">
      <c r="A44" s="11">
        <v>2007</v>
      </c>
      <c r="B44" s="12">
        <v>6824</v>
      </c>
      <c r="C44" s="12">
        <v>208.8</v>
      </c>
      <c r="D44" s="41" t="s">
        <v>66</v>
      </c>
      <c r="E44" s="41" t="s">
        <v>66</v>
      </c>
      <c r="F44" s="12"/>
      <c r="G44" s="12">
        <v>138</v>
      </c>
      <c r="H44" s="12">
        <v>134.30000000000001</v>
      </c>
      <c r="I44" s="41" t="s">
        <v>66</v>
      </c>
      <c r="J44" s="41" t="s">
        <v>66</v>
      </c>
      <c r="K44" s="12"/>
      <c r="L44" s="12">
        <v>6962</v>
      </c>
      <c r="M44" s="12">
        <v>75.814606824164017</v>
      </c>
      <c r="N44" s="12">
        <v>343.1</v>
      </c>
      <c r="O44" s="16">
        <v>3.7362814710385921</v>
      </c>
    </row>
    <row r="45" spans="1:15" ht="15.6" x14ac:dyDescent="0.25">
      <c r="A45" s="11" t="s">
        <v>162</v>
      </c>
      <c r="B45" s="12">
        <v>6071</v>
      </c>
      <c r="C45" s="12">
        <v>258.31700000000001</v>
      </c>
      <c r="D45" s="12">
        <v>4.8090000000000002</v>
      </c>
      <c r="E45" s="12">
        <v>377</v>
      </c>
      <c r="F45" s="12"/>
      <c r="G45" s="12">
        <v>147</v>
      </c>
      <c r="H45" s="12">
        <v>198.8</v>
      </c>
      <c r="I45" s="41" t="s">
        <v>66</v>
      </c>
      <c r="J45" s="41" t="s">
        <v>66</v>
      </c>
      <c r="K45" s="12"/>
      <c r="L45" s="12">
        <v>6218</v>
      </c>
      <c r="M45" s="12">
        <v>67.175528315868021</v>
      </c>
      <c r="N45" s="12">
        <v>457.11699999999996</v>
      </c>
      <c r="O45" s="16">
        <v>4.9384168506215254</v>
      </c>
    </row>
    <row r="46" spans="1:15" x14ac:dyDescent="0.25">
      <c r="A46" s="11">
        <v>2009</v>
      </c>
      <c r="B46" s="12">
        <v>5247</v>
      </c>
      <c r="C46" s="12">
        <v>352.76499999999999</v>
      </c>
      <c r="D46" s="12">
        <v>1.3859999999999999</v>
      </c>
      <c r="E46" s="12">
        <v>238</v>
      </c>
      <c r="F46" s="12"/>
      <c r="G46" s="12">
        <v>150</v>
      </c>
      <c r="H46" s="12">
        <v>273.39999999999998</v>
      </c>
      <c r="I46" s="41" t="s">
        <v>66</v>
      </c>
      <c r="J46" s="41" t="s">
        <v>66</v>
      </c>
      <c r="K46" s="12"/>
      <c r="L46" s="12">
        <v>5397</v>
      </c>
      <c r="M46" s="12">
        <v>57.779506892537398</v>
      </c>
      <c r="N46" s="12">
        <v>626.16499999999996</v>
      </c>
      <c r="O46" s="16">
        <v>6.703632561305481</v>
      </c>
    </row>
    <row r="47" spans="1:15" x14ac:dyDescent="0.25">
      <c r="A47" s="11">
        <v>2010</v>
      </c>
      <c r="B47" s="12">
        <v>5540</v>
      </c>
      <c r="C47" s="12">
        <v>321.35899999999998</v>
      </c>
      <c r="D47" s="12">
        <v>1.948</v>
      </c>
      <c r="E47" s="12">
        <v>216</v>
      </c>
      <c r="F47" s="12"/>
      <c r="G47" s="12">
        <v>147</v>
      </c>
      <c r="H47" s="12">
        <v>187</v>
      </c>
      <c r="I47" s="41" t="s">
        <v>66</v>
      </c>
      <c r="J47" s="41" t="s">
        <v>66</v>
      </c>
      <c r="K47" s="12"/>
      <c r="L47" s="12">
        <v>5687</v>
      </c>
      <c r="M47" s="12">
        <v>60.399954543378684</v>
      </c>
      <c r="N47" s="12">
        <v>508.35899999999992</v>
      </c>
      <c r="O47" s="16">
        <v>5.399131438670203</v>
      </c>
    </row>
    <row r="48" spans="1:15" x14ac:dyDescent="0.25">
      <c r="A48" s="11">
        <v>2011</v>
      </c>
      <c r="B48" s="12">
        <v>4718</v>
      </c>
      <c r="C48" s="12">
        <v>281.44099999999997</v>
      </c>
      <c r="D48" s="12">
        <v>2.105</v>
      </c>
      <c r="E48" s="12">
        <v>694</v>
      </c>
      <c r="F48" s="12"/>
      <c r="G48" s="12">
        <v>90</v>
      </c>
      <c r="H48" s="12">
        <v>60</v>
      </c>
      <c r="I48" s="41" t="s">
        <v>66</v>
      </c>
      <c r="J48" s="41" t="s">
        <v>66</v>
      </c>
      <c r="K48" s="12"/>
      <c r="L48" s="12">
        <v>4808</v>
      </c>
      <c r="M48" s="12">
        <v>50.702030137548235</v>
      </c>
      <c r="N48" s="12">
        <v>341.44099999999997</v>
      </c>
      <c r="O48" s="16">
        <v>3.60061395012367</v>
      </c>
    </row>
    <row r="49" spans="1:17" x14ac:dyDescent="0.25">
      <c r="A49" s="11">
        <v>2012</v>
      </c>
      <c r="B49" s="12">
        <v>3613</v>
      </c>
      <c r="C49" s="12">
        <v>406.77</v>
      </c>
      <c r="D49" s="12">
        <v>0.78</v>
      </c>
      <c r="E49" s="12">
        <v>341</v>
      </c>
      <c r="F49" s="12"/>
      <c r="G49" s="12">
        <v>179</v>
      </c>
      <c r="H49" s="12">
        <v>172.2</v>
      </c>
      <c r="I49" s="41" t="s">
        <v>66</v>
      </c>
      <c r="J49" s="41" t="s">
        <v>66</v>
      </c>
      <c r="K49" s="12"/>
      <c r="L49" s="12">
        <v>3792</v>
      </c>
      <c r="M49" s="12">
        <v>39.682319590644219</v>
      </c>
      <c r="N49" s="12">
        <v>578.97</v>
      </c>
      <c r="O49" s="16">
        <v>6.0587744128152128</v>
      </c>
    </row>
    <row r="50" spans="1:17" x14ac:dyDescent="0.25">
      <c r="A50" s="11">
        <v>2013</v>
      </c>
      <c r="B50" s="12">
        <v>4154</v>
      </c>
      <c r="C50" s="12">
        <v>429.37799999999999</v>
      </c>
      <c r="D50" s="12">
        <v>2.8459999999999996</v>
      </c>
      <c r="E50" s="12">
        <v>807</v>
      </c>
      <c r="F50" s="12"/>
      <c r="G50" s="12">
        <v>371</v>
      </c>
      <c r="H50" s="12">
        <v>254.3</v>
      </c>
      <c r="I50" s="41" t="s">
        <v>66</v>
      </c>
      <c r="J50" s="41" t="s">
        <v>66</v>
      </c>
      <c r="K50" s="12"/>
      <c r="L50" s="12">
        <v>4525</v>
      </c>
      <c r="M50" s="12">
        <v>46.916161803836737</v>
      </c>
      <c r="N50" s="12">
        <v>683.67800000000011</v>
      </c>
      <c r="O50" s="16">
        <v>7.088518822038341</v>
      </c>
    </row>
    <row r="51" spans="1:17" x14ac:dyDescent="0.25">
      <c r="A51" s="11">
        <v>2014</v>
      </c>
      <c r="B51" s="12">
        <v>4924</v>
      </c>
      <c r="C51" s="12">
        <v>300.99599999999998</v>
      </c>
      <c r="D51" s="12">
        <v>9.8239999999999998</v>
      </c>
      <c r="E51" s="12">
        <v>557</v>
      </c>
      <c r="F51" s="12"/>
      <c r="G51" s="12">
        <v>377</v>
      </c>
      <c r="H51" s="12">
        <v>137.6</v>
      </c>
      <c r="I51" s="41" t="s">
        <v>66</v>
      </c>
      <c r="J51" s="41" t="s">
        <v>66</v>
      </c>
      <c r="K51" s="12"/>
      <c r="L51" s="12">
        <v>5301</v>
      </c>
      <c r="M51" s="12">
        <v>54.383984168012759</v>
      </c>
      <c r="N51" s="12">
        <v>438.596</v>
      </c>
      <c r="O51" s="16">
        <v>4.4996411847111339</v>
      </c>
    </row>
    <row r="52" spans="1:17" x14ac:dyDescent="0.25">
      <c r="A52" s="11">
        <v>2015</v>
      </c>
      <c r="B52" s="12">
        <v>5003</v>
      </c>
      <c r="C52" s="12">
        <v>371.49107998177038</v>
      </c>
      <c r="D52" s="12">
        <v>4.70939999997616</v>
      </c>
      <c r="E52" s="12">
        <v>157.5</v>
      </c>
      <c r="F52" s="12"/>
      <c r="G52" s="12">
        <v>401</v>
      </c>
      <c r="H52" s="12">
        <v>175.3</v>
      </c>
      <c r="I52" s="41" t="s">
        <v>66</v>
      </c>
      <c r="J52" s="41" t="s">
        <v>66</v>
      </c>
      <c r="K52" s="12"/>
      <c r="L52" s="12">
        <v>5404</v>
      </c>
      <c r="M52" s="12">
        <v>54.857280217869892</v>
      </c>
      <c r="N52" s="12">
        <v>546.79107998177039</v>
      </c>
      <c r="O52" s="16">
        <v>5.5506053840103045</v>
      </c>
    </row>
    <row r="53" spans="1:17" x14ac:dyDescent="0.25">
      <c r="A53" s="11">
        <v>2016</v>
      </c>
      <c r="B53" s="12">
        <v>4876</v>
      </c>
      <c r="C53" s="12">
        <v>356.83489495418735</v>
      </c>
      <c r="D53" s="12">
        <v>1.8353999999761599</v>
      </c>
      <c r="E53" s="12">
        <v>450</v>
      </c>
      <c r="F53" s="12"/>
      <c r="G53" s="12">
        <v>531</v>
      </c>
      <c r="H53" s="12">
        <v>100.78999999999999</v>
      </c>
      <c r="I53" s="41" t="s">
        <v>66</v>
      </c>
      <c r="J53" s="41" t="s">
        <v>66</v>
      </c>
      <c r="K53" s="12"/>
      <c r="L53" s="12">
        <v>5407</v>
      </c>
      <c r="M53" s="12">
        <v>54.096220438046316</v>
      </c>
      <c r="N53" s="12">
        <v>457.62489495418737</v>
      </c>
      <c r="O53" s="16">
        <v>4.57846813304596</v>
      </c>
    </row>
    <row r="54" spans="1:17" x14ac:dyDescent="0.25">
      <c r="A54" s="11">
        <v>2017</v>
      </c>
      <c r="B54" s="12">
        <v>5460</v>
      </c>
      <c r="C54" s="12">
        <v>443.58800000000002</v>
      </c>
      <c r="D54" s="12">
        <v>3.6550000000000002</v>
      </c>
      <c r="E54" s="12">
        <v>1724.5</v>
      </c>
      <c r="F54" s="12"/>
      <c r="G54" s="12">
        <v>354</v>
      </c>
      <c r="H54" s="12">
        <v>389.1</v>
      </c>
      <c r="I54" s="41" t="s">
        <v>66</v>
      </c>
      <c r="J54" s="41" t="s">
        <v>66</v>
      </c>
      <c r="K54" s="12"/>
      <c r="L54" s="12">
        <v>5814</v>
      </c>
      <c r="M54" s="12">
        <v>57.449219099701367</v>
      </c>
      <c r="N54" s="12">
        <v>832.6880000000001</v>
      </c>
      <c r="O54" s="16">
        <v>8.2279455372707506</v>
      </c>
      <c r="Q54" s="153"/>
    </row>
    <row r="55" spans="1:17" x14ac:dyDescent="0.25">
      <c r="A55" s="11">
        <v>2018</v>
      </c>
      <c r="B55" s="12">
        <v>6623</v>
      </c>
      <c r="C55" s="12">
        <v>851.5</v>
      </c>
      <c r="D55" s="12">
        <v>11.228</v>
      </c>
      <c r="E55" s="12">
        <v>826</v>
      </c>
      <c r="F55" s="12"/>
      <c r="G55" s="12">
        <v>320</v>
      </c>
      <c r="H55" s="12">
        <v>198.1</v>
      </c>
      <c r="I55" s="41" t="s">
        <v>66</v>
      </c>
      <c r="J55" s="41" t="s">
        <v>66</v>
      </c>
      <c r="K55" s="12"/>
      <c r="L55" s="12">
        <v>6943</v>
      </c>
      <c r="M55" s="12">
        <v>67.867785382180287</v>
      </c>
      <c r="N55" s="12">
        <v>1049.5999999999999</v>
      </c>
      <c r="O55" s="16">
        <v>10.259834010821896</v>
      </c>
    </row>
    <row r="56" spans="1:17" x14ac:dyDescent="0.25">
      <c r="A56" s="11">
        <v>2019</v>
      </c>
      <c r="B56" s="12">
        <v>7679</v>
      </c>
      <c r="C56" s="12">
        <v>667.2</v>
      </c>
      <c r="D56" s="12">
        <v>13.17</v>
      </c>
      <c r="E56" s="12">
        <v>15655.75</v>
      </c>
      <c r="F56" s="12"/>
      <c r="G56" s="12">
        <v>456</v>
      </c>
      <c r="H56" s="12">
        <v>334.6</v>
      </c>
      <c r="I56" s="41" t="s">
        <v>66</v>
      </c>
      <c r="J56" s="41" t="s">
        <v>66</v>
      </c>
      <c r="K56" s="12"/>
      <c r="L56" s="12">
        <v>8135</v>
      </c>
      <c r="M56" s="12">
        <v>78.769594723415111</v>
      </c>
      <c r="N56" s="12">
        <v>1001.8</v>
      </c>
      <c r="O56" s="16">
        <v>9.7002310994366638</v>
      </c>
    </row>
    <row r="57" spans="1:17" x14ac:dyDescent="0.25">
      <c r="A57" s="11">
        <v>2020</v>
      </c>
      <c r="B57" s="12">
        <v>9748</v>
      </c>
      <c r="C57" s="12">
        <v>1021.9</v>
      </c>
      <c r="D57" s="12">
        <v>245.30499999999998</v>
      </c>
      <c r="E57" s="12">
        <v>5417</v>
      </c>
      <c r="F57" s="12"/>
      <c r="G57" s="12">
        <v>296</v>
      </c>
      <c r="H57" s="12">
        <v>221.1</v>
      </c>
      <c r="I57" s="41" t="s">
        <v>66</v>
      </c>
      <c r="J57" s="41" t="s">
        <v>66</v>
      </c>
      <c r="K57" s="12"/>
      <c r="L57" s="12">
        <v>10044</v>
      </c>
      <c r="M57" s="12">
        <v>96.769578280605757</v>
      </c>
      <c r="N57" s="12">
        <v>1243</v>
      </c>
      <c r="O57" s="16">
        <v>11.974801756766718</v>
      </c>
    </row>
    <row r="58" spans="1:17" x14ac:dyDescent="0.25">
      <c r="A58" s="11">
        <v>2021</v>
      </c>
      <c r="B58" s="12">
        <v>8080</v>
      </c>
      <c r="C58" s="12">
        <v>1220.12655</v>
      </c>
      <c r="D58" s="12">
        <v>29.508999999999997</v>
      </c>
      <c r="E58" s="12">
        <v>57166</v>
      </c>
      <c r="F58" s="12"/>
      <c r="G58" s="12">
        <v>450</v>
      </c>
      <c r="H58" s="12">
        <v>331.8</v>
      </c>
      <c r="I58" s="12">
        <v>24.02</v>
      </c>
      <c r="J58" s="12">
        <v>335</v>
      </c>
      <c r="K58" s="12"/>
      <c r="L58" s="12">
        <v>8530</v>
      </c>
      <c r="M58" s="12">
        <v>81.60862950504989</v>
      </c>
      <c r="N58" s="12">
        <v>1551.9265499999999</v>
      </c>
      <c r="O58" s="16">
        <v>14.847666921219258</v>
      </c>
    </row>
    <row r="59" spans="1:17" x14ac:dyDescent="0.25">
      <c r="A59" s="11">
        <v>2022</v>
      </c>
      <c r="B59" s="12">
        <v>6695</v>
      </c>
      <c r="C59" s="12">
        <v>1330.2</v>
      </c>
      <c r="D59" s="12">
        <v>1.1930000000000001</v>
      </c>
      <c r="E59" s="12">
        <v>1067</v>
      </c>
      <c r="F59" s="12"/>
      <c r="G59" s="12">
        <v>468</v>
      </c>
      <c r="H59" s="12">
        <v>563.90000000000009</v>
      </c>
      <c r="I59" s="12">
        <v>24.6</v>
      </c>
      <c r="J59" s="12">
        <v>405</v>
      </c>
      <c r="K59" s="12"/>
      <c r="L59" s="12">
        <v>7163</v>
      </c>
      <c r="M59" s="12">
        <v>68.079284090680133</v>
      </c>
      <c r="N59" s="12">
        <v>1894.1000000000001</v>
      </c>
      <c r="O59" s="16">
        <v>18.00209018513992</v>
      </c>
    </row>
    <row r="60" spans="1:17" x14ac:dyDescent="0.25">
      <c r="A60" s="11">
        <v>2023</v>
      </c>
      <c r="B60" s="12">
        <v>7052</v>
      </c>
      <c r="C60" s="12">
        <v>1591.7</v>
      </c>
      <c r="D60" s="12">
        <v>1.573</v>
      </c>
      <c r="E60" s="12">
        <v>100878</v>
      </c>
      <c r="F60" s="12"/>
      <c r="G60" s="12">
        <v>339</v>
      </c>
      <c r="H60" s="12">
        <v>1154.2</v>
      </c>
      <c r="I60" s="12">
        <v>0.53</v>
      </c>
      <c r="J60" s="12">
        <v>1471</v>
      </c>
      <c r="K60" s="12"/>
      <c r="L60" s="12">
        <v>7391</v>
      </c>
      <c r="M60" s="12">
        <v>70.045538603374794</v>
      </c>
      <c r="N60" s="12">
        <v>2745.8999999999996</v>
      </c>
      <c r="O60" s="16">
        <v>26.023277560682832</v>
      </c>
    </row>
    <row r="61" spans="1:17" x14ac:dyDescent="0.25">
      <c r="A61" s="11">
        <v>2024</v>
      </c>
      <c r="B61" s="12">
        <v>10361</v>
      </c>
      <c r="C61" s="12">
        <v>2061.4699999999998</v>
      </c>
      <c r="D61" s="12">
        <v>30.355</v>
      </c>
      <c r="E61" s="12">
        <v>6414</v>
      </c>
      <c r="F61" s="12"/>
      <c r="G61" s="12">
        <v>423</v>
      </c>
      <c r="H61" s="12">
        <v>798</v>
      </c>
      <c r="I61" s="12">
        <v>74.900000000000006</v>
      </c>
      <c r="J61" s="12">
        <v>179983</v>
      </c>
      <c r="K61" s="12"/>
      <c r="L61" s="12">
        <f>B61+G61</f>
        <v>10784</v>
      </c>
      <c r="M61" s="12">
        <v>101.85394197612138</v>
      </c>
      <c r="N61" s="12">
        <f>C61+H61</f>
        <v>2859.47</v>
      </c>
      <c r="O61" s="16">
        <v>27.007445424931358</v>
      </c>
    </row>
    <row r="62" spans="1:17" ht="6" customHeight="1" x14ac:dyDescent="0.25">
      <c r="A62" s="28"/>
      <c r="B62" s="98"/>
      <c r="C62" s="98"/>
      <c r="D62" s="98"/>
      <c r="E62" s="98"/>
      <c r="F62" s="98"/>
      <c r="G62" s="98"/>
      <c r="H62" s="98"/>
      <c r="I62" s="98"/>
      <c r="J62" s="98"/>
      <c r="K62" s="98"/>
      <c r="L62" s="98"/>
      <c r="M62" s="29"/>
      <c r="N62" s="98"/>
      <c r="O62" s="98"/>
    </row>
    <row r="63" spans="1:17" ht="15" customHeight="1" x14ac:dyDescent="0.25">
      <c r="A63" s="190" t="s">
        <v>139</v>
      </c>
      <c r="B63" s="190"/>
      <c r="C63" s="190"/>
      <c r="D63" s="190"/>
      <c r="E63" s="190"/>
      <c r="F63" s="190"/>
      <c r="G63" s="190"/>
      <c r="H63" s="190"/>
      <c r="I63" s="190"/>
      <c r="J63" s="190"/>
      <c r="K63" s="190"/>
      <c r="L63" s="190"/>
      <c r="M63" s="190"/>
      <c r="N63" s="190"/>
      <c r="O63" s="205"/>
    </row>
    <row r="64" spans="1:17" ht="6" customHeight="1" x14ac:dyDescent="0.25">
      <c r="A64" s="88"/>
      <c r="B64" s="88"/>
      <c r="C64" s="88"/>
      <c r="D64" s="88"/>
      <c r="E64" s="88"/>
      <c r="F64" s="88"/>
      <c r="G64" s="88"/>
      <c r="H64" s="88"/>
      <c r="I64" s="88"/>
      <c r="J64" s="88"/>
      <c r="K64" s="88"/>
      <c r="L64" s="88"/>
      <c r="M64" s="88"/>
      <c r="N64" s="88"/>
    </row>
    <row r="65" spans="1:15" ht="30" customHeight="1" x14ac:dyDescent="0.25">
      <c r="A65" s="190" t="s">
        <v>352</v>
      </c>
      <c r="B65" s="190"/>
      <c r="C65" s="190"/>
      <c r="D65" s="190"/>
      <c r="E65" s="190"/>
      <c r="F65" s="190"/>
      <c r="G65" s="190"/>
      <c r="H65" s="190"/>
      <c r="I65" s="190"/>
      <c r="J65" s="190"/>
      <c r="K65" s="190"/>
      <c r="L65" s="190"/>
      <c r="M65" s="190"/>
      <c r="N65" s="190"/>
      <c r="O65" s="205"/>
    </row>
    <row r="66" spans="1:15" ht="15" customHeight="1" x14ac:dyDescent="0.25">
      <c r="A66" s="190" t="s">
        <v>89</v>
      </c>
      <c r="B66" s="190"/>
      <c r="C66" s="190"/>
      <c r="D66" s="190"/>
      <c r="E66" s="190"/>
      <c r="F66" s="190"/>
      <c r="G66" s="190"/>
      <c r="H66" s="190"/>
      <c r="I66" s="190"/>
      <c r="J66" s="190"/>
      <c r="K66" s="190"/>
      <c r="L66" s="190"/>
      <c r="M66" s="190"/>
      <c r="N66" s="190"/>
      <c r="O66" s="205"/>
    </row>
  </sheetData>
  <mergeCells count="10">
    <mergeCell ref="A63:O63"/>
    <mergeCell ref="A65:O65"/>
    <mergeCell ref="A66:O66"/>
    <mergeCell ref="A1:B1"/>
    <mergeCell ref="G1:N1"/>
    <mergeCell ref="A2:B2"/>
    <mergeCell ref="B4:E4"/>
    <mergeCell ref="G4:J4"/>
    <mergeCell ref="A3:O3"/>
    <mergeCell ref="L4:O4"/>
  </mergeCells>
  <hyperlinks>
    <hyperlink ref="G1:I1" location="Tabellförteckning!A1" display="Tillbaka till innehållsföreckningen " xr:uid="{00000000-0004-0000-2900-000000000000}"/>
  </hyperlinks>
  <pageMargins left="0.75" right="0.75" top="1" bottom="1" header="0.5" footer="0.5"/>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62"/>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77734375" style="11" customWidth="1"/>
    <col min="2" max="3" width="8.77734375" style="89" customWidth="1"/>
    <col min="4" max="4" width="2.77734375" style="89" customWidth="1"/>
    <col min="5" max="6" width="8.77734375" style="89" customWidth="1"/>
    <col min="7" max="7" width="2.77734375" style="89" customWidth="1"/>
    <col min="8" max="11" width="8.77734375" style="89" customWidth="1"/>
    <col min="12" max="232" width="8.5546875" style="89"/>
    <col min="233" max="233" width="6.5546875" style="89" customWidth="1"/>
    <col min="234" max="235" width="7.44140625" style="89" customWidth="1"/>
    <col min="236" max="236" width="7.5546875" style="89" customWidth="1"/>
    <col min="237" max="237" width="8" style="89" customWidth="1"/>
    <col min="238" max="238" width="7.44140625" style="89" customWidth="1"/>
    <col min="239" max="239" width="8" style="89" customWidth="1"/>
    <col min="240" max="488" width="8.5546875" style="89"/>
    <col min="489" max="489" width="6.5546875" style="89" customWidth="1"/>
    <col min="490" max="491" width="7.44140625" style="89" customWidth="1"/>
    <col min="492" max="492" width="7.5546875" style="89" customWidth="1"/>
    <col min="493" max="493" width="8" style="89" customWidth="1"/>
    <col min="494" max="494" width="7.44140625" style="89" customWidth="1"/>
    <col min="495" max="495" width="8" style="89" customWidth="1"/>
    <col min="496" max="744" width="8.5546875" style="89"/>
    <col min="745" max="745" width="6.5546875" style="89" customWidth="1"/>
    <col min="746" max="747" width="7.44140625" style="89" customWidth="1"/>
    <col min="748" max="748" width="7.5546875" style="89" customWidth="1"/>
    <col min="749" max="749" width="8" style="89" customWidth="1"/>
    <col min="750" max="750" width="7.44140625" style="89" customWidth="1"/>
    <col min="751" max="751" width="8" style="89" customWidth="1"/>
    <col min="752" max="1000" width="8.5546875" style="89"/>
    <col min="1001" max="1001" width="6.5546875" style="89" customWidth="1"/>
    <col min="1002" max="1003" width="7.44140625" style="89" customWidth="1"/>
    <col min="1004" max="1004" width="7.5546875" style="89" customWidth="1"/>
    <col min="1005" max="1005" width="8" style="89" customWidth="1"/>
    <col min="1006" max="1006" width="7.44140625" style="89" customWidth="1"/>
    <col min="1007" max="1007" width="8" style="89" customWidth="1"/>
    <col min="1008" max="1256" width="8.5546875" style="89"/>
    <col min="1257" max="1257" width="6.5546875" style="89" customWidth="1"/>
    <col min="1258" max="1259" width="7.44140625" style="89" customWidth="1"/>
    <col min="1260" max="1260" width="7.5546875" style="89" customWidth="1"/>
    <col min="1261" max="1261" width="8" style="89" customWidth="1"/>
    <col min="1262" max="1262" width="7.44140625" style="89" customWidth="1"/>
    <col min="1263" max="1263" width="8" style="89" customWidth="1"/>
    <col min="1264" max="1512" width="8.5546875" style="89"/>
    <col min="1513" max="1513" width="6.5546875" style="89" customWidth="1"/>
    <col min="1514" max="1515" width="7.44140625" style="89" customWidth="1"/>
    <col min="1516" max="1516" width="7.5546875" style="89" customWidth="1"/>
    <col min="1517" max="1517" width="8" style="89" customWidth="1"/>
    <col min="1518" max="1518" width="7.44140625" style="89" customWidth="1"/>
    <col min="1519" max="1519" width="8" style="89" customWidth="1"/>
    <col min="1520" max="1768" width="8.5546875" style="89"/>
    <col min="1769" max="1769" width="6.5546875" style="89" customWidth="1"/>
    <col min="1770" max="1771" width="7.44140625" style="89" customWidth="1"/>
    <col min="1772" max="1772" width="7.5546875" style="89" customWidth="1"/>
    <col min="1773" max="1773" width="8" style="89" customWidth="1"/>
    <col min="1774" max="1774" width="7.44140625" style="89" customWidth="1"/>
    <col min="1775" max="1775" width="8" style="89" customWidth="1"/>
    <col min="1776" max="2024" width="8.5546875" style="89"/>
    <col min="2025" max="2025" width="6.5546875" style="89" customWidth="1"/>
    <col min="2026" max="2027" width="7.44140625" style="89" customWidth="1"/>
    <col min="2028" max="2028" width="7.5546875" style="89" customWidth="1"/>
    <col min="2029" max="2029" width="8" style="89" customWidth="1"/>
    <col min="2030" max="2030" width="7.44140625" style="89" customWidth="1"/>
    <col min="2031" max="2031" width="8" style="89" customWidth="1"/>
    <col min="2032" max="2280" width="8.5546875" style="89"/>
    <col min="2281" max="2281" width="6.5546875" style="89" customWidth="1"/>
    <col min="2282" max="2283" width="7.44140625" style="89" customWidth="1"/>
    <col min="2284" max="2284" width="7.5546875" style="89" customWidth="1"/>
    <col min="2285" max="2285" width="8" style="89" customWidth="1"/>
    <col min="2286" max="2286" width="7.44140625" style="89" customWidth="1"/>
    <col min="2287" max="2287" width="8" style="89" customWidth="1"/>
    <col min="2288" max="2536" width="8.5546875" style="89"/>
    <col min="2537" max="2537" width="6.5546875" style="89" customWidth="1"/>
    <col min="2538" max="2539" width="7.44140625" style="89" customWidth="1"/>
    <col min="2540" max="2540" width="7.5546875" style="89" customWidth="1"/>
    <col min="2541" max="2541" width="8" style="89" customWidth="1"/>
    <col min="2542" max="2542" width="7.44140625" style="89" customWidth="1"/>
    <col min="2543" max="2543" width="8" style="89" customWidth="1"/>
    <col min="2544" max="2792" width="8.5546875" style="89"/>
    <col min="2793" max="2793" width="6.5546875" style="89" customWidth="1"/>
    <col min="2794" max="2795" width="7.44140625" style="89" customWidth="1"/>
    <col min="2796" max="2796" width="7.5546875" style="89" customWidth="1"/>
    <col min="2797" max="2797" width="8" style="89" customWidth="1"/>
    <col min="2798" max="2798" width="7.44140625" style="89" customWidth="1"/>
    <col min="2799" max="2799" width="8" style="89" customWidth="1"/>
    <col min="2800" max="3048" width="8.5546875" style="89"/>
    <col min="3049" max="3049" width="6.5546875" style="89" customWidth="1"/>
    <col min="3050" max="3051" width="7.44140625" style="89" customWidth="1"/>
    <col min="3052" max="3052" width="7.5546875" style="89" customWidth="1"/>
    <col min="3053" max="3053" width="8" style="89" customWidth="1"/>
    <col min="3054" max="3054" width="7.44140625" style="89" customWidth="1"/>
    <col min="3055" max="3055" width="8" style="89" customWidth="1"/>
    <col min="3056" max="3304" width="8.5546875" style="89"/>
    <col min="3305" max="3305" width="6.5546875" style="89" customWidth="1"/>
    <col min="3306" max="3307" width="7.44140625" style="89" customWidth="1"/>
    <col min="3308" max="3308" width="7.5546875" style="89" customWidth="1"/>
    <col min="3309" max="3309" width="8" style="89" customWidth="1"/>
    <col min="3310" max="3310" width="7.44140625" style="89" customWidth="1"/>
    <col min="3311" max="3311" width="8" style="89" customWidth="1"/>
    <col min="3312" max="3560" width="8.5546875" style="89"/>
    <col min="3561" max="3561" width="6.5546875" style="89" customWidth="1"/>
    <col min="3562" max="3563" width="7.44140625" style="89" customWidth="1"/>
    <col min="3564" max="3564" width="7.5546875" style="89" customWidth="1"/>
    <col min="3565" max="3565" width="8" style="89" customWidth="1"/>
    <col min="3566" max="3566" width="7.44140625" style="89" customWidth="1"/>
    <col min="3567" max="3567" width="8" style="89" customWidth="1"/>
    <col min="3568" max="3816" width="8.5546875" style="89"/>
    <col min="3817" max="3817" width="6.5546875" style="89" customWidth="1"/>
    <col min="3818" max="3819" width="7.44140625" style="89" customWidth="1"/>
    <col min="3820" max="3820" width="7.5546875" style="89" customWidth="1"/>
    <col min="3821" max="3821" width="8" style="89" customWidth="1"/>
    <col min="3822" max="3822" width="7.44140625" style="89" customWidth="1"/>
    <col min="3823" max="3823" width="8" style="89" customWidth="1"/>
    <col min="3824" max="4072" width="8.5546875" style="89"/>
    <col min="4073" max="4073" width="6.5546875" style="89" customWidth="1"/>
    <col min="4074" max="4075" width="7.44140625" style="89" customWidth="1"/>
    <col min="4076" max="4076" width="7.5546875" style="89" customWidth="1"/>
    <col min="4077" max="4077" width="8" style="89" customWidth="1"/>
    <col min="4078" max="4078" width="7.44140625" style="89" customWidth="1"/>
    <col min="4079" max="4079" width="8" style="89" customWidth="1"/>
    <col min="4080" max="4328" width="8.5546875" style="89"/>
    <col min="4329" max="4329" width="6.5546875" style="89" customWidth="1"/>
    <col min="4330" max="4331" width="7.44140625" style="89" customWidth="1"/>
    <col min="4332" max="4332" width="7.5546875" style="89" customWidth="1"/>
    <col min="4333" max="4333" width="8" style="89" customWidth="1"/>
    <col min="4334" max="4334" width="7.44140625" style="89" customWidth="1"/>
    <col min="4335" max="4335" width="8" style="89" customWidth="1"/>
    <col min="4336" max="4584" width="8.5546875" style="89"/>
    <col min="4585" max="4585" width="6.5546875" style="89" customWidth="1"/>
    <col min="4586" max="4587" width="7.44140625" style="89" customWidth="1"/>
    <col min="4588" max="4588" width="7.5546875" style="89" customWidth="1"/>
    <col min="4589" max="4589" width="8" style="89" customWidth="1"/>
    <col min="4590" max="4590" width="7.44140625" style="89" customWidth="1"/>
    <col min="4591" max="4591" width="8" style="89" customWidth="1"/>
    <col min="4592" max="4840" width="8.5546875" style="89"/>
    <col min="4841" max="4841" width="6.5546875" style="89" customWidth="1"/>
    <col min="4842" max="4843" width="7.44140625" style="89" customWidth="1"/>
    <col min="4844" max="4844" width="7.5546875" style="89" customWidth="1"/>
    <col min="4845" max="4845" width="8" style="89" customWidth="1"/>
    <col min="4846" max="4846" width="7.44140625" style="89" customWidth="1"/>
    <col min="4847" max="4847" width="8" style="89" customWidth="1"/>
    <col min="4848" max="5096" width="8.5546875" style="89"/>
    <col min="5097" max="5097" width="6.5546875" style="89" customWidth="1"/>
    <col min="5098" max="5099" width="7.44140625" style="89" customWidth="1"/>
    <col min="5100" max="5100" width="7.5546875" style="89" customWidth="1"/>
    <col min="5101" max="5101" width="8" style="89" customWidth="1"/>
    <col min="5102" max="5102" width="7.44140625" style="89" customWidth="1"/>
    <col min="5103" max="5103" width="8" style="89" customWidth="1"/>
    <col min="5104" max="5352" width="8.5546875" style="89"/>
    <col min="5353" max="5353" width="6.5546875" style="89" customWidth="1"/>
    <col min="5354" max="5355" width="7.44140625" style="89" customWidth="1"/>
    <col min="5356" max="5356" width="7.5546875" style="89" customWidth="1"/>
    <col min="5357" max="5357" width="8" style="89" customWidth="1"/>
    <col min="5358" max="5358" width="7.44140625" style="89" customWidth="1"/>
    <col min="5359" max="5359" width="8" style="89" customWidth="1"/>
    <col min="5360" max="5608" width="8.5546875" style="89"/>
    <col min="5609" max="5609" width="6.5546875" style="89" customWidth="1"/>
    <col min="5610" max="5611" width="7.44140625" style="89" customWidth="1"/>
    <col min="5612" max="5612" width="7.5546875" style="89" customWidth="1"/>
    <col min="5613" max="5613" width="8" style="89" customWidth="1"/>
    <col min="5614" max="5614" width="7.44140625" style="89" customWidth="1"/>
    <col min="5615" max="5615" width="8" style="89" customWidth="1"/>
    <col min="5616" max="5864" width="8.5546875" style="89"/>
    <col min="5865" max="5865" width="6.5546875" style="89" customWidth="1"/>
    <col min="5866" max="5867" width="7.44140625" style="89" customWidth="1"/>
    <col min="5868" max="5868" width="7.5546875" style="89" customWidth="1"/>
    <col min="5869" max="5869" width="8" style="89" customWidth="1"/>
    <col min="5870" max="5870" width="7.44140625" style="89" customWidth="1"/>
    <col min="5871" max="5871" width="8" style="89" customWidth="1"/>
    <col min="5872" max="6120" width="8.5546875" style="89"/>
    <col min="6121" max="6121" width="6.5546875" style="89" customWidth="1"/>
    <col min="6122" max="6123" width="7.44140625" style="89" customWidth="1"/>
    <col min="6124" max="6124" width="7.5546875" style="89" customWidth="1"/>
    <col min="6125" max="6125" width="8" style="89" customWidth="1"/>
    <col min="6126" max="6126" width="7.44140625" style="89" customWidth="1"/>
    <col min="6127" max="6127" width="8" style="89" customWidth="1"/>
    <col min="6128" max="6376" width="8.5546875" style="89"/>
    <col min="6377" max="6377" width="6.5546875" style="89" customWidth="1"/>
    <col min="6378" max="6379" width="7.44140625" style="89" customWidth="1"/>
    <col min="6380" max="6380" width="7.5546875" style="89" customWidth="1"/>
    <col min="6381" max="6381" width="8" style="89" customWidth="1"/>
    <col min="6382" max="6382" width="7.44140625" style="89" customWidth="1"/>
    <col min="6383" max="6383" width="8" style="89" customWidth="1"/>
    <col min="6384" max="6632" width="8.5546875" style="89"/>
    <col min="6633" max="6633" width="6.5546875" style="89" customWidth="1"/>
    <col min="6634" max="6635" width="7.44140625" style="89" customWidth="1"/>
    <col min="6636" max="6636" width="7.5546875" style="89" customWidth="1"/>
    <col min="6637" max="6637" width="8" style="89" customWidth="1"/>
    <col min="6638" max="6638" width="7.44140625" style="89" customWidth="1"/>
    <col min="6639" max="6639" width="8" style="89" customWidth="1"/>
    <col min="6640" max="6888" width="8.5546875" style="89"/>
    <col min="6889" max="6889" width="6.5546875" style="89" customWidth="1"/>
    <col min="6890" max="6891" width="7.44140625" style="89" customWidth="1"/>
    <col min="6892" max="6892" width="7.5546875" style="89" customWidth="1"/>
    <col min="6893" max="6893" width="8" style="89" customWidth="1"/>
    <col min="6894" max="6894" width="7.44140625" style="89" customWidth="1"/>
    <col min="6895" max="6895" width="8" style="89" customWidth="1"/>
    <col min="6896" max="7144" width="8.5546875" style="89"/>
    <col min="7145" max="7145" width="6.5546875" style="89" customWidth="1"/>
    <col min="7146" max="7147" width="7.44140625" style="89" customWidth="1"/>
    <col min="7148" max="7148" width="7.5546875" style="89" customWidth="1"/>
    <col min="7149" max="7149" width="8" style="89" customWidth="1"/>
    <col min="7150" max="7150" width="7.44140625" style="89" customWidth="1"/>
    <col min="7151" max="7151" width="8" style="89" customWidth="1"/>
    <col min="7152" max="7400" width="8.5546875" style="89"/>
    <col min="7401" max="7401" width="6.5546875" style="89" customWidth="1"/>
    <col min="7402" max="7403" width="7.44140625" style="89" customWidth="1"/>
    <col min="7404" max="7404" width="7.5546875" style="89" customWidth="1"/>
    <col min="7405" max="7405" width="8" style="89" customWidth="1"/>
    <col min="7406" max="7406" width="7.44140625" style="89" customWidth="1"/>
    <col min="7407" max="7407" width="8" style="89" customWidth="1"/>
    <col min="7408" max="7656" width="8.5546875" style="89"/>
    <col min="7657" max="7657" width="6.5546875" style="89" customWidth="1"/>
    <col min="7658" max="7659" width="7.44140625" style="89" customWidth="1"/>
    <col min="7660" max="7660" width="7.5546875" style="89" customWidth="1"/>
    <col min="7661" max="7661" width="8" style="89" customWidth="1"/>
    <col min="7662" max="7662" width="7.44140625" style="89" customWidth="1"/>
    <col min="7663" max="7663" width="8" style="89" customWidth="1"/>
    <col min="7664" max="7912" width="8.5546875" style="89"/>
    <col min="7913" max="7913" width="6.5546875" style="89" customWidth="1"/>
    <col min="7914" max="7915" width="7.44140625" style="89" customWidth="1"/>
    <col min="7916" max="7916" width="7.5546875" style="89" customWidth="1"/>
    <col min="7917" max="7917" width="8" style="89" customWidth="1"/>
    <col min="7918" max="7918" width="7.44140625" style="89" customWidth="1"/>
    <col min="7919" max="7919" width="8" style="89" customWidth="1"/>
    <col min="7920" max="8168" width="8.5546875" style="89"/>
    <col min="8169" max="8169" width="6.5546875" style="89" customWidth="1"/>
    <col min="8170" max="8171" width="7.44140625" style="89" customWidth="1"/>
    <col min="8172" max="8172" width="7.5546875" style="89" customWidth="1"/>
    <col min="8173" max="8173" width="8" style="89" customWidth="1"/>
    <col min="8174" max="8174" width="7.44140625" style="89" customWidth="1"/>
    <col min="8175" max="8175" width="8" style="89" customWidth="1"/>
    <col min="8176" max="8424" width="8.5546875" style="89"/>
    <col min="8425" max="8425" width="6.5546875" style="89" customWidth="1"/>
    <col min="8426" max="8427" width="7.44140625" style="89" customWidth="1"/>
    <col min="8428" max="8428" width="7.5546875" style="89" customWidth="1"/>
    <col min="8429" max="8429" width="8" style="89" customWidth="1"/>
    <col min="8430" max="8430" width="7.44140625" style="89" customWidth="1"/>
    <col min="8431" max="8431" width="8" style="89" customWidth="1"/>
    <col min="8432" max="8680" width="8.5546875" style="89"/>
    <col min="8681" max="8681" width="6.5546875" style="89" customWidth="1"/>
    <col min="8682" max="8683" width="7.44140625" style="89" customWidth="1"/>
    <col min="8684" max="8684" width="7.5546875" style="89" customWidth="1"/>
    <col min="8685" max="8685" width="8" style="89" customWidth="1"/>
    <col min="8686" max="8686" width="7.44140625" style="89" customWidth="1"/>
    <col min="8687" max="8687" width="8" style="89" customWidth="1"/>
    <col min="8688" max="8936" width="8.5546875" style="89"/>
    <col min="8937" max="8937" width="6.5546875" style="89" customWidth="1"/>
    <col min="8938" max="8939" width="7.44140625" style="89" customWidth="1"/>
    <col min="8940" max="8940" width="7.5546875" style="89" customWidth="1"/>
    <col min="8941" max="8941" width="8" style="89" customWidth="1"/>
    <col min="8942" max="8942" width="7.44140625" style="89" customWidth="1"/>
    <col min="8943" max="8943" width="8" style="89" customWidth="1"/>
    <col min="8944" max="9192" width="8.5546875" style="89"/>
    <col min="9193" max="9193" width="6.5546875" style="89" customWidth="1"/>
    <col min="9194" max="9195" width="7.44140625" style="89" customWidth="1"/>
    <col min="9196" max="9196" width="7.5546875" style="89" customWidth="1"/>
    <col min="9197" max="9197" width="8" style="89" customWidth="1"/>
    <col min="9198" max="9198" width="7.44140625" style="89" customWidth="1"/>
    <col min="9199" max="9199" width="8" style="89" customWidth="1"/>
    <col min="9200" max="9448" width="8.5546875" style="89"/>
    <col min="9449" max="9449" width="6.5546875" style="89" customWidth="1"/>
    <col min="9450" max="9451" width="7.44140625" style="89" customWidth="1"/>
    <col min="9452" max="9452" width="7.5546875" style="89" customWidth="1"/>
    <col min="9453" max="9453" width="8" style="89" customWidth="1"/>
    <col min="9454" max="9454" width="7.44140625" style="89" customWidth="1"/>
    <col min="9455" max="9455" width="8" style="89" customWidth="1"/>
    <col min="9456" max="9704" width="8.5546875" style="89"/>
    <col min="9705" max="9705" width="6.5546875" style="89" customWidth="1"/>
    <col min="9706" max="9707" width="7.44140625" style="89" customWidth="1"/>
    <col min="9708" max="9708" width="7.5546875" style="89" customWidth="1"/>
    <col min="9709" max="9709" width="8" style="89" customWidth="1"/>
    <col min="9710" max="9710" width="7.44140625" style="89" customWidth="1"/>
    <col min="9711" max="9711" width="8" style="89" customWidth="1"/>
    <col min="9712" max="9960" width="8.5546875" style="89"/>
    <col min="9961" max="9961" width="6.5546875" style="89" customWidth="1"/>
    <col min="9962" max="9963" width="7.44140625" style="89" customWidth="1"/>
    <col min="9964" max="9964" width="7.5546875" style="89" customWidth="1"/>
    <col min="9965" max="9965" width="8" style="89" customWidth="1"/>
    <col min="9966" max="9966" width="7.44140625" style="89" customWidth="1"/>
    <col min="9967" max="9967" width="8" style="89" customWidth="1"/>
    <col min="9968" max="10216" width="8.5546875" style="89"/>
    <col min="10217" max="10217" width="6.5546875" style="89" customWidth="1"/>
    <col min="10218" max="10219" width="7.44140625" style="89" customWidth="1"/>
    <col min="10220" max="10220" width="7.5546875" style="89" customWidth="1"/>
    <col min="10221" max="10221" width="8" style="89" customWidth="1"/>
    <col min="10222" max="10222" width="7.44140625" style="89" customWidth="1"/>
    <col min="10223" max="10223" width="8" style="89" customWidth="1"/>
    <col min="10224" max="10472" width="8.5546875" style="89"/>
    <col min="10473" max="10473" width="6.5546875" style="89" customWidth="1"/>
    <col min="10474" max="10475" width="7.44140625" style="89" customWidth="1"/>
    <col min="10476" max="10476" width="7.5546875" style="89" customWidth="1"/>
    <col min="10477" max="10477" width="8" style="89" customWidth="1"/>
    <col min="10478" max="10478" width="7.44140625" style="89" customWidth="1"/>
    <col min="10479" max="10479" width="8" style="89" customWidth="1"/>
    <col min="10480" max="10728" width="8.5546875" style="89"/>
    <col min="10729" max="10729" width="6.5546875" style="89" customWidth="1"/>
    <col min="10730" max="10731" width="7.44140625" style="89" customWidth="1"/>
    <col min="10732" max="10732" width="7.5546875" style="89" customWidth="1"/>
    <col min="10733" max="10733" width="8" style="89" customWidth="1"/>
    <col min="10734" max="10734" width="7.44140625" style="89" customWidth="1"/>
    <col min="10735" max="10735" width="8" style="89" customWidth="1"/>
    <col min="10736" max="10984" width="8.5546875" style="89"/>
    <col min="10985" max="10985" width="6.5546875" style="89" customWidth="1"/>
    <col min="10986" max="10987" width="7.44140625" style="89" customWidth="1"/>
    <col min="10988" max="10988" width="7.5546875" style="89" customWidth="1"/>
    <col min="10989" max="10989" width="8" style="89" customWidth="1"/>
    <col min="10990" max="10990" width="7.44140625" style="89" customWidth="1"/>
    <col min="10991" max="10991" width="8" style="89" customWidth="1"/>
    <col min="10992" max="11240" width="8.5546875" style="89"/>
    <col min="11241" max="11241" width="6.5546875" style="89" customWidth="1"/>
    <col min="11242" max="11243" width="7.44140625" style="89" customWidth="1"/>
    <col min="11244" max="11244" width="7.5546875" style="89" customWidth="1"/>
    <col min="11245" max="11245" width="8" style="89" customWidth="1"/>
    <col min="11246" max="11246" width="7.44140625" style="89" customWidth="1"/>
    <col min="11247" max="11247" width="8" style="89" customWidth="1"/>
    <col min="11248" max="11496" width="8.5546875" style="89"/>
    <col min="11497" max="11497" width="6.5546875" style="89" customWidth="1"/>
    <col min="11498" max="11499" width="7.44140625" style="89" customWidth="1"/>
    <col min="11500" max="11500" width="7.5546875" style="89" customWidth="1"/>
    <col min="11501" max="11501" width="8" style="89" customWidth="1"/>
    <col min="11502" max="11502" width="7.44140625" style="89" customWidth="1"/>
    <col min="11503" max="11503" width="8" style="89" customWidth="1"/>
    <col min="11504" max="11752" width="8.5546875" style="89"/>
    <col min="11753" max="11753" width="6.5546875" style="89" customWidth="1"/>
    <col min="11754" max="11755" width="7.44140625" style="89" customWidth="1"/>
    <col min="11756" max="11756" width="7.5546875" style="89" customWidth="1"/>
    <col min="11757" max="11757" width="8" style="89" customWidth="1"/>
    <col min="11758" max="11758" width="7.44140625" style="89" customWidth="1"/>
    <col min="11759" max="11759" width="8" style="89" customWidth="1"/>
    <col min="11760" max="12008" width="8.5546875" style="89"/>
    <col min="12009" max="12009" width="6.5546875" style="89" customWidth="1"/>
    <col min="12010" max="12011" width="7.44140625" style="89" customWidth="1"/>
    <col min="12012" max="12012" width="7.5546875" style="89" customWidth="1"/>
    <col min="12013" max="12013" width="8" style="89" customWidth="1"/>
    <col min="12014" max="12014" width="7.44140625" style="89" customWidth="1"/>
    <col min="12015" max="12015" width="8" style="89" customWidth="1"/>
    <col min="12016" max="12264" width="8.5546875" style="89"/>
    <col min="12265" max="12265" width="6.5546875" style="89" customWidth="1"/>
    <col min="12266" max="12267" width="7.44140625" style="89" customWidth="1"/>
    <col min="12268" max="12268" width="7.5546875" style="89" customWidth="1"/>
    <col min="12269" max="12269" width="8" style="89" customWidth="1"/>
    <col min="12270" max="12270" width="7.44140625" style="89" customWidth="1"/>
    <col min="12271" max="12271" width="8" style="89" customWidth="1"/>
    <col min="12272" max="12520" width="8.5546875" style="89"/>
    <col min="12521" max="12521" width="6.5546875" style="89" customWidth="1"/>
    <col min="12522" max="12523" width="7.44140625" style="89" customWidth="1"/>
    <col min="12524" max="12524" width="7.5546875" style="89" customWidth="1"/>
    <col min="12525" max="12525" width="8" style="89" customWidth="1"/>
    <col min="12526" max="12526" width="7.44140625" style="89" customWidth="1"/>
    <col min="12527" max="12527" width="8" style="89" customWidth="1"/>
    <col min="12528" max="12776" width="8.5546875" style="89"/>
    <col min="12777" max="12777" width="6.5546875" style="89" customWidth="1"/>
    <col min="12778" max="12779" width="7.44140625" style="89" customWidth="1"/>
    <col min="12780" max="12780" width="7.5546875" style="89" customWidth="1"/>
    <col min="12781" max="12781" width="8" style="89" customWidth="1"/>
    <col min="12782" max="12782" width="7.44140625" style="89" customWidth="1"/>
    <col min="12783" max="12783" width="8" style="89" customWidth="1"/>
    <col min="12784" max="13032" width="8.5546875" style="89"/>
    <col min="13033" max="13033" width="6.5546875" style="89" customWidth="1"/>
    <col min="13034" max="13035" width="7.44140625" style="89" customWidth="1"/>
    <col min="13036" max="13036" width="7.5546875" style="89" customWidth="1"/>
    <col min="13037" max="13037" width="8" style="89" customWidth="1"/>
    <col min="13038" max="13038" width="7.44140625" style="89" customWidth="1"/>
    <col min="13039" max="13039" width="8" style="89" customWidth="1"/>
    <col min="13040" max="13288" width="8.5546875" style="89"/>
    <col min="13289" max="13289" width="6.5546875" style="89" customWidth="1"/>
    <col min="13290" max="13291" width="7.44140625" style="89" customWidth="1"/>
    <col min="13292" max="13292" width="7.5546875" style="89" customWidth="1"/>
    <col min="13293" max="13293" width="8" style="89" customWidth="1"/>
    <col min="13294" max="13294" width="7.44140625" style="89" customWidth="1"/>
    <col min="13295" max="13295" width="8" style="89" customWidth="1"/>
    <col min="13296" max="13544" width="8.5546875" style="89"/>
    <col min="13545" max="13545" width="6.5546875" style="89" customWidth="1"/>
    <col min="13546" max="13547" width="7.44140625" style="89" customWidth="1"/>
    <col min="13548" max="13548" width="7.5546875" style="89" customWidth="1"/>
    <col min="13549" max="13549" width="8" style="89" customWidth="1"/>
    <col min="13550" max="13550" width="7.44140625" style="89" customWidth="1"/>
    <col min="13551" max="13551" width="8" style="89" customWidth="1"/>
    <col min="13552" max="13800" width="8.5546875" style="89"/>
    <col min="13801" max="13801" width="6.5546875" style="89" customWidth="1"/>
    <col min="13802" max="13803" width="7.44140625" style="89" customWidth="1"/>
    <col min="13804" max="13804" width="7.5546875" style="89" customWidth="1"/>
    <col min="13805" max="13805" width="8" style="89" customWidth="1"/>
    <col min="13806" max="13806" width="7.44140625" style="89" customWidth="1"/>
    <col min="13807" max="13807" width="8" style="89" customWidth="1"/>
    <col min="13808" max="14056" width="8.5546875" style="89"/>
    <col min="14057" max="14057" width="6.5546875" style="89" customWidth="1"/>
    <col min="14058" max="14059" width="7.44140625" style="89" customWidth="1"/>
    <col min="14060" max="14060" width="7.5546875" style="89" customWidth="1"/>
    <col min="14061" max="14061" width="8" style="89" customWidth="1"/>
    <col min="14062" max="14062" width="7.44140625" style="89" customWidth="1"/>
    <col min="14063" max="14063" width="8" style="89" customWidth="1"/>
    <col min="14064" max="14312" width="8.5546875" style="89"/>
    <col min="14313" max="14313" width="6.5546875" style="89" customWidth="1"/>
    <col min="14314" max="14315" width="7.44140625" style="89" customWidth="1"/>
    <col min="14316" max="14316" width="7.5546875" style="89" customWidth="1"/>
    <col min="14317" max="14317" width="8" style="89" customWidth="1"/>
    <col min="14318" max="14318" width="7.44140625" style="89" customWidth="1"/>
    <col min="14319" max="14319" width="8" style="89" customWidth="1"/>
    <col min="14320" max="14568" width="8.5546875" style="89"/>
    <col min="14569" max="14569" width="6.5546875" style="89" customWidth="1"/>
    <col min="14570" max="14571" width="7.44140625" style="89" customWidth="1"/>
    <col min="14572" max="14572" width="7.5546875" style="89" customWidth="1"/>
    <col min="14573" max="14573" width="8" style="89" customWidth="1"/>
    <col min="14574" max="14574" width="7.44140625" style="89" customWidth="1"/>
    <col min="14575" max="14575" width="8" style="89" customWidth="1"/>
    <col min="14576" max="14824" width="8.5546875" style="89"/>
    <col min="14825" max="14825" width="6.5546875" style="89" customWidth="1"/>
    <col min="14826" max="14827" width="7.44140625" style="89" customWidth="1"/>
    <col min="14828" max="14828" width="7.5546875" style="89" customWidth="1"/>
    <col min="14829" max="14829" width="8" style="89" customWidth="1"/>
    <col min="14830" max="14830" width="7.44140625" style="89" customWidth="1"/>
    <col min="14831" max="14831" width="8" style="89" customWidth="1"/>
    <col min="14832" max="15080" width="8.5546875" style="89"/>
    <col min="15081" max="15081" width="6.5546875" style="89" customWidth="1"/>
    <col min="15082" max="15083" width="7.44140625" style="89" customWidth="1"/>
    <col min="15084" max="15084" width="7.5546875" style="89" customWidth="1"/>
    <col min="15085" max="15085" width="8" style="89" customWidth="1"/>
    <col min="15086" max="15086" width="7.44140625" style="89" customWidth="1"/>
    <col min="15087" max="15087" width="8" style="89" customWidth="1"/>
    <col min="15088" max="15336" width="8.5546875" style="89"/>
    <col min="15337" max="15337" width="6.5546875" style="89" customWidth="1"/>
    <col min="15338" max="15339" width="7.44140625" style="89" customWidth="1"/>
    <col min="15340" max="15340" width="7.5546875" style="89" customWidth="1"/>
    <col min="15341" max="15341" width="8" style="89" customWidth="1"/>
    <col min="15342" max="15342" width="7.44140625" style="89" customWidth="1"/>
    <col min="15343" max="15343" width="8" style="89" customWidth="1"/>
    <col min="15344" max="15592" width="8.5546875" style="89"/>
    <col min="15593" max="15593" width="6.5546875" style="89" customWidth="1"/>
    <col min="15594" max="15595" width="7.44140625" style="89" customWidth="1"/>
    <col min="15596" max="15596" width="7.5546875" style="89" customWidth="1"/>
    <col min="15597" max="15597" width="8" style="89" customWidth="1"/>
    <col min="15598" max="15598" width="7.44140625" style="89" customWidth="1"/>
    <col min="15599" max="15599" width="8" style="89" customWidth="1"/>
    <col min="15600" max="15848" width="8.5546875" style="89"/>
    <col min="15849" max="15849" width="6.5546875" style="89" customWidth="1"/>
    <col min="15850" max="15851" width="7.44140625" style="89" customWidth="1"/>
    <col min="15852" max="15852" width="7.5546875" style="89" customWidth="1"/>
    <col min="15853" max="15853" width="8" style="89" customWidth="1"/>
    <col min="15854" max="15854" width="7.44140625" style="89" customWidth="1"/>
    <col min="15855" max="15855" width="8" style="89" customWidth="1"/>
    <col min="15856" max="16104" width="8.5546875" style="89"/>
    <col min="16105" max="16105" width="6.5546875" style="89" customWidth="1"/>
    <col min="16106" max="16107" width="7.44140625" style="89" customWidth="1"/>
    <col min="16108" max="16108" width="7.5546875" style="89" customWidth="1"/>
    <col min="16109" max="16109" width="8" style="89" customWidth="1"/>
    <col min="16110" max="16110" width="7.44140625" style="89" customWidth="1"/>
    <col min="16111" max="16111" width="8" style="89" customWidth="1"/>
    <col min="16112" max="16384" width="8.5546875" style="89"/>
  </cols>
  <sheetData>
    <row r="1" spans="1:11" ht="30" customHeight="1" x14ac:dyDescent="0.25">
      <c r="A1" s="191"/>
      <c r="B1" s="192"/>
      <c r="E1" s="193" t="s">
        <v>119</v>
      </c>
      <c r="F1" s="194"/>
      <c r="G1" s="194"/>
      <c r="H1" s="194"/>
      <c r="I1" s="194"/>
    </row>
    <row r="2" spans="1:11" ht="6" customHeight="1" x14ac:dyDescent="0.25">
      <c r="A2" s="191"/>
      <c r="B2" s="192"/>
    </row>
    <row r="3" spans="1:11" ht="15" customHeight="1" x14ac:dyDescent="0.25">
      <c r="A3" s="203" t="s">
        <v>344</v>
      </c>
      <c r="B3" s="196"/>
      <c r="C3" s="196"/>
      <c r="D3" s="196"/>
      <c r="E3" s="196"/>
      <c r="F3" s="196"/>
      <c r="G3" s="196"/>
      <c r="H3" s="196"/>
      <c r="I3" s="196"/>
      <c r="J3" s="196"/>
      <c r="K3" s="196"/>
    </row>
    <row r="4" spans="1:11" ht="15" customHeight="1" x14ac:dyDescent="0.25">
      <c r="B4" s="204" t="s">
        <v>39</v>
      </c>
      <c r="C4" s="204"/>
      <c r="D4" s="19"/>
      <c r="E4" s="204" t="s">
        <v>346</v>
      </c>
      <c r="F4" s="204"/>
      <c r="G4" s="19"/>
      <c r="H4" s="202" t="s">
        <v>41</v>
      </c>
      <c r="I4" s="208"/>
      <c r="J4" s="208"/>
      <c r="K4" s="208"/>
    </row>
    <row r="5" spans="1:11" ht="45" customHeight="1" x14ac:dyDescent="0.25">
      <c r="A5" s="27" t="s">
        <v>60</v>
      </c>
      <c r="B5" s="51" t="s">
        <v>56</v>
      </c>
      <c r="C5" s="19" t="s">
        <v>42</v>
      </c>
      <c r="D5" s="19"/>
      <c r="E5" s="51" t="s">
        <v>56</v>
      </c>
      <c r="F5" s="19" t="s">
        <v>42</v>
      </c>
      <c r="G5" s="19"/>
      <c r="H5" s="51" t="s">
        <v>56</v>
      </c>
      <c r="I5" s="51" t="s">
        <v>136</v>
      </c>
      <c r="J5" s="19" t="s">
        <v>42</v>
      </c>
      <c r="K5" s="51" t="s">
        <v>259</v>
      </c>
    </row>
    <row r="6" spans="1:11" ht="6" customHeight="1" x14ac:dyDescent="0.25">
      <c r="A6" s="28"/>
      <c r="B6" s="98"/>
      <c r="C6" s="98"/>
      <c r="D6" s="98"/>
      <c r="E6" s="98"/>
      <c r="F6" s="98"/>
      <c r="G6" s="98"/>
      <c r="H6" s="98"/>
      <c r="I6" s="98"/>
      <c r="J6" s="98"/>
      <c r="K6" s="98"/>
    </row>
    <row r="7" spans="1:11" x14ac:dyDescent="0.25">
      <c r="A7" s="11">
        <v>1974</v>
      </c>
      <c r="B7" s="16">
        <v>2</v>
      </c>
      <c r="C7" s="16">
        <v>0</v>
      </c>
      <c r="D7" s="16"/>
      <c r="E7" s="16">
        <v>1</v>
      </c>
      <c r="F7" s="12">
        <v>0</v>
      </c>
      <c r="G7" s="12"/>
      <c r="H7" s="16">
        <v>3</v>
      </c>
      <c r="I7" s="16">
        <v>3.6689658444962643E-2</v>
      </c>
      <c r="J7" s="12">
        <v>0</v>
      </c>
      <c r="K7" s="12">
        <v>0</v>
      </c>
    </row>
    <row r="8" spans="1:11" x14ac:dyDescent="0.25">
      <c r="A8" s="11">
        <v>1975</v>
      </c>
      <c r="B8" s="16">
        <v>0</v>
      </c>
      <c r="C8" s="16">
        <v>0</v>
      </c>
      <c r="D8" s="16"/>
      <c r="E8" s="16">
        <v>1</v>
      </c>
      <c r="F8" s="12">
        <v>1E-3</v>
      </c>
      <c r="G8" s="12"/>
      <c r="H8" s="16">
        <v>1</v>
      </c>
      <c r="I8" s="16">
        <v>1.2182579836709574E-2</v>
      </c>
      <c r="J8" s="12">
        <v>1E-3</v>
      </c>
      <c r="K8" s="12">
        <v>1.2182579836709574E-5</v>
      </c>
    </row>
    <row r="9" spans="1:11" x14ac:dyDescent="0.25">
      <c r="A9" s="11">
        <v>1976</v>
      </c>
      <c r="B9" s="16">
        <v>2</v>
      </c>
      <c r="C9" s="16">
        <v>0.23799999999999999</v>
      </c>
      <c r="D9" s="16"/>
      <c r="E9" s="16">
        <v>4</v>
      </c>
      <c r="F9" s="12">
        <v>0</v>
      </c>
      <c r="G9" s="12"/>
      <c r="H9" s="16">
        <v>6</v>
      </c>
      <c r="I9" s="16">
        <v>7.2849315198224809E-2</v>
      </c>
      <c r="J9" s="12">
        <v>0.23799999999999999</v>
      </c>
      <c r="K9" s="12">
        <v>2.8896895028629171E-3</v>
      </c>
    </row>
    <row r="10" spans="1:11" x14ac:dyDescent="0.25">
      <c r="A10" s="11">
        <v>1977</v>
      </c>
      <c r="B10" s="16">
        <v>6</v>
      </c>
      <c r="C10" s="16">
        <v>0.60799999999999998</v>
      </c>
      <c r="D10" s="16"/>
      <c r="E10" s="16">
        <v>4</v>
      </c>
      <c r="F10" s="12">
        <v>0.16300000000000001</v>
      </c>
      <c r="G10" s="12"/>
      <c r="H10" s="16">
        <v>10</v>
      </c>
      <c r="I10" s="16">
        <v>0.12096116711075543</v>
      </c>
      <c r="J10" s="12">
        <v>0.77100000000000002</v>
      </c>
      <c r="K10" s="12">
        <v>9.3261059842392434E-3</v>
      </c>
    </row>
    <row r="11" spans="1:11" x14ac:dyDescent="0.25">
      <c r="A11" s="11">
        <v>1978</v>
      </c>
      <c r="B11" s="16">
        <v>12</v>
      </c>
      <c r="C11" s="16">
        <v>0.73699999999999999</v>
      </c>
      <c r="D11" s="16"/>
      <c r="E11" s="16">
        <v>6</v>
      </c>
      <c r="F11" s="12">
        <v>0.38400000000000001</v>
      </c>
      <c r="G11" s="12"/>
      <c r="H11" s="16">
        <v>18</v>
      </c>
      <c r="I11" s="16">
        <v>0.2172748733559082</v>
      </c>
      <c r="J11" s="12">
        <v>1.121</v>
      </c>
      <c r="K11" s="12">
        <v>1.353139627955406E-2</v>
      </c>
    </row>
    <row r="12" spans="1:11" x14ac:dyDescent="0.25">
      <c r="A12" s="11">
        <v>1979</v>
      </c>
      <c r="B12" s="16">
        <v>15</v>
      </c>
      <c r="C12" s="16">
        <v>1.885</v>
      </c>
      <c r="D12" s="16"/>
      <c r="E12" s="16">
        <v>6</v>
      </c>
      <c r="F12" s="12">
        <v>8.5000000000000006E-2</v>
      </c>
      <c r="G12" s="12"/>
      <c r="H12" s="16">
        <v>21</v>
      </c>
      <c r="I12" s="16">
        <v>0.25292032648401003</v>
      </c>
      <c r="J12" s="12">
        <v>1.97</v>
      </c>
      <c r="K12" s="12">
        <v>2.372633538921427E-2</v>
      </c>
    </row>
    <row r="13" spans="1:11" x14ac:dyDescent="0.25">
      <c r="A13" s="11">
        <v>1980</v>
      </c>
      <c r="B13" s="16">
        <v>17</v>
      </c>
      <c r="C13" s="16">
        <v>1.4850000000000001</v>
      </c>
      <c r="D13" s="16"/>
      <c r="E13" s="16">
        <v>6</v>
      </c>
      <c r="F13" s="12">
        <v>0.14699999999999999</v>
      </c>
      <c r="G13" s="12"/>
      <c r="H13" s="16">
        <v>23</v>
      </c>
      <c r="I13" s="16">
        <v>0.2765108704237601</v>
      </c>
      <c r="J13" s="12">
        <v>1.6320000000000001</v>
      </c>
      <c r="K13" s="12">
        <v>1.9620249588329412E-2</v>
      </c>
    </row>
    <row r="14" spans="1:11" x14ac:dyDescent="0.25">
      <c r="A14" s="11">
        <v>1981</v>
      </c>
      <c r="B14" s="16">
        <v>21</v>
      </c>
      <c r="C14" s="16">
        <v>0.24099999999999999</v>
      </c>
      <c r="D14" s="16"/>
      <c r="E14" s="16">
        <v>7</v>
      </c>
      <c r="F14" s="12">
        <v>9.6000000000000002E-2</v>
      </c>
      <c r="G14" s="12"/>
      <c r="H14" s="16">
        <v>28</v>
      </c>
      <c r="I14" s="16">
        <v>0.33641582341437309</v>
      </c>
      <c r="J14" s="12">
        <v>0.33699999999999997</v>
      </c>
      <c r="K14" s="12">
        <v>4.0490047318087049E-3</v>
      </c>
    </row>
    <row r="15" spans="1:11" x14ac:dyDescent="0.25">
      <c r="A15" s="11">
        <v>1982</v>
      </c>
      <c r="B15" s="16">
        <v>21</v>
      </c>
      <c r="C15" s="16">
        <v>0.13900000000000001</v>
      </c>
      <c r="D15" s="16"/>
      <c r="E15" s="16">
        <v>11</v>
      </c>
      <c r="F15" s="12">
        <v>0.08</v>
      </c>
      <c r="G15" s="12"/>
      <c r="H15" s="16">
        <v>32</v>
      </c>
      <c r="I15" s="16">
        <v>0.38426972660649966</v>
      </c>
      <c r="J15" s="12">
        <v>0.21900000000000003</v>
      </c>
      <c r="K15" s="12">
        <v>2.6298459414632325E-3</v>
      </c>
    </row>
    <row r="16" spans="1:11" x14ac:dyDescent="0.25">
      <c r="A16" s="11">
        <v>1983</v>
      </c>
      <c r="B16" s="16">
        <v>25</v>
      </c>
      <c r="C16" s="16">
        <v>0.53</v>
      </c>
      <c r="D16" s="16"/>
      <c r="E16" s="16">
        <v>15</v>
      </c>
      <c r="F16" s="12">
        <v>0.38100000000000001</v>
      </c>
      <c r="G16" s="12"/>
      <c r="H16" s="16">
        <v>40</v>
      </c>
      <c r="I16" s="16">
        <v>0.48015904788302077</v>
      </c>
      <c r="J16" s="12">
        <v>0.91100000000000003</v>
      </c>
      <c r="K16" s="12">
        <v>1.09356223155358E-2</v>
      </c>
    </row>
    <row r="17" spans="1:11" x14ac:dyDescent="0.25">
      <c r="A17" s="11">
        <v>1984</v>
      </c>
      <c r="B17" s="16">
        <v>22</v>
      </c>
      <c r="C17" s="16">
        <v>0.28699999999999998</v>
      </c>
      <c r="D17" s="16"/>
      <c r="E17" s="16">
        <v>7</v>
      </c>
      <c r="F17" s="12">
        <v>43.061</v>
      </c>
      <c r="G17" s="12"/>
      <c r="H17" s="16">
        <v>29</v>
      </c>
      <c r="I17" s="16">
        <v>0.34761257882864394</v>
      </c>
      <c r="J17" s="12">
        <v>43.347999999999999</v>
      </c>
      <c r="K17" s="12">
        <v>0.51959689886427773</v>
      </c>
    </row>
    <row r="18" spans="1:11" x14ac:dyDescent="0.25">
      <c r="A18" s="11">
        <v>1985</v>
      </c>
      <c r="B18" s="16">
        <v>19</v>
      </c>
      <c r="C18" s="16">
        <v>0.19700000000000001</v>
      </c>
      <c r="D18" s="16"/>
      <c r="E18" s="16">
        <v>6</v>
      </c>
      <c r="F18" s="12">
        <v>0.58899999999999997</v>
      </c>
      <c r="G18" s="12"/>
      <c r="H18" s="16">
        <v>25</v>
      </c>
      <c r="I18" s="16">
        <v>0.29910964629805747</v>
      </c>
      <c r="J18" s="12">
        <v>0.78600000000000003</v>
      </c>
      <c r="K18" s="12">
        <v>9.4040072796109288E-3</v>
      </c>
    </row>
    <row r="19" spans="1:11" x14ac:dyDescent="0.25">
      <c r="A19" s="11">
        <v>1986</v>
      </c>
      <c r="B19" s="16">
        <v>20</v>
      </c>
      <c r="C19" s="16">
        <v>1.2E-2</v>
      </c>
      <c r="D19" s="16"/>
      <c r="E19" s="16">
        <v>10</v>
      </c>
      <c r="F19" s="12">
        <v>2.9689999999999999</v>
      </c>
      <c r="G19" s="12"/>
      <c r="H19" s="16">
        <v>30</v>
      </c>
      <c r="I19" s="16">
        <v>0.35793051733487324</v>
      </c>
      <c r="J19" s="12">
        <v>2.9809999999999999</v>
      </c>
      <c r="K19" s="12">
        <v>3.5566362405841899E-2</v>
      </c>
    </row>
    <row r="20" spans="1:11" x14ac:dyDescent="0.25">
      <c r="A20" s="11">
        <v>1987</v>
      </c>
      <c r="B20" s="16">
        <v>29</v>
      </c>
      <c r="C20" s="16">
        <v>0.66100000000000003</v>
      </c>
      <c r="D20" s="16"/>
      <c r="E20" s="16">
        <v>19</v>
      </c>
      <c r="F20" s="12">
        <v>0.73899999999999999</v>
      </c>
      <c r="G20" s="12"/>
      <c r="H20" s="16">
        <v>48</v>
      </c>
      <c r="I20" s="16">
        <v>0.57047214770759935</v>
      </c>
      <c r="J20" s="12">
        <v>1.4</v>
      </c>
      <c r="K20" s="12">
        <v>1.663877097480498E-2</v>
      </c>
    </row>
    <row r="21" spans="1:11" x14ac:dyDescent="0.25">
      <c r="A21" s="11">
        <v>1988</v>
      </c>
      <c r="B21" s="12">
        <v>60</v>
      </c>
      <c r="C21" s="12">
        <v>0.72199999999999998</v>
      </c>
      <c r="D21" s="12"/>
      <c r="E21" s="12">
        <v>18</v>
      </c>
      <c r="F21" s="12">
        <v>5.7480000000000002</v>
      </c>
      <c r="G21" s="12"/>
      <c r="H21" s="12">
        <v>78</v>
      </c>
      <c r="I21" s="16">
        <v>0.92210701926778083</v>
      </c>
      <c r="J21" s="12">
        <v>6.4700000000000006</v>
      </c>
      <c r="K21" s="12">
        <v>7.6487595059776189E-2</v>
      </c>
    </row>
    <row r="22" spans="1:11" x14ac:dyDescent="0.25">
      <c r="A22" s="11">
        <v>1989</v>
      </c>
      <c r="B22" s="12">
        <v>75</v>
      </c>
      <c r="C22" s="12">
        <v>3.302</v>
      </c>
      <c r="D22" s="12"/>
      <c r="E22" s="12">
        <v>26</v>
      </c>
      <c r="F22" s="12">
        <v>1.284</v>
      </c>
      <c r="G22" s="12"/>
      <c r="H22" s="12">
        <v>101</v>
      </c>
      <c r="I22" s="16">
        <v>1.1844678502588708</v>
      </c>
      <c r="J22" s="12">
        <v>4.5860000000000003</v>
      </c>
      <c r="K22" s="12">
        <v>5.3781876844427541E-2</v>
      </c>
    </row>
    <row r="23" spans="1:11" x14ac:dyDescent="0.25">
      <c r="A23" s="11">
        <v>1990</v>
      </c>
      <c r="B23" s="12">
        <v>50</v>
      </c>
      <c r="C23" s="12">
        <v>4.9889999999999999</v>
      </c>
      <c r="D23" s="12"/>
      <c r="E23" s="12">
        <v>30</v>
      </c>
      <c r="F23" s="12">
        <v>3.8610000000000002</v>
      </c>
      <c r="G23" s="12"/>
      <c r="H23" s="12">
        <v>80</v>
      </c>
      <c r="I23" s="16">
        <v>0.93124718443234078</v>
      </c>
      <c r="J23" s="12">
        <v>8.85</v>
      </c>
      <c r="K23" s="12">
        <v>0.1030192197778277</v>
      </c>
    </row>
    <row r="24" spans="1:11" x14ac:dyDescent="0.25">
      <c r="A24" s="11">
        <v>1991</v>
      </c>
      <c r="B24" s="12">
        <v>58</v>
      </c>
      <c r="C24" s="12">
        <v>62.722000000000001</v>
      </c>
      <c r="D24" s="12"/>
      <c r="E24" s="12">
        <v>26</v>
      </c>
      <c r="F24" s="12">
        <v>163.155</v>
      </c>
      <c r="G24" s="12"/>
      <c r="H24" s="12">
        <v>84</v>
      </c>
      <c r="I24" s="16">
        <v>0.9717589496396335</v>
      </c>
      <c r="J24" s="12">
        <v>225.87700000000001</v>
      </c>
      <c r="K24" s="12">
        <v>2.6130713841398991</v>
      </c>
    </row>
    <row r="25" spans="1:11" x14ac:dyDescent="0.25">
      <c r="A25" s="11">
        <v>1992</v>
      </c>
      <c r="B25" s="12">
        <v>82</v>
      </c>
      <c r="C25" s="12">
        <v>4.1980000000000004</v>
      </c>
      <c r="D25" s="12"/>
      <c r="E25" s="12">
        <v>46</v>
      </c>
      <c r="F25" s="12">
        <v>56.67</v>
      </c>
      <c r="G25" s="12"/>
      <c r="H25" s="12">
        <v>128</v>
      </c>
      <c r="I25" s="16">
        <v>1.4726162972834946</v>
      </c>
      <c r="J25" s="12">
        <v>60.868000000000002</v>
      </c>
      <c r="K25" s="12">
        <v>0.70027506861759181</v>
      </c>
    </row>
    <row r="26" spans="1:11" x14ac:dyDescent="0.25">
      <c r="A26" s="11">
        <v>1993</v>
      </c>
      <c r="B26" s="12">
        <v>92</v>
      </c>
      <c r="C26" s="12">
        <v>7.9109999999999996</v>
      </c>
      <c r="D26" s="12"/>
      <c r="E26" s="12">
        <v>25</v>
      </c>
      <c r="F26" s="12">
        <v>5.7510000000000003</v>
      </c>
      <c r="G26" s="12"/>
      <c r="H26" s="12">
        <v>117</v>
      </c>
      <c r="I26" s="16">
        <v>1.3378906998186073</v>
      </c>
      <c r="J26" s="12">
        <v>13.661999999999999</v>
      </c>
      <c r="K26" s="12">
        <v>0.15622446787112659</v>
      </c>
    </row>
    <row r="27" spans="1:11" x14ac:dyDescent="0.25">
      <c r="A27" s="11">
        <v>1994</v>
      </c>
      <c r="B27" s="12">
        <v>79</v>
      </c>
      <c r="C27" s="12">
        <v>4.9930000000000003</v>
      </c>
      <c r="D27" s="12"/>
      <c r="E27" s="12">
        <v>35</v>
      </c>
      <c r="F27" s="12">
        <v>23.846</v>
      </c>
      <c r="G27" s="12"/>
      <c r="H27" s="12">
        <v>114</v>
      </c>
      <c r="I27" s="16">
        <v>1.2930475667963988</v>
      </c>
      <c r="J27" s="12">
        <v>28.838999999999999</v>
      </c>
      <c r="K27" s="12">
        <v>0.3271070068319416</v>
      </c>
    </row>
    <row r="28" spans="1:11" x14ac:dyDescent="0.25">
      <c r="A28" s="11">
        <v>1995</v>
      </c>
      <c r="B28" s="12">
        <v>52</v>
      </c>
      <c r="C28" s="12">
        <v>2.2000000000000002</v>
      </c>
      <c r="D28" s="12"/>
      <c r="E28" s="12">
        <v>12</v>
      </c>
      <c r="F28" s="12">
        <v>1.4810000000000001</v>
      </c>
      <c r="G28" s="12"/>
      <c r="H28" s="12">
        <v>64</v>
      </c>
      <c r="I28" s="16">
        <v>0.72418703216386182</v>
      </c>
      <c r="J28" s="12">
        <v>3.681</v>
      </c>
      <c r="K28" s="12">
        <v>4.165206977179961E-2</v>
      </c>
    </row>
    <row r="29" spans="1:11" x14ac:dyDescent="0.25">
      <c r="A29" s="11">
        <v>1996</v>
      </c>
      <c r="B29" s="12">
        <v>91</v>
      </c>
      <c r="C29" s="12">
        <v>6.9749999999999996</v>
      </c>
      <c r="D29" s="12"/>
      <c r="E29" s="12">
        <v>16</v>
      </c>
      <c r="F29" s="12">
        <v>11.007</v>
      </c>
      <c r="G29" s="12"/>
      <c r="H29" s="12">
        <v>107</v>
      </c>
      <c r="I29" s="16">
        <v>1.2097915325673054</v>
      </c>
      <c r="J29" s="12">
        <v>17.981999999999999</v>
      </c>
      <c r="K29" s="12">
        <v>0.20331281624883443</v>
      </c>
    </row>
    <row r="30" spans="1:11" ht="13.5" customHeight="1" x14ac:dyDescent="0.25">
      <c r="A30" s="11">
        <v>1997</v>
      </c>
      <c r="B30" s="12">
        <v>79</v>
      </c>
      <c r="C30" s="12">
        <v>1.38</v>
      </c>
      <c r="D30" s="12"/>
      <c r="E30" s="12">
        <v>37</v>
      </c>
      <c r="F30" s="12">
        <v>32.54</v>
      </c>
      <c r="G30" s="12"/>
      <c r="H30" s="12">
        <v>116</v>
      </c>
      <c r="I30" s="16">
        <v>1.3110863084726128</v>
      </c>
      <c r="J30" s="12">
        <v>33.92</v>
      </c>
      <c r="K30" s="12">
        <v>0.3833797205464744</v>
      </c>
    </row>
    <row r="31" spans="1:11" ht="13.5" customHeight="1" x14ac:dyDescent="0.25">
      <c r="A31" s="11">
        <v>1998</v>
      </c>
      <c r="B31" s="12">
        <v>129</v>
      </c>
      <c r="C31" s="12">
        <v>7.5830000000000002</v>
      </c>
      <c r="D31" s="12"/>
      <c r="E31" s="12">
        <v>43</v>
      </c>
      <c r="F31" s="12">
        <v>10.922000000000001</v>
      </c>
      <c r="G31" s="12"/>
      <c r="H31" s="12">
        <v>172</v>
      </c>
      <c r="I31" s="16">
        <v>1.9425541560381472</v>
      </c>
      <c r="J31" s="12">
        <v>18.505000000000003</v>
      </c>
      <c r="K31" s="12">
        <v>0.20899398056677859</v>
      </c>
    </row>
    <row r="32" spans="1:11" ht="13.5" customHeight="1" x14ac:dyDescent="0.25">
      <c r="A32" s="11">
        <v>1999</v>
      </c>
      <c r="B32" s="12">
        <v>305</v>
      </c>
      <c r="C32" s="12">
        <v>10</v>
      </c>
      <c r="D32" s="12"/>
      <c r="E32" s="12">
        <v>41</v>
      </c>
      <c r="F32" s="12">
        <v>410</v>
      </c>
      <c r="G32" s="12"/>
      <c r="H32" s="12">
        <v>346</v>
      </c>
      <c r="I32" s="16">
        <v>3.9045634415950659</v>
      </c>
      <c r="J32" s="12">
        <v>420</v>
      </c>
      <c r="K32" s="12">
        <v>4.7396434840171322</v>
      </c>
    </row>
    <row r="33" spans="1:11" ht="13.5" customHeight="1" x14ac:dyDescent="0.25">
      <c r="A33" s="11">
        <v>2000</v>
      </c>
      <c r="B33" s="12">
        <v>365</v>
      </c>
      <c r="C33" s="12">
        <v>18</v>
      </c>
      <c r="D33" s="12"/>
      <c r="E33" s="12">
        <v>40</v>
      </c>
      <c r="F33" s="12">
        <v>32</v>
      </c>
      <c r="G33" s="12"/>
      <c r="H33" s="12">
        <v>405</v>
      </c>
      <c r="I33" s="16">
        <v>4.5593772768742076</v>
      </c>
      <c r="J33" s="12">
        <v>50</v>
      </c>
      <c r="K33" s="12">
        <v>0.56288608356471703</v>
      </c>
    </row>
    <row r="34" spans="1:11" s="100" customFormat="1" ht="13.5" customHeight="1" x14ac:dyDescent="0.25">
      <c r="A34" s="11">
        <v>2001</v>
      </c>
      <c r="B34" s="12">
        <v>271</v>
      </c>
      <c r="C34" s="12">
        <v>11</v>
      </c>
      <c r="D34" s="12"/>
      <c r="E34" s="12">
        <v>57</v>
      </c>
      <c r="F34" s="12">
        <v>28</v>
      </c>
      <c r="G34" s="12"/>
      <c r="H34" s="12">
        <v>328</v>
      </c>
      <c r="I34" s="16">
        <v>3.6816173255115427</v>
      </c>
      <c r="J34" s="12">
        <v>39</v>
      </c>
      <c r="K34" s="12">
        <v>0.43775327955777493</v>
      </c>
    </row>
    <row r="35" spans="1:11" s="100" customFormat="1" ht="13.5" customHeight="1" x14ac:dyDescent="0.25">
      <c r="A35" s="11">
        <v>2002</v>
      </c>
      <c r="B35" s="12">
        <v>407</v>
      </c>
      <c r="C35" s="12">
        <v>6</v>
      </c>
      <c r="D35" s="12"/>
      <c r="E35" s="12">
        <v>33</v>
      </c>
      <c r="F35" s="12">
        <v>35</v>
      </c>
      <c r="G35" s="12"/>
      <c r="H35" s="12">
        <v>440</v>
      </c>
      <c r="I35" s="16">
        <v>4.9212664476553964</v>
      </c>
      <c r="J35" s="12">
        <v>41</v>
      </c>
      <c r="K35" s="12">
        <v>0.45857255534970742</v>
      </c>
    </row>
    <row r="36" spans="1:11" s="100" customFormat="1" ht="13.5" customHeight="1" x14ac:dyDescent="0.25">
      <c r="A36" s="11">
        <v>2003</v>
      </c>
      <c r="B36" s="12">
        <v>493</v>
      </c>
      <c r="C36" s="12">
        <v>13</v>
      </c>
      <c r="D36" s="12"/>
      <c r="E36" s="12">
        <v>52</v>
      </c>
      <c r="F36" s="12">
        <v>29</v>
      </c>
      <c r="G36" s="12"/>
      <c r="H36" s="12">
        <v>545</v>
      </c>
      <c r="I36" s="16">
        <v>6.0719701147658061</v>
      </c>
      <c r="J36" s="12">
        <v>42</v>
      </c>
      <c r="K36" s="12">
        <v>0.46793164187186032</v>
      </c>
    </row>
    <row r="37" spans="1:11" s="100" customFormat="1" ht="13.5" customHeight="1" x14ac:dyDescent="0.25">
      <c r="A37" s="11" t="s">
        <v>86</v>
      </c>
      <c r="B37" s="12">
        <v>468</v>
      </c>
      <c r="C37" s="12">
        <v>7</v>
      </c>
      <c r="D37" s="12"/>
      <c r="E37" s="12">
        <v>56</v>
      </c>
      <c r="F37" s="12">
        <v>23</v>
      </c>
      <c r="G37" s="12"/>
      <c r="H37" s="12">
        <v>524</v>
      </c>
      <c r="I37" s="16">
        <v>5.8148618992493066</v>
      </c>
      <c r="J37" s="12">
        <v>29</v>
      </c>
      <c r="K37" s="12">
        <v>0.32181487610349213</v>
      </c>
    </row>
    <row r="38" spans="1:11" ht="13.5" customHeight="1" x14ac:dyDescent="0.25">
      <c r="A38" s="11">
        <v>2005</v>
      </c>
      <c r="B38" s="12">
        <v>505</v>
      </c>
      <c r="C38" s="12">
        <v>6</v>
      </c>
      <c r="D38" s="12"/>
      <c r="E38" s="12">
        <v>41</v>
      </c>
      <c r="F38" s="12">
        <v>28</v>
      </c>
      <c r="G38" s="12"/>
      <c r="H38" s="12">
        <v>546</v>
      </c>
      <c r="I38" s="16">
        <v>6.0346481645385506</v>
      </c>
      <c r="J38" s="12">
        <v>34</v>
      </c>
      <c r="K38" s="12">
        <v>0.37578395163793171</v>
      </c>
    </row>
    <row r="39" spans="1:11" ht="13.5" customHeight="1" x14ac:dyDescent="0.25">
      <c r="A39" s="11">
        <v>2006</v>
      </c>
      <c r="B39" s="12">
        <v>683</v>
      </c>
      <c r="C39" s="12">
        <v>8</v>
      </c>
      <c r="D39" s="12"/>
      <c r="E39" s="12">
        <v>89</v>
      </c>
      <c r="F39" s="12">
        <v>1350</v>
      </c>
      <c r="G39" s="12"/>
      <c r="H39" s="12">
        <v>772</v>
      </c>
      <c r="I39" s="16">
        <v>8.4711755632481331</v>
      </c>
      <c r="J39" s="12">
        <v>1358</v>
      </c>
      <c r="K39" s="12">
        <v>14.9013684130712</v>
      </c>
    </row>
    <row r="40" spans="1:11" ht="13.5" customHeight="1" x14ac:dyDescent="0.25">
      <c r="A40" s="11">
        <v>2007</v>
      </c>
      <c r="B40" s="12">
        <v>617</v>
      </c>
      <c r="C40" s="12">
        <v>12.6</v>
      </c>
      <c r="D40" s="12"/>
      <c r="E40" s="12">
        <v>108</v>
      </c>
      <c r="F40" s="12">
        <v>26.3</v>
      </c>
      <c r="G40" s="12"/>
      <c r="H40" s="12">
        <v>725</v>
      </c>
      <c r="I40" s="16">
        <v>7.8950861745933523</v>
      </c>
      <c r="J40" s="12">
        <v>38.9</v>
      </c>
      <c r="K40" s="12">
        <v>0.4236122099195605</v>
      </c>
    </row>
    <row r="41" spans="1:11" ht="13.5" customHeight="1" x14ac:dyDescent="0.25">
      <c r="A41" s="11" t="s">
        <v>138</v>
      </c>
      <c r="B41" s="12">
        <v>1031</v>
      </c>
      <c r="C41" s="12">
        <v>17.878</v>
      </c>
      <c r="D41" s="12"/>
      <c r="E41" s="12">
        <v>79</v>
      </c>
      <c r="F41" s="12">
        <v>38.4</v>
      </c>
      <c r="G41" s="12"/>
      <c r="H41" s="12">
        <v>1110</v>
      </c>
      <c r="I41" s="16">
        <v>11.991771700002172</v>
      </c>
      <c r="J41" s="12">
        <v>56.277999999999999</v>
      </c>
      <c r="K41" s="12">
        <v>0.60799362858803807</v>
      </c>
    </row>
    <row r="42" spans="1:11" ht="13.5" customHeight="1" x14ac:dyDescent="0.25">
      <c r="A42" s="11">
        <v>2009</v>
      </c>
      <c r="B42" s="12">
        <v>863</v>
      </c>
      <c r="C42" s="12">
        <v>37.508000000000003</v>
      </c>
      <c r="D42" s="12"/>
      <c r="E42" s="12">
        <v>95</v>
      </c>
      <c r="F42" s="12">
        <v>44.3</v>
      </c>
      <c r="G42" s="12"/>
      <c r="H42" s="12">
        <v>958</v>
      </c>
      <c r="I42" s="16">
        <v>10.256210413757797</v>
      </c>
      <c r="J42" s="12">
        <v>81.807999999999993</v>
      </c>
      <c r="K42" s="12">
        <v>0.87582469888173042</v>
      </c>
    </row>
    <row r="43" spans="1:11" ht="13.5" customHeight="1" x14ac:dyDescent="0.25">
      <c r="A43" s="11">
        <v>2010</v>
      </c>
      <c r="B43" s="12">
        <v>855</v>
      </c>
      <c r="C43" s="12">
        <v>21.738</v>
      </c>
      <c r="D43" s="12"/>
      <c r="E43" s="12">
        <v>68</v>
      </c>
      <c r="F43" s="12">
        <v>32.9</v>
      </c>
      <c r="G43" s="12"/>
      <c r="H43" s="12">
        <v>923</v>
      </c>
      <c r="I43" s="16">
        <v>9.8029115603197692</v>
      </c>
      <c r="J43" s="12">
        <v>54.637999999999998</v>
      </c>
      <c r="K43" s="12">
        <v>0.58029412982963324</v>
      </c>
    </row>
    <row r="44" spans="1:11" ht="13.5" customHeight="1" x14ac:dyDescent="0.25">
      <c r="A44" s="11">
        <v>2011</v>
      </c>
      <c r="B44" s="12">
        <v>921</v>
      </c>
      <c r="C44" s="12">
        <v>71.613</v>
      </c>
      <c r="D44" s="12"/>
      <c r="E44" s="12">
        <v>73</v>
      </c>
      <c r="F44" s="12">
        <v>28</v>
      </c>
      <c r="G44" s="12"/>
      <c r="H44" s="12">
        <v>994</v>
      </c>
      <c r="I44" s="16">
        <v>10.482075282180313</v>
      </c>
      <c r="J44" s="12">
        <v>99.613</v>
      </c>
      <c r="K44" s="12">
        <v>1.05045368720707</v>
      </c>
    </row>
    <row r="45" spans="1:11" ht="13.5" customHeight="1" x14ac:dyDescent="0.25">
      <c r="A45" s="11">
        <v>2012</v>
      </c>
      <c r="B45" s="12">
        <v>1046</v>
      </c>
      <c r="C45" s="12">
        <v>19.885999999999999</v>
      </c>
      <c r="D45" s="12"/>
      <c r="E45" s="12">
        <v>102</v>
      </c>
      <c r="F45" s="12">
        <v>26</v>
      </c>
      <c r="G45" s="12"/>
      <c r="H45" s="12">
        <v>1148</v>
      </c>
      <c r="I45" s="16">
        <v>12.013529243159168</v>
      </c>
      <c r="J45" s="12">
        <v>45.885999999999996</v>
      </c>
      <c r="K45" s="12">
        <v>0.48018536833763203</v>
      </c>
    </row>
    <row r="46" spans="1:11" ht="13.5" customHeight="1" x14ac:dyDescent="0.25">
      <c r="A46" s="11">
        <v>2013</v>
      </c>
      <c r="B46" s="12">
        <v>1226</v>
      </c>
      <c r="C46" s="12">
        <v>48.456000000000003</v>
      </c>
      <c r="D46" s="12"/>
      <c r="E46" s="12">
        <v>217</v>
      </c>
      <c r="F46" s="12">
        <v>30</v>
      </c>
      <c r="G46" s="12"/>
      <c r="H46" s="12">
        <v>1443</v>
      </c>
      <c r="I46" s="16">
        <v>14.961330714461086</v>
      </c>
      <c r="J46" s="12">
        <v>78.456000000000003</v>
      </c>
      <c r="K46" s="12">
        <v>0.81344848408437909</v>
      </c>
    </row>
    <row r="47" spans="1:11" ht="13.5" customHeight="1" x14ac:dyDescent="0.25">
      <c r="A47" s="11">
        <v>2014</v>
      </c>
      <c r="B47" s="12">
        <v>1514</v>
      </c>
      <c r="C47" s="12">
        <v>72.495999999999995</v>
      </c>
      <c r="D47" s="12"/>
      <c r="E47" s="12">
        <v>138</v>
      </c>
      <c r="F47" s="12">
        <v>28.8</v>
      </c>
      <c r="G47" s="12"/>
      <c r="H47" s="12">
        <v>1652</v>
      </c>
      <c r="I47" s="16">
        <v>16.948187482655552</v>
      </c>
      <c r="J47" s="12">
        <v>101.29599999999999</v>
      </c>
      <c r="K47" s="12">
        <v>1.039215253779102</v>
      </c>
    </row>
    <row r="48" spans="1:11" ht="13.5" customHeight="1" x14ac:dyDescent="0.25">
      <c r="A48" s="11">
        <v>2015</v>
      </c>
      <c r="B48" s="12">
        <v>1912</v>
      </c>
      <c r="C48" s="12">
        <v>30.9339100073129</v>
      </c>
      <c r="D48" s="12"/>
      <c r="E48" s="12">
        <v>193</v>
      </c>
      <c r="F48" s="12">
        <v>80</v>
      </c>
      <c r="G48" s="12"/>
      <c r="H48" s="12">
        <v>2105</v>
      </c>
      <c r="I48" s="16">
        <v>21.368352120395283</v>
      </c>
      <c r="J48" s="12">
        <v>110.9339100073129</v>
      </c>
      <c r="K48" s="12">
        <v>1.1261163188258929</v>
      </c>
    </row>
    <row r="49" spans="1:11" ht="13.5" customHeight="1" x14ac:dyDescent="0.25">
      <c r="A49" s="11">
        <v>2016</v>
      </c>
      <c r="B49" s="12">
        <v>2718</v>
      </c>
      <c r="C49" s="12">
        <v>74.502102999694188</v>
      </c>
      <c r="D49" s="12"/>
      <c r="E49" s="12">
        <v>252</v>
      </c>
      <c r="F49" s="12">
        <v>49.1</v>
      </c>
      <c r="G49" s="12"/>
      <c r="H49" s="12">
        <v>2970</v>
      </c>
      <c r="I49" s="16">
        <v>29.714402570926126</v>
      </c>
      <c r="J49" s="12">
        <v>123.60210299969418</v>
      </c>
      <c r="K49" s="12">
        <v>1.2366204199144744</v>
      </c>
    </row>
    <row r="50" spans="1:11" ht="13.5" customHeight="1" x14ac:dyDescent="0.25">
      <c r="A50" s="11">
        <v>2017</v>
      </c>
      <c r="B50" s="12">
        <v>3493</v>
      </c>
      <c r="C50" s="12">
        <v>62.948</v>
      </c>
      <c r="D50" s="12"/>
      <c r="E50" s="12">
        <v>338</v>
      </c>
      <c r="F50" s="12">
        <v>97.1</v>
      </c>
      <c r="G50" s="12"/>
      <c r="H50" s="12">
        <v>3831</v>
      </c>
      <c r="I50" s="16">
        <v>37.854826001196415</v>
      </c>
      <c r="J50" s="12">
        <v>160.048</v>
      </c>
      <c r="K50" s="12">
        <v>1.5814641586633995</v>
      </c>
    </row>
    <row r="51" spans="1:11" ht="13.5" customHeight="1" x14ac:dyDescent="0.25">
      <c r="A51" s="11">
        <v>2018</v>
      </c>
      <c r="B51" s="12">
        <v>3727</v>
      </c>
      <c r="C51" s="12">
        <v>55.86</v>
      </c>
      <c r="D51" s="12"/>
      <c r="E51" s="12">
        <v>257</v>
      </c>
      <c r="F51" s="12">
        <v>487.8</v>
      </c>
      <c r="G51" s="12"/>
      <c r="H51" s="12">
        <v>3984</v>
      </c>
      <c r="I51" s="16">
        <v>38.943577266686773</v>
      </c>
      <c r="J51" s="12">
        <v>543.66</v>
      </c>
      <c r="K51" s="12">
        <v>5.3142733977929035</v>
      </c>
    </row>
    <row r="52" spans="1:11" ht="13.5" customHeight="1" x14ac:dyDescent="0.25">
      <c r="A52" s="11">
        <v>2019</v>
      </c>
      <c r="B52" s="12">
        <v>4254</v>
      </c>
      <c r="C52" s="12">
        <v>79.400000000000006</v>
      </c>
      <c r="D52" s="12"/>
      <c r="E52" s="12">
        <v>225</v>
      </c>
      <c r="F52" s="12">
        <v>43</v>
      </c>
      <c r="G52" s="12"/>
      <c r="H52" s="12">
        <v>4479</v>
      </c>
      <c r="I52" s="16">
        <v>43.369270407643057</v>
      </c>
      <c r="J52" s="12">
        <v>122.4</v>
      </c>
      <c r="K52" s="12">
        <v>1.1851749716221278</v>
      </c>
    </row>
    <row r="53" spans="1:11" ht="13.5" customHeight="1" x14ac:dyDescent="0.25">
      <c r="A53" s="11">
        <v>2020</v>
      </c>
      <c r="B53" s="12">
        <v>4071</v>
      </c>
      <c r="C53" s="12">
        <v>373</v>
      </c>
      <c r="D53" s="12"/>
      <c r="E53" s="12">
        <v>172</v>
      </c>
      <c r="F53" s="12">
        <v>216</v>
      </c>
      <c r="G53" s="12"/>
      <c r="H53" s="12">
        <v>4243</v>
      </c>
      <c r="I53" s="16">
        <v>40.879462429770037</v>
      </c>
      <c r="J53" s="12">
        <v>589</v>
      </c>
      <c r="K53" s="12">
        <v>5.6747592201589798</v>
      </c>
    </row>
    <row r="54" spans="1:11" ht="13.5" customHeight="1" x14ac:dyDescent="0.25">
      <c r="A54" s="11">
        <v>2021</v>
      </c>
      <c r="B54" s="12">
        <v>3676</v>
      </c>
      <c r="C54" s="12">
        <v>136</v>
      </c>
      <c r="D54" s="12"/>
      <c r="E54" s="12">
        <v>204</v>
      </c>
      <c r="F54" s="12">
        <v>259</v>
      </c>
      <c r="G54" s="12"/>
      <c r="H54" s="12">
        <v>3880</v>
      </c>
      <c r="I54" s="16">
        <v>37.120924089049652</v>
      </c>
      <c r="J54" s="12">
        <v>395</v>
      </c>
      <c r="K54" s="12">
        <v>3.7790631482408799</v>
      </c>
    </row>
    <row r="55" spans="1:11" ht="13.5" customHeight="1" x14ac:dyDescent="0.25">
      <c r="A55" s="11">
        <v>2022</v>
      </c>
      <c r="B55" s="12">
        <v>4642</v>
      </c>
      <c r="C55" s="12">
        <v>192</v>
      </c>
      <c r="D55" s="12"/>
      <c r="E55" s="12">
        <v>200</v>
      </c>
      <c r="F55" s="12">
        <v>810</v>
      </c>
      <c r="G55" s="12"/>
      <c r="H55" s="12">
        <v>4842</v>
      </c>
      <c r="I55" s="16">
        <v>46.019809237340944</v>
      </c>
      <c r="J55" s="12">
        <v>1002</v>
      </c>
      <c r="K55" s="12">
        <v>9.5233062486195017</v>
      </c>
    </row>
    <row r="56" spans="1:11" ht="13.5" customHeight="1" x14ac:dyDescent="0.25">
      <c r="A56" s="11">
        <v>2023</v>
      </c>
      <c r="B56" s="12">
        <v>4420</v>
      </c>
      <c r="C56" s="12">
        <v>301</v>
      </c>
      <c r="D56" s="12"/>
      <c r="E56" s="12">
        <v>220</v>
      </c>
      <c r="F56" s="12">
        <v>1227</v>
      </c>
      <c r="G56" s="12"/>
      <c r="H56" s="12">
        <v>4640</v>
      </c>
      <c r="I56" s="16">
        <v>43.973927630856316</v>
      </c>
      <c r="J56" s="12">
        <v>1528</v>
      </c>
      <c r="K56" s="12">
        <v>14.481069271540614</v>
      </c>
    </row>
    <row r="57" spans="1:11" ht="13.5" customHeight="1" x14ac:dyDescent="0.25">
      <c r="A57" s="11">
        <v>2024</v>
      </c>
      <c r="B57" s="12">
        <v>4628</v>
      </c>
      <c r="C57" s="12">
        <v>248</v>
      </c>
      <c r="D57" s="12"/>
      <c r="E57" s="12">
        <v>191</v>
      </c>
      <c r="F57" s="12">
        <v>1576</v>
      </c>
      <c r="G57" s="12"/>
      <c r="H57" s="12">
        <v>4819</v>
      </c>
      <c r="I57" s="16">
        <v>45.515035829277529</v>
      </c>
      <c r="J57" s="12">
        <v>1824</v>
      </c>
      <c r="K57" s="12">
        <v>17.22752134314219</v>
      </c>
    </row>
    <row r="58" spans="1:11" ht="6" customHeight="1" x14ac:dyDescent="0.25">
      <c r="A58" s="133"/>
      <c r="B58" s="98"/>
      <c r="C58" s="98"/>
      <c r="D58" s="98"/>
      <c r="E58" s="98"/>
      <c r="F58" s="98"/>
      <c r="G58" s="98"/>
      <c r="H58" s="98"/>
      <c r="I58" s="98"/>
      <c r="J58" s="98"/>
      <c r="K58" s="98"/>
    </row>
    <row r="59" spans="1:11" s="100" customFormat="1" ht="15" customHeight="1" x14ac:dyDescent="0.25">
      <c r="A59" s="190" t="s">
        <v>139</v>
      </c>
      <c r="B59" s="190"/>
      <c r="C59" s="190"/>
      <c r="D59" s="190"/>
      <c r="E59" s="190"/>
      <c r="F59" s="190"/>
      <c r="G59" s="190"/>
      <c r="H59" s="190"/>
      <c r="I59" s="190"/>
      <c r="J59" s="190"/>
      <c r="K59" s="190"/>
    </row>
    <row r="60" spans="1:11" s="100" customFormat="1" ht="5.25" customHeight="1" x14ac:dyDescent="0.25">
      <c r="A60" s="88"/>
      <c r="B60" s="88"/>
      <c r="C60" s="88"/>
      <c r="D60" s="88"/>
      <c r="E60" s="88"/>
      <c r="F60" s="88"/>
      <c r="G60" s="88"/>
      <c r="H60" s="88"/>
      <c r="I60" s="88"/>
      <c r="J60" s="88"/>
      <c r="K60" s="88"/>
    </row>
    <row r="61" spans="1:11" s="100" customFormat="1" ht="30" customHeight="1" x14ac:dyDescent="0.25">
      <c r="A61" s="207" t="s">
        <v>88</v>
      </c>
      <c r="B61" s="190"/>
      <c r="C61" s="190"/>
      <c r="D61" s="190"/>
      <c r="E61" s="190"/>
      <c r="F61" s="190"/>
      <c r="G61" s="190"/>
      <c r="H61" s="190"/>
      <c r="I61" s="190"/>
      <c r="J61" s="190"/>
      <c r="K61" s="190"/>
    </row>
    <row r="62" spans="1:11" ht="15" customHeight="1" x14ac:dyDescent="0.25">
      <c r="A62" s="207" t="s">
        <v>349</v>
      </c>
      <c r="B62" s="190"/>
      <c r="C62" s="190"/>
      <c r="D62" s="190"/>
      <c r="E62" s="190"/>
      <c r="F62" s="190"/>
      <c r="G62" s="190"/>
      <c r="H62" s="190"/>
      <c r="I62" s="190"/>
      <c r="J62" s="190"/>
      <c r="K62" s="190"/>
    </row>
  </sheetData>
  <mergeCells count="10">
    <mergeCell ref="A62:K62"/>
    <mergeCell ref="A59:K59"/>
    <mergeCell ref="A61:K61"/>
    <mergeCell ref="A1:B1"/>
    <mergeCell ref="E1:I1"/>
    <mergeCell ref="A2:B2"/>
    <mergeCell ref="A3:K3"/>
    <mergeCell ref="B4:C4"/>
    <mergeCell ref="E4:F4"/>
    <mergeCell ref="H4:K4"/>
  </mergeCells>
  <hyperlinks>
    <hyperlink ref="E1:I1" location="Tabellförteckning!A1" display="Tillbaka till innehållsföreckningen " xr:uid="{00000000-0004-0000-2A00-000000000000}"/>
    <hyperlink ref="H1" location="Tabellförteckning!A1" display="Tillbaka till innehållsföreckningen " xr:uid="{3B8B149D-7EC2-4146-97F1-A82601208B08}"/>
  </hyperlinks>
  <pageMargins left="0.75" right="0.75" top="1" bottom="1" header="0.5" footer="0.5"/>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FDCF-6011-4CBD-B3BF-A6D8F1963EAC}">
  <sheetPr>
    <pageSetUpPr fitToPage="1"/>
  </sheetPr>
  <dimension ref="A1:M39"/>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5546875" style="11" customWidth="1"/>
    <col min="2" max="4" width="8.77734375" style="89" customWidth="1"/>
    <col min="5" max="5" width="2.77734375" style="89" customWidth="1"/>
    <col min="6" max="8" width="8.77734375" style="89" customWidth="1"/>
    <col min="9" max="9" width="2.77734375" style="89" customWidth="1"/>
    <col min="10" max="13" width="8.77734375" style="89" customWidth="1"/>
    <col min="14" max="225" width="8.5546875" style="89"/>
    <col min="226" max="226" width="6.5546875" style="89" customWidth="1"/>
    <col min="227" max="228" width="7.44140625" style="89" customWidth="1"/>
    <col min="229" max="229" width="7.5546875" style="89" customWidth="1"/>
    <col min="230" max="230" width="8" style="89" customWidth="1"/>
    <col min="231" max="231" width="7.44140625" style="89" customWidth="1"/>
    <col min="232" max="232" width="8" style="89" customWidth="1"/>
    <col min="233" max="481" width="8.5546875" style="89"/>
    <col min="482" max="482" width="6.5546875" style="89" customWidth="1"/>
    <col min="483" max="484" width="7.44140625" style="89" customWidth="1"/>
    <col min="485" max="485" width="7.5546875" style="89" customWidth="1"/>
    <col min="486" max="486" width="8" style="89" customWidth="1"/>
    <col min="487" max="487" width="7.44140625" style="89" customWidth="1"/>
    <col min="488" max="488" width="8" style="89" customWidth="1"/>
    <col min="489" max="737" width="8.5546875" style="89"/>
    <col min="738" max="738" width="6.5546875" style="89" customWidth="1"/>
    <col min="739" max="740" width="7.44140625" style="89" customWidth="1"/>
    <col min="741" max="741" width="7.5546875" style="89" customWidth="1"/>
    <col min="742" max="742" width="8" style="89" customWidth="1"/>
    <col min="743" max="743" width="7.44140625" style="89" customWidth="1"/>
    <col min="744" max="744" width="8" style="89" customWidth="1"/>
    <col min="745" max="993" width="8.5546875" style="89"/>
    <col min="994" max="994" width="6.5546875" style="89" customWidth="1"/>
    <col min="995" max="996" width="7.44140625" style="89" customWidth="1"/>
    <col min="997" max="997" width="7.5546875" style="89" customWidth="1"/>
    <col min="998" max="998" width="8" style="89" customWidth="1"/>
    <col min="999" max="999" width="7.44140625" style="89" customWidth="1"/>
    <col min="1000" max="1000" width="8" style="89" customWidth="1"/>
    <col min="1001" max="1249" width="8.5546875" style="89"/>
    <col min="1250" max="1250" width="6.5546875" style="89" customWidth="1"/>
    <col min="1251" max="1252" width="7.44140625" style="89" customWidth="1"/>
    <col min="1253" max="1253" width="7.5546875" style="89" customWidth="1"/>
    <col min="1254" max="1254" width="8" style="89" customWidth="1"/>
    <col min="1255" max="1255" width="7.44140625" style="89" customWidth="1"/>
    <col min="1256" max="1256" width="8" style="89" customWidth="1"/>
    <col min="1257" max="1505" width="8.5546875" style="89"/>
    <col min="1506" max="1506" width="6.5546875" style="89" customWidth="1"/>
    <col min="1507" max="1508" width="7.44140625" style="89" customWidth="1"/>
    <col min="1509" max="1509" width="7.5546875" style="89" customWidth="1"/>
    <col min="1510" max="1510" width="8" style="89" customWidth="1"/>
    <col min="1511" max="1511" width="7.44140625" style="89" customWidth="1"/>
    <col min="1512" max="1512" width="8" style="89" customWidth="1"/>
    <col min="1513" max="1761" width="8.5546875" style="89"/>
    <col min="1762" max="1762" width="6.5546875" style="89" customWidth="1"/>
    <col min="1763" max="1764" width="7.44140625" style="89" customWidth="1"/>
    <col min="1765" max="1765" width="7.5546875" style="89" customWidth="1"/>
    <col min="1766" max="1766" width="8" style="89" customWidth="1"/>
    <col min="1767" max="1767" width="7.44140625" style="89" customWidth="1"/>
    <col min="1768" max="1768" width="8" style="89" customWidth="1"/>
    <col min="1769" max="2017" width="8.5546875" style="89"/>
    <col min="2018" max="2018" width="6.5546875" style="89" customWidth="1"/>
    <col min="2019" max="2020" width="7.44140625" style="89" customWidth="1"/>
    <col min="2021" max="2021" width="7.5546875" style="89" customWidth="1"/>
    <col min="2022" max="2022" width="8" style="89" customWidth="1"/>
    <col min="2023" max="2023" width="7.44140625" style="89" customWidth="1"/>
    <col min="2024" max="2024" width="8" style="89" customWidth="1"/>
    <col min="2025" max="2273" width="8.5546875" style="89"/>
    <col min="2274" max="2274" width="6.5546875" style="89" customWidth="1"/>
    <col min="2275" max="2276" width="7.44140625" style="89" customWidth="1"/>
    <col min="2277" max="2277" width="7.5546875" style="89" customWidth="1"/>
    <col min="2278" max="2278" width="8" style="89" customWidth="1"/>
    <col min="2279" max="2279" width="7.44140625" style="89" customWidth="1"/>
    <col min="2280" max="2280" width="8" style="89" customWidth="1"/>
    <col min="2281" max="2529" width="8.5546875" style="89"/>
    <col min="2530" max="2530" width="6.5546875" style="89" customWidth="1"/>
    <col min="2531" max="2532" width="7.44140625" style="89" customWidth="1"/>
    <col min="2533" max="2533" width="7.5546875" style="89" customWidth="1"/>
    <col min="2534" max="2534" width="8" style="89" customWidth="1"/>
    <col min="2535" max="2535" width="7.44140625" style="89" customWidth="1"/>
    <col min="2536" max="2536" width="8" style="89" customWidth="1"/>
    <col min="2537" max="2785" width="8.5546875" style="89"/>
    <col min="2786" max="2786" width="6.5546875" style="89" customWidth="1"/>
    <col min="2787" max="2788" width="7.44140625" style="89" customWidth="1"/>
    <col min="2789" max="2789" width="7.5546875" style="89" customWidth="1"/>
    <col min="2790" max="2790" width="8" style="89" customWidth="1"/>
    <col min="2791" max="2791" width="7.44140625" style="89" customWidth="1"/>
    <col min="2792" max="2792" width="8" style="89" customWidth="1"/>
    <col min="2793" max="3041" width="8.5546875" style="89"/>
    <col min="3042" max="3042" width="6.5546875" style="89" customWidth="1"/>
    <col min="3043" max="3044" width="7.44140625" style="89" customWidth="1"/>
    <col min="3045" max="3045" width="7.5546875" style="89" customWidth="1"/>
    <col min="3046" max="3046" width="8" style="89" customWidth="1"/>
    <col min="3047" max="3047" width="7.44140625" style="89" customWidth="1"/>
    <col min="3048" max="3048" width="8" style="89" customWidth="1"/>
    <col min="3049" max="3297" width="8.5546875" style="89"/>
    <col min="3298" max="3298" width="6.5546875" style="89" customWidth="1"/>
    <col min="3299" max="3300" width="7.44140625" style="89" customWidth="1"/>
    <col min="3301" max="3301" width="7.5546875" style="89" customWidth="1"/>
    <col min="3302" max="3302" width="8" style="89" customWidth="1"/>
    <col min="3303" max="3303" width="7.44140625" style="89" customWidth="1"/>
    <col min="3304" max="3304" width="8" style="89" customWidth="1"/>
    <col min="3305" max="3553" width="8.5546875" style="89"/>
    <col min="3554" max="3554" width="6.5546875" style="89" customWidth="1"/>
    <col min="3555" max="3556" width="7.44140625" style="89" customWidth="1"/>
    <col min="3557" max="3557" width="7.5546875" style="89" customWidth="1"/>
    <col min="3558" max="3558" width="8" style="89" customWidth="1"/>
    <col min="3559" max="3559" width="7.44140625" style="89" customWidth="1"/>
    <col min="3560" max="3560" width="8" style="89" customWidth="1"/>
    <col min="3561" max="3809" width="8.5546875" style="89"/>
    <col min="3810" max="3810" width="6.5546875" style="89" customWidth="1"/>
    <col min="3811" max="3812" width="7.44140625" style="89" customWidth="1"/>
    <col min="3813" max="3813" width="7.5546875" style="89" customWidth="1"/>
    <col min="3814" max="3814" width="8" style="89" customWidth="1"/>
    <col min="3815" max="3815" width="7.44140625" style="89" customWidth="1"/>
    <col min="3816" max="3816" width="8" style="89" customWidth="1"/>
    <col min="3817" max="4065" width="8.5546875" style="89"/>
    <col min="4066" max="4066" width="6.5546875" style="89" customWidth="1"/>
    <col min="4067" max="4068" width="7.44140625" style="89" customWidth="1"/>
    <col min="4069" max="4069" width="7.5546875" style="89" customWidth="1"/>
    <col min="4070" max="4070" width="8" style="89" customWidth="1"/>
    <col min="4071" max="4071" width="7.44140625" style="89" customWidth="1"/>
    <col min="4072" max="4072" width="8" style="89" customWidth="1"/>
    <col min="4073" max="4321" width="8.5546875" style="89"/>
    <col min="4322" max="4322" width="6.5546875" style="89" customWidth="1"/>
    <col min="4323" max="4324" width="7.44140625" style="89" customWidth="1"/>
    <col min="4325" max="4325" width="7.5546875" style="89" customWidth="1"/>
    <col min="4326" max="4326" width="8" style="89" customWidth="1"/>
    <col min="4327" max="4327" width="7.44140625" style="89" customWidth="1"/>
    <col min="4328" max="4328" width="8" style="89" customWidth="1"/>
    <col min="4329" max="4577" width="8.5546875" style="89"/>
    <col min="4578" max="4578" width="6.5546875" style="89" customWidth="1"/>
    <col min="4579" max="4580" width="7.44140625" style="89" customWidth="1"/>
    <col min="4581" max="4581" width="7.5546875" style="89" customWidth="1"/>
    <col min="4582" max="4582" width="8" style="89" customWidth="1"/>
    <col min="4583" max="4583" width="7.44140625" style="89" customWidth="1"/>
    <col min="4584" max="4584" width="8" style="89" customWidth="1"/>
    <col min="4585" max="4833" width="8.5546875" style="89"/>
    <col min="4834" max="4834" width="6.5546875" style="89" customWidth="1"/>
    <col min="4835" max="4836" width="7.44140625" style="89" customWidth="1"/>
    <col min="4837" max="4837" width="7.5546875" style="89" customWidth="1"/>
    <col min="4838" max="4838" width="8" style="89" customWidth="1"/>
    <col min="4839" max="4839" width="7.44140625" style="89" customWidth="1"/>
    <col min="4840" max="4840" width="8" style="89" customWidth="1"/>
    <col min="4841" max="5089" width="8.5546875" style="89"/>
    <col min="5090" max="5090" width="6.5546875" style="89" customWidth="1"/>
    <col min="5091" max="5092" width="7.44140625" style="89" customWidth="1"/>
    <col min="5093" max="5093" width="7.5546875" style="89" customWidth="1"/>
    <col min="5094" max="5094" width="8" style="89" customWidth="1"/>
    <col min="5095" max="5095" width="7.44140625" style="89" customWidth="1"/>
    <col min="5096" max="5096" width="8" style="89" customWidth="1"/>
    <col min="5097" max="5345" width="8.5546875" style="89"/>
    <col min="5346" max="5346" width="6.5546875" style="89" customWidth="1"/>
    <col min="5347" max="5348" width="7.44140625" style="89" customWidth="1"/>
    <col min="5349" max="5349" width="7.5546875" style="89" customWidth="1"/>
    <col min="5350" max="5350" width="8" style="89" customWidth="1"/>
    <col min="5351" max="5351" width="7.44140625" style="89" customWidth="1"/>
    <col min="5352" max="5352" width="8" style="89" customWidth="1"/>
    <col min="5353" max="5601" width="8.5546875" style="89"/>
    <col min="5602" max="5602" width="6.5546875" style="89" customWidth="1"/>
    <col min="5603" max="5604" width="7.44140625" style="89" customWidth="1"/>
    <col min="5605" max="5605" width="7.5546875" style="89" customWidth="1"/>
    <col min="5606" max="5606" width="8" style="89" customWidth="1"/>
    <col min="5607" max="5607" width="7.44140625" style="89" customWidth="1"/>
    <col min="5608" max="5608" width="8" style="89" customWidth="1"/>
    <col min="5609" max="5857" width="8.5546875" style="89"/>
    <col min="5858" max="5858" width="6.5546875" style="89" customWidth="1"/>
    <col min="5859" max="5860" width="7.44140625" style="89" customWidth="1"/>
    <col min="5861" max="5861" width="7.5546875" style="89" customWidth="1"/>
    <col min="5862" max="5862" width="8" style="89" customWidth="1"/>
    <col min="5863" max="5863" width="7.44140625" style="89" customWidth="1"/>
    <col min="5864" max="5864" width="8" style="89" customWidth="1"/>
    <col min="5865" max="6113" width="8.5546875" style="89"/>
    <col min="6114" max="6114" width="6.5546875" style="89" customWidth="1"/>
    <col min="6115" max="6116" width="7.44140625" style="89" customWidth="1"/>
    <col min="6117" max="6117" width="7.5546875" style="89" customWidth="1"/>
    <col min="6118" max="6118" width="8" style="89" customWidth="1"/>
    <col min="6119" max="6119" width="7.44140625" style="89" customWidth="1"/>
    <col min="6120" max="6120" width="8" style="89" customWidth="1"/>
    <col min="6121" max="6369" width="8.5546875" style="89"/>
    <col min="6370" max="6370" width="6.5546875" style="89" customWidth="1"/>
    <col min="6371" max="6372" width="7.44140625" style="89" customWidth="1"/>
    <col min="6373" max="6373" width="7.5546875" style="89" customWidth="1"/>
    <col min="6374" max="6374" width="8" style="89" customWidth="1"/>
    <col min="6375" max="6375" width="7.44140625" style="89" customWidth="1"/>
    <col min="6376" max="6376" width="8" style="89" customWidth="1"/>
    <col min="6377" max="6625" width="8.5546875" style="89"/>
    <col min="6626" max="6626" width="6.5546875" style="89" customWidth="1"/>
    <col min="6627" max="6628" width="7.44140625" style="89" customWidth="1"/>
    <col min="6629" max="6629" width="7.5546875" style="89" customWidth="1"/>
    <col min="6630" max="6630" width="8" style="89" customWidth="1"/>
    <col min="6631" max="6631" width="7.44140625" style="89" customWidth="1"/>
    <col min="6632" max="6632" width="8" style="89" customWidth="1"/>
    <col min="6633" max="6881" width="8.5546875" style="89"/>
    <col min="6882" max="6882" width="6.5546875" style="89" customWidth="1"/>
    <col min="6883" max="6884" width="7.44140625" style="89" customWidth="1"/>
    <col min="6885" max="6885" width="7.5546875" style="89" customWidth="1"/>
    <col min="6886" max="6886" width="8" style="89" customWidth="1"/>
    <col min="6887" max="6887" width="7.44140625" style="89" customWidth="1"/>
    <col min="6888" max="6888" width="8" style="89" customWidth="1"/>
    <col min="6889" max="7137" width="8.5546875" style="89"/>
    <col min="7138" max="7138" width="6.5546875" style="89" customWidth="1"/>
    <col min="7139" max="7140" width="7.44140625" style="89" customWidth="1"/>
    <col min="7141" max="7141" width="7.5546875" style="89" customWidth="1"/>
    <col min="7142" max="7142" width="8" style="89" customWidth="1"/>
    <col min="7143" max="7143" width="7.44140625" style="89" customWidth="1"/>
    <col min="7144" max="7144" width="8" style="89" customWidth="1"/>
    <col min="7145" max="7393" width="8.5546875" style="89"/>
    <col min="7394" max="7394" width="6.5546875" style="89" customWidth="1"/>
    <col min="7395" max="7396" width="7.44140625" style="89" customWidth="1"/>
    <col min="7397" max="7397" width="7.5546875" style="89" customWidth="1"/>
    <col min="7398" max="7398" width="8" style="89" customWidth="1"/>
    <col min="7399" max="7399" width="7.44140625" style="89" customWidth="1"/>
    <col min="7400" max="7400" width="8" style="89" customWidth="1"/>
    <col min="7401" max="7649" width="8.5546875" style="89"/>
    <col min="7650" max="7650" width="6.5546875" style="89" customWidth="1"/>
    <col min="7651" max="7652" width="7.44140625" style="89" customWidth="1"/>
    <col min="7653" max="7653" width="7.5546875" style="89" customWidth="1"/>
    <col min="7654" max="7654" width="8" style="89" customWidth="1"/>
    <col min="7655" max="7655" width="7.44140625" style="89" customWidth="1"/>
    <col min="7656" max="7656" width="8" style="89" customWidth="1"/>
    <col min="7657" max="7905" width="8.5546875" style="89"/>
    <col min="7906" max="7906" width="6.5546875" style="89" customWidth="1"/>
    <col min="7907" max="7908" width="7.44140625" style="89" customWidth="1"/>
    <col min="7909" max="7909" width="7.5546875" style="89" customWidth="1"/>
    <col min="7910" max="7910" width="8" style="89" customWidth="1"/>
    <col min="7911" max="7911" width="7.44140625" style="89" customWidth="1"/>
    <col min="7912" max="7912" width="8" style="89" customWidth="1"/>
    <col min="7913" max="8161" width="8.5546875" style="89"/>
    <col min="8162" max="8162" width="6.5546875" style="89" customWidth="1"/>
    <col min="8163" max="8164" width="7.44140625" style="89" customWidth="1"/>
    <col min="8165" max="8165" width="7.5546875" style="89" customWidth="1"/>
    <col min="8166" max="8166" width="8" style="89" customWidth="1"/>
    <col min="8167" max="8167" width="7.44140625" style="89" customWidth="1"/>
    <col min="8168" max="8168" width="8" style="89" customWidth="1"/>
    <col min="8169" max="8417" width="8.5546875" style="89"/>
    <col min="8418" max="8418" width="6.5546875" style="89" customWidth="1"/>
    <col min="8419" max="8420" width="7.44140625" style="89" customWidth="1"/>
    <col min="8421" max="8421" width="7.5546875" style="89" customWidth="1"/>
    <col min="8422" max="8422" width="8" style="89" customWidth="1"/>
    <col min="8423" max="8423" width="7.44140625" style="89" customWidth="1"/>
    <col min="8424" max="8424" width="8" style="89" customWidth="1"/>
    <col min="8425" max="8673" width="8.5546875" style="89"/>
    <col min="8674" max="8674" width="6.5546875" style="89" customWidth="1"/>
    <col min="8675" max="8676" width="7.44140625" style="89" customWidth="1"/>
    <col min="8677" max="8677" width="7.5546875" style="89" customWidth="1"/>
    <col min="8678" max="8678" width="8" style="89" customWidth="1"/>
    <col min="8679" max="8679" width="7.44140625" style="89" customWidth="1"/>
    <col min="8680" max="8680" width="8" style="89" customWidth="1"/>
    <col min="8681" max="8929" width="8.5546875" style="89"/>
    <col min="8930" max="8930" width="6.5546875" style="89" customWidth="1"/>
    <col min="8931" max="8932" width="7.44140625" style="89" customWidth="1"/>
    <col min="8933" max="8933" width="7.5546875" style="89" customWidth="1"/>
    <col min="8934" max="8934" width="8" style="89" customWidth="1"/>
    <col min="8935" max="8935" width="7.44140625" style="89" customWidth="1"/>
    <col min="8936" max="8936" width="8" style="89" customWidth="1"/>
    <col min="8937" max="9185" width="8.5546875" style="89"/>
    <col min="9186" max="9186" width="6.5546875" style="89" customWidth="1"/>
    <col min="9187" max="9188" width="7.44140625" style="89" customWidth="1"/>
    <col min="9189" max="9189" width="7.5546875" style="89" customWidth="1"/>
    <col min="9190" max="9190" width="8" style="89" customWidth="1"/>
    <col min="9191" max="9191" width="7.44140625" style="89" customWidth="1"/>
    <col min="9192" max="9192" width="8" style="89" customWidth="1"/>
    <col min="9193" max="9441" width="8.5546875" style="89"/>
    <col min="9442" max="9442" width="6.5546875" style="89" customWidth="1"/>
    <col min="9443" max="9444" width="7.44140625" style="89" customWidth="1"/>
    <col min="9445" max="9445" width="7.5546875" style="89" customWidth="1"/>
    <col min="9446" max="9446" width="8" style="89" customWidth="1"/>
    <col min="9447" max="9447" width="7.44140625" style="89" customWidth="1"/>
    <col min="9448" max="9448" width="8" style="89" customWidth="1"/>
    <col min="9449" max="9697" width="8.5546875" style="89"/>
    <col min="9698" max="9698" width="6.5546875" style="89" customWidth="1"/>
    <col min="9699" max="9700" width="7.44140625" style="89" customWidth="1"/>
    <col min="9701" max="9701" width="7.5546875" style="89" customWidth="1"/>
    <col min="9702" max="9702" width="8" style="89" customWidth="1"/>
    <col min="9703" max="9703" width="7.44140625" style="89" customWidth="1"/>
    <col min="9704" max="9704" width="8" style="89" customWidth="1"/>
    <col min="9705" max="9953" width="8.5546875" style="89"/>
    <col min="9954" max="9954" width="6.5546875" style="89" customWidth="1"/>
    <col min="9955" max="9956" width="7.44140625" style="89" customWidth="1"/>
    <col min="9957" max="9957" width="7.5546875" style="89" customWidth="1"/>
    <col min="9958" max="9958" width="8" style="89" customWidth="1"/>
    <col min="9959" max="9959" width="7.44140625" style="89" customWidth="1"/>
    <col min="9960" max="9960" width="8" style="89" customWidth="1"/>
    <col min="9961" max="10209" width="8.5546875" style="89"/>
    <col min="10210" max="10210" width="6.5546875" style="89" customWidth="1"/>
    <col min="10211" max="10212" width="7.44140625" style="89" customWidth="1"/>
    <col min="10213" max="10213" width="7.5546875" style="89" customWidth="1"/>
    <col min="10214" max="10214" width="8" style="89" customWidth="1"/>
    <col min="10215" max="10215" width="7.44140625" style="89" customWidth="1"/>
    <col min="10216" max="10216" width="8" style="89" customWidth="1"/>
    <col min="10217" max="10465" width="8.5546875" style="89"/>
    <col min="10466" max="10466" width="6.5546875" style="89" customWidth="1"/>
    <col min="10467" max="10468" width="7.44140625" style="89" customWidth="1"/>
    <col min="10469" max="10469" width="7.5546875" style="89" customWidth="1"/>
    <col min="10470" max="10470" width="8" style="89" customWidth="1"/>
    <col min="10471" max="10471" width="7.44140625" style="89" customWidth="1"/>
    <col min="10472" max="10472" width="8" style="89" customWidth="1"/>
    <col min="10473" max="10721" width="8.5546875" style="89"/>
    <col min="10722" max="10722" width="6.5546875" style="89" customWidth="1"/>
    <col min="10723" max="10724" width="7.44140625" style="89" customWidth="1"/>
    <col min="10725" max="10725" width="7.5546875" style="89" customWidth="1"/>
    <col min="10726" max="10726" width="8" style="89" customWidth="1"/>
    <col min="10727" max="10727" width="7.44140625" style="89" customWidth="1"/>
    <col min="10728" max="10728" width="8" style="89" customWidth="1"/>
    <col min="10729" max="10977" width="8.5546875" style="89"/>
    <col min="10978" max="10978" width="6.5546875" style="89" customWidth="1"/>
    <col min="10979" max="10980" width="7.44140625" style="89" customWidth="1"/>
    <col min="10981" max="10981" width="7.5546875" style="89" customWidth="1"/>
    <col min="10982" max="10982" width="8" style="89" customWidth="1"/>
    <col min="10983" max="10983" width="7.44140625" style="89" customWidth="1"/>
    <col min="10984" max="10984" width="8" style="89" customWidth="1"/>
    <col min="10985" max="11233" width="8.5546875" style="89"/>
    <col min="11234" max="11234" width="6.5546875" style="89" customWidth="1"/>
    <col min="11235" max="11236" width="7.44140625" style="89" customWidth="1"/>
    <col min="11237" max="11237" width="7.5546875" style="89" customWidth="1"/>
    <col min="11238" max="11238" width="8" style="89" customWidth="1"/>
    <col min="11239" max="11239" width="7.44140625" style="89" customWidth="1"/>
    <col min="11240" max="11240" width="8" style="89" customWidth="1"/>
    <col min="11241" max="11489" width="8.5546875" style="89"/>
    <col min="11490" max="11490" width="6.5546875" style="89" customWidth="1"/>
    <col min="11491" max="11492" width="7.44140625" style="89" customWidth="1"/>
    <col min="11493" max="11493" width="7.5546875" style="89" customWidth="1"/>
    <col min="11494" max="11494" width="8" style="89" customWidth="1"/>
    <col min="11495" max="11495" width="7.44140625" style="89" customWidth="1"/>
    <col min="11496" max="11496" width="8" style="89" customWidth="1"/>
    <col min="11497" max="11745" width="8.5546875" style="89"/>
    <col min="11746" max="11746" width="6.5546875" style="89" customWidth="1"/>
    <col min="11747" max="11748" width="7.44140625" style="89" customWidth="1"/>
    <col min="11749" max="11749" width="7.5546875" style="89" customWidth="1"/>
    <col min="11750" max="11750" width="8" style="89" customWidth="1"/>
    <col min="11751" max="11751" width="7.44140625" style="89" customWidth="1"/>
    <col min="11752" max="11752" width="8" style="89" customWidth="1"/>
    <col min="11753" max="12001" width="8.5546875" style="89"/>
    <col min="12002" max="12002" width="6.5546875" style="89" customWidth="1"/>
    <col min="12003" max="12004" width="7.44140625" style="89" customWidth="1"/>
    <col min="12005" max="12005" width="7.5546875" style="89" customWidth="1"/>
    <col min="12006" max="12006" width="8" style="89" customWidth="1"/>
    <col min="12007" max="12007" width="7.44140625" style="89" customWidth="1"/>
    <col min="12008" max="12008" width="8" style="89" customWidth="1"/>
    <col min="12009" max="12257" width="8.5546875" style="89"/>
    <col min="12258" max="12258" width="6.5546875" style="89" customWidth="1"/>
    <col min="12259" max="12260" width="7.44140625" style="89" customWidth="1"/>
    <col min="12261" max="12261" width="7.5546875" style="89" customWidth="1"/>
    <col min="12262" max="12262" width="8" style="89" customWidth="1"/>
    <col min="12263" max="12263" width="7.44140625" style="89" customWidth="1"/>
    <col min="12264" max="12264" width="8" style="89" customWidth="1"/>
    <col min="12265" max="12513" width="8.5546875" style="89"/>
    <col min="12514" max="12514" width="6.5546875" style="89" customWidth="1"/>
    <col min="12515" max="12516" width="7.44140625" style="89" customWidth="1"/>
    <col min="12517" max="12517" width="7.5546875" style="89" customWidth="1"/>
    <col min="12518" max="12518" width="8" style="89" customWidth="1"/>
    <col min="12519" max="12519" width="7.44140625" style="89" customWidth="1"/>
    <col min="12520" max="12520" width="8" style="89" customWidth="1"/>
    <col min="12521" max="12769" width="8.5546875" style="89"/>
    <col min="12770" max="12770" width="6.5546875" style="89" customWidth="1"/>
    <col min="12771" max="12772" width="7.44140625" style="89" customWidth="1"/>
    <col min="12773" max="12773" width="7.5546875" style="89" customWidth="1"/>
    <col min="12774" max="12774" width="8" style="89" customWidth="1"/>
    <col min="12775" max="12775" width="7.44140625" style="89" customWidth="1"/>
    <col min="12776" max="12776" width="8" style="89" customWidth="1"/>
    <col min="12777" max="13025" width="8.5546875" style="89"/>
    <col min="13026" max="13026" width="6.5546875" style="89" customWidth="1"/>
    <col min="13027" max="13028" width="7.44140625" style="89" customWidth="1"/>
    <col min="13029" max="13029" width="7.5546875" style="89" customWidth="1"/>
    <col min="13030" max="13030" width="8" style="89" customWidth="1"/>
    <col min="13031" max="13031" width="7.44140625" style="89" customWidth="1"/>
    <col min="13032" max="13032" width="8" style="89" customWidth="1"/>
    <col min="13033" max="13281" width="8.5546875" style="89"/>
    <col min="13282" max="13282" width="6.5546875" style="89" customWidth="1"/>
    <col min="13283" max="13284" width="7.44140625" style="89" customWidth="1"/>
    <col min="13285" max="13285" width="7.5546875" style="89" customWidth="1"/>
    <col min="13286" max="13286" width="8" style="89" customWidth="1"/>
    <col min="13287" max="13287" width="7.44140625" style="89" customWidth="1"/>
    <col min="13288" max="13288" width="8" style="89" customWidth="1"/>
    <col min="13289" max="13537" width="8.5546875" style="89"/>
    <col min="13538" max="13538" width="6.5546875" style="89" customWidth="1"/>
    <col min="13539" max="13540" width="7.44140625" style="89" customWidth="1"/>
    <col min="13541" max="13541" width="7.5546875" style="89" customWidth="1"/>
    <col min="13542" max="13542" width="8" style="89" customWidth="1"/>
    <col min="13543" max="13543" width="7.44140625" style="89" customWidth="1"/>
    <col min="13544" max="13544" width="8" style="89" customWidth="1"/>
    <col min="13545" max="13793" width="8.5546875" style="89"/>
    <col min="13794" max="13794" width="6.5546875" style="89" customWidth="1"/>
    <col min="13795" max="13796" width="7.44140625" style="89" customWidth="1"/>
    <col min="13797" max="13797" width="7.5546875" style="89" customWidth="1"/>
    <col min="13798" max="13798" width="8" style="89" customWidth="1"/>
    <col min="13799" max="13799" width="7.44140625" style="89" customWidth="1"/>
    <col min="13800" max="13800" width="8" style="89" customWidth="1"/>
    <col min="13801" max="14049" width="8.5546875" style="89"/>
    <col min="14050" max="14050" width="6.5546875" style="89" customWidth="1"/>
    <col min="14051" max="14052" width="7.44140625" style="89" customWidth="1"/>
    <col min="14053" max="14053" width="7.5546875" style="89" customWidth="1"/>
    <col min="14054" max="14054" width="8" style="89" customWidth="1"/>
    <col min="14055" max="14055" width="7.44140625" style="89" customWidth="1"/>
    <col min="14056" max="14056" width="8" style="89" customWidth="1"/>
    <col min="14057" max="14305" width="8.5546875" style="89"/>
    <col min="14306" max="14306" width="6.5546875" style="89" customWidth="1"/>
    <col min="14307" max="14308" width="7.44140625" style="89" customWidth="1"/>
    <col min="14309" max="14309" width="7.5546875" style="89" customWidth="1"/>
    <col min="14310" max="14310" width="8" style="89" customWidth="1"/>
    <col min="14311" max="14311" width="7.44140625" style="89" customWidth="1"/>
    <col min="14312" max="14312" width="8" style="89" customWidth="1"/>
    <col min="14313" max="14561" width="8.5546875" style="89"/>
    <col min="14562" max="14562" width="6.5546875" style="89" customWidth="1"/>
    <col min="14563" max="14564" width="7.44140625" style="89" customWidth="1"/>
    <col min="14565" max="14565" width="7.5546875" style="89" customWidth="1"/>
    <col min="14566" max="14566" width="8" style="89" customWidth="1"/>
    <col min="14567" max="14567" width="7.44140625" style="89" customWidth="1"/>
    <col min="14568" max="14568" width="8" style="89" customWidth="1"/>
    <col min="14569" max="14817" width="8.5546875" style="89"/>
    <col min="14818" max="14818" width="6.5546875" style="89" customWidth="1"/>
    <col min="14819" max="14820" width="7.44140625" style="89" customWidth="1"/>
    <col min="14821" max="14821" width="7.5546875" style="89" customWidth="1"/>
    <col min="14822" max="14822" width="8" style="89" customWidth="1"/>
    <col min="14823" max="14823" width="7.44140625" style="89" customWidth="1"/>
    <col min="14824" max="14824" width="8" style="89" customWidth="1"/>
    <col min="14825" max="15073" width="8.5546875" style="89"/>
    <col min="15074" max="15074" width="6.5546875" style="89" customWidth="1"/>
    <col min="15075" max="15076" width="7.44140625" style="89" customWidth="1"/>
    <col min="15077" max="15077" width="7.5546875" style="89" customWidth="1"/>
    <col min="15078" max="15078" width="8" style="89" customWidth="1"/>
    <col min="15079" max="15079" width="7.44140625" style="89" customWidth="1"/>
    <col min="15080" max="15080" width="8" style="89" customWidth="1"/>
    <col min="15081" max="15329" width="8.5546875" style="89"/>
    <col min="15330" max="15330" width="6.5546875" style="89" customWidth="1"/>
    <col min="15331" max="15332" width="7.44140625" style="89" customWidth="1"/>
    <col min="15333" max="15333" width="7.5546875" style="89" customWidth="1"/>
    <col min="15334" max="15334" width="8" style="89" customWidth="1"/>
    <col min="15335" max="15335" width="7.44140625" style="89" customWidth="1"/>
    <col min="15336" max="15336" width="8" style="89" customWidth="1"/>
    <col min="15337" max="15585" width="8.5546875" style="89"/>
    <col min="15586" max="15586" width="6.5546875" style="89" customWidth="1"/>
    <col min="15587" max="15588" width="7.44140625" style="89" customWidth="1"/>
    <col min="15589" max="15589" width="7.5546875" style="89" customWidth="1"/>
    <col min="15590" max="15590" width="8" style="89" customWidth="1"/>
    <col min="15591" max="15591" width="7.44140625" style="89" customWidth="1"/>
    <col min="15592" max="15592" width="8" style="89" customWidth="1"/>
    <col min="15593" max="15841" width="8.5546875" style="89"/>
    <col min="15842" max="15842" width="6.5546875" style="89" customWidth="1"/>
    <col min="15843" max="15844" width="7.44140625" style="89" customWidth="1"/>
    <col min="15845" max="15845" width="7.5546875" style="89" customWidth="1"/>
    <col min="15846" max="15846" width="8" style="89" customWidth="1"/>
    <col min="15847" max="15847" width="7.44140625" style="89" customWidth="1"/>
    <col min="15848" max="15848" width="8" style="89" customWidth="1"/>
    <col min="15849" max="16097" width="8.5546875" style="89"/>
    <col min="16098" max="16098" width="6.5546875" style="89" customWidth="1"/>
    <col min="16099" max="16100" width="7.44140625" style="89" customWidth="1"/>
    <col min="16101" max="16101" width="7.5546875" style="89" customWidth="1"/>
    <col min="16102" max="16102" width="8" style="89" customWidth="1"/>
    <col min="16103" max="16103" width="7.44140625" style="89" customWidth="1"/>
    <col min="16104" max="16104" width="8" style="89" customWidth="1"/>
    <col min="16105" max="16384" width="8.5546875" style="89"/>
  </cols>
  <sheetData>
    <row r="1" spans="1:13" ht="30" customHeight="1" x14ac:dyDescent="0.25">
      <c r="A1" s="191"/>
      <c r="B1" s="192"/>
      <c r="F1" s="193" t="s">
        <v>119</v>
      </c>
      <c r="G1" s="193"/>
      <c r="H1" s="194"/>
      <c r="I1" s="194"/>
      <c r="J1" s="194"/>
      <c r="K1" s="194"/>
    </row>
    <row r="2" spans="1:13" ht="6" customHeight="1" x14ac:dyDescent="0.25">
      <c r="A2" s="191"/>
      <c r="B2" s="192"/>
    </row>
    <row r="3" spans="1:13" ht="15" customHeight="1" x14ac:dyDescent="0.25">
      <c r="A3" s="210" t="s">
        <v>338</v>
      </c>
      <c r="B3" s="195"/>
      <c r="C3" s="196"/>
      <c r="D3" s="195"/>
      <c r="E3" s="196"/>
      <c r="F3" s="195"/>
      <c r="G3" s="196"/>
      <c r="H3" s="195"/>
      <c r="I3" s="196"/>
      <c r="J3" s="196"/>
      <c r="K3" s="195"/>
      <c r="L3" s="196"/>
      <c r="M3" s="195"/>
    </row>
    <row r="4" spans="1:13" ht="15" customHeight="1" x14ac:dyDescent="0.25">
      <c r="B4" s="197" t="s">
        <v>39</v>
      </c>
      <c r="C4" s="197"/>
      <c r="D4" s="197"/>
      <c r="E4" s="140"/>
      <c r="F4" s="197" t="s">
        <v>40</v>
      </c>
      <c r="G4" s="197"/>
      <c r="H4" s="197"/>
      <c r="I4" s="140"/>
      <c r="J4" s="140"/>
      <c r="K4" s="197" t="s">
        <v>41</v>
      </c>
      <c r="L4" s="197"/>
      <c r="M4" s="197"/>
    </row>
    <row r="5" spans="1:13" ht="45" customHeight="1" x14ac:dyDescent="0.25">
      <c r="A5" s="27" t="s">
        <v>60</v>
      </c>
      <c r="B5" s="51" t="s">
        <v>56</v>
      </c>
      <c r="C5" s="51" t="s">
        <v>339</v>
      </c>
      <c r="D5" s="51" t="s">
        <v>42</v>
      </c>
      <c r="E5" s="51"/>
      <c r="F5" s="51" t="s">
        <v>56</v>
      </c>
      <c r="G5" s="51" t="s">
        <v>339</v>
      </c>
      <c r="H5" s="51" t="s">
        <v>42</v>
      </c>
      <c r="I5" s="51"/>
      <c r="J5" s="51" t="s">
        <v>56</v>
      </c>
      <c r="K5" s="51" t="s">
        <v>136</v>
      </c>
      <c r="L5" s="51" t="s">
        <v>339</v>
      </c>
      <c r="M5" s="51" t="s">
        <v>340</v>
      </c>
    </row>
    <row r="6" spans="1:13" ht="6" customHeight="1" x14ac:dyDescent="0.25">
      <c r="A6" s="28"/>
      <c r="B6" s="98"/>
      <c r="C6" s="98"/>
      <c r="D6" s="98"/>
      <c r="E6" s="98"/>
      <c r="F6" s="98"/>
      <c r="G6" s="98"/>
      <c r="H6" s="98"/>
      <c r="I6" s="98"/>
      <c r="J6" s="98"/>
      <c r="K6" s="98"/>
      <c r="L6" s="98"/>
      <c r="M6" s="98"/>
    </row>
    <row r="7" spans="1:13" ht="12.75" customHeight="1" x14ac:dyDescent="0.25">
      <c r="A7" s="11">
        <v>1997</v>
      </c>
      <c r="B7" s="41" t="s">
        <v>66</v>
      </c>
      <c r="C7" s="41" t="s">
        <v>66</v>
      </c>
      <c r="D7" s="41" t="s">
        <v>66</v>
      </c>
      <c r="E7" s="12"/>
      <c r="F7" s="41" t="s">
        <v>66</v>
      </c>
      <c r="G7" s="41" t="s">
        <v>66</v>
      </c>
      <c r="H7" s="41" t="s">
        <v>66</v>
      </c>
      <c r="I7" s="12"/>
      <c r="J7" s="12">
        <v>203</v>
      </c>
      <c r="K7" s="12">
        <v>2.2944010398270724</v>
      </c>
      <c r="L7" s="12">
        <v>20254</v>
      </c>
      <c r="M7" s="12">
        <v>228.9201904465888</v>
      </c>
    </row>
    <row r="8" spans="1:13" ht="12.75" customHeight="1" x14ac:dyDescent="0.25">
      <c r="A8" s="11">
        <v>1998</v>
      </c>
      <c r="B8" s="41" t="s">
        <v>66</v>
      </c>
      <c r="C8" s="41" t="s">
        <v>66</v>
      </c>
      <c r="D8" s="41" t="s">
        <v>66</v>
      </c>
      <c r="E8" s="12"/>
      <c r="F8" s="41" t="s">
        <v>66</v>
      </c>
      <c r="G8" s="41" t="s">
        <v>66</v>
      </c>
      <c r="H8" s="41" t="s">
        <v>66</v>
      </c>
      <c r="I8" s="12"/>
      <c r="J8" s="12">
        <v>104</v>
      </c>
      <c r="K8" s="12">
        <v>1.1745676292323681</v>
      </c>
      <c r="L8" s="12">
        <v>21273</v>
      </c>
      <c r="M8" s="12">
        <v>240.25554977557852</v>
      </c>
    </row>
    <row r="9" spans="1:13" ht="12.75" customHeight="1" x14ac:dyDescent="0.25">
      <c r="A9" s="11">
        <v>1999</v>
      </c>
      <c r="B9" s="41" t="s">
        <v>66</v>
      </c>
      <c r="C9" s="41" t="s">
        <v>66</v>
      </c>
      <c r="D9" s="41" t="s">
        <v>66</v>
      </c>
      <c r="E9" s="12"/>
      <c r="F9" s="41" t="s">
        <v>66</v>
      </c>
      <c r="G9" s="41" t="s">
        <v>66</v>
      </c>
      <c r="H9" s="41" t="s">
        <v>66</v>
      </c>
      <c r="I9" s="12"/>
      <c r="J9" s="12">
        <v>163</v>
      </c>
      <c r="K9" s="12">
        <v>1.8394330664161727</v>
      </c>
      <c r="L9" s="12">
        <v>73234</v>
      </c>
      <c r="M9" s="12">
        <v>826.43583549645393</v>
      </c>
    </row>
    <row r="10" spans="1:13" ht="12.75" customHeight="1" x14ac:dyDescent="0.25">
      <c r="A10" s="11">
        <v>2000</v>
      </c>
      <c r="B10" s="12">
        <v>523</v>
      </c>
      <c r="C10" s="12">
        <v>48674</v>
      </c>
      <c r="D10" s="41" t="s">
        <v>66</v>
      </c>
      <c r="E10" s="12"/>
      <c r="F10" s="12">
        <v>30</v>
      </c>
      <c r="G10" s="12">
        <v>135607</v>
      </c>
      <c r="H10" s="41" t="s">
        <v>66</v>
      </c>
      <c r="I10" s="12"/>
      <c r="J10" s="12">
        <v>553</v>
      </c>
      <c r="K10" s="12">
        <v>6.2255200842257699</v>
      </c>
      <c r="L10" s="12">
        <v>184281</v>
      </c>
      <c r="M10" s="12">
        <v>2074.5842073077924</v>
      </c>
    </row>
    <row r="11" spans="1:13" s="100" customFormat="1" ht="12.75" customHeight="1" x14ac:dyDescent="0.25">
      <c r="A11" s="11">
        <v>2001</v>
      </c>
      <c r="B11" s="12">
        <v>583</v>
      </c>
      <c r="C11" s="12">
        <v>37531</v>
      </c>
      <c r="D11" s="41" t="s">
        <v>66</v>
      </c>
      <c r="E11" s="12"/>
      <c r="F11" s="12">
        <v>38</v>
      </c>
      <c r="G11" s="12">
        <v>52040</v>
      </c>
      <c r="H11" s="41" t="s">
        <v>66</v>
      </c>
      <c r="I11" s="12"/>
      <c r="J11" s="12">
        <v>621</v>
      </c>
      <c r="K11" s="12">
        <v>6.970379143727647</v>
      </c>
      <c r="L11" s="12">
        <v>89571</v>
      </c>
      <c r="M11" s="12">
        <v>1005.384589827422</v>
      </c>
    </row>
    <row r="12" spans="1:13" s="100" customFormat="1" ht="12.75" customHeight="1" x14ac:dyDescent="0.25">
      <c r="A12" s="11">
        <v>2002</v>
      </c>
      <c r="B12" s="12">
        <v>603</v>
      </c>
      <c r="C12" s="12">
        <v>64944</v>
      </c>
      <c r="D12" s="41" t="s">
        <v>66</v>
      </c>
      <c r="E12" s="12"/>
      <c r="F12" s="12">
        <v>28</v>
      </c>
      <c r="G12" s="12">
        <v>31633</v>
      </c>
      <c r="H12" s="41" t="s">
        <v>66</v>
      </c>
      <c r="I12" s="12"/>
      <c r="J12" s="12">
        <v>631</v>
      </c>
      <c r="K12" s="12">
        <v>7.0575434737967164</v>
      </c>
      <c r="L12" s="12">
        <v>96577</v>
      </c>
      <c r="M12" s="12">
        <v>1080.1844311709438</v>
      </c>
    </row>
    <row r="13" spans="1:13" s="100" customFormat="1" ht="12.75" customHeight="1" x14ac:dyDescent="0.25">
      <c r="A13" s="11">
        <v>2003</v>
      </c>
      <c r="B13" s="12">
        <v>464</v>
      </c>
      <c r="C13" s="12">
        <v>28727</v>
      </c>
      <c r="D13" s="41" t="s">
        <v>66</v>
      </c>
      <c r="E13" s="12"/>
      <c r="F13" s="12">
        <v>25</v>
      </c>
      <c r="G13" s="12">
        <v>40919</v>
      </c>
      <c r="H13" s="41" t="s">
        <v>66</v>
      </c>
      <c r="I13" s="12"/>
      <c r="J13" s="12">
        <v>489</v>
      </c>
      <c r="K13" s="12">
        <v>5.4480612589366588</v>
      </c>
      <c r="L13" s="12">
        <v>69646</v>
      </c>
      <c r="M13" s="12">
        <v>775.94207451922819</v>
      </c>
    </row>
    <row r="14" spans="1:13" s="100" customFormat="1" ht="12.75" customHeight="1" x14ac:dyDescent="0.25">
      <c r="A14" s="11" t="s">
        <v>87</v>
      </c>
      <c r="B14" s="12">
        <v>383</v>
      </c>
      <c r="C14" s="12">
        <v>151594</v>
      </c>
      <c r="D14" s="41" t="s">
        <v>66</v>
      </c>
      <c r="E14" s="12"/>
      <c r="F14" s="12">
        <v>28</v>
      </c>
      <c r="G14" s="12">
        <v>107283</v>
      </c>
      <c r="H14" s="41" t="s">
        <v>66</v>
      </c>
      <c r="I14" s="12"/>
      <c r="J14" s="12">
        <v>411</v>
      </c>
      <c r="K14" s="12">
        <v>4.5608935889150093</v>
      </c>
      <c r="L14" s="12">
        <v>258877</v>
      </c>
      <c r="M14" s="12">
        <v>2872.7748165877151</v>
      </c>
    </row>
    <row r="15" spans="1:13" ht="12.75" customHeight="1" x14ac:dyDescent="0.25">
      <c r="A15" s="11">
        <v>2005</v>
      </c>
      <c r="B15" s="12">
        <v>360</v>
      </c>
      <c r="C15" s="12">
        <v>51733</v>
      </c>
      <c r="D15" s="41" t="s">
        <v>66</v>
      </c>
      <c r="E15" s="12"/>
      <c r="F15" s="12">
        <v>21</v>
      </c>
      <c r="G15" s="12">
        <v>72818</v>
      </c>
      <c r="H15" s="41" t="s">
        <v>66</v>
      </c>
      <c r="I15" s="12"/>
      <c r="J15" s="12">
        <v>381</v>
      </c>
      <c r="K15" s="12">
        <v>4.2109907521779997</v>
      </c>
      <c r="L15" s="12">
        <v>124551</v>
      </c>
      <c r="M15" s="12">
        <v>1376.5960870722363</v>
      </c>
    </row>
    <row r="16" spans="1:13" ht="12.75" customHeight="1" x14ac:dyDescent="0.25">
      <c r="A16" s="11">
        <v>2006</v>
      </c>
      <c r="B16" s="12">
        <v>283</v>
      </c>
      <c r="C16" s="12">
        <v>38874</v>
      </c>
      <c r="D16" s="41" t="s">
        <v>66</v>
      </c>
      <c r="E16" s="12"/>
      <c r="F16" s="12">
        <v>26</v>
      </c>
      <c r="G16" s="12">
        <v>252511</v>
      </c>
      <c r="H16" s="41" t="s">
        <v>66</v>
      </c>
      <c r="I16" s="12"/>
      <c r="J16" s="12">
        <v>309</v>
      </c>
      <c r="K16" s="12">
        <v>3.3906648303674527</v>
      </c>
      <c r="L16" s="12">
        <v>291385</v>
      </c>
      <c r="M16" s="12">
        <v>3197.3749889858259</v>
      </c>
    </row>
    <row r="17" spans="1:13" ht="12.75" customHeight="1" x14ac:dyDescent="0.25">
      <c r="A17" s="11">
        <v>2007</v>
      </c>
      <c r="B17" s="12">
        <v>247</v>
      </c>
      <c r="C17" s="12">
        <v>62719</v>
      </c>
      <c r="D17" s="41" t="s">
        <v>66</v>
      </c>
      <c r="E17" s="12"/>
      <c r="F17" s="12">
        <v>21</v>
      </c>
      <c r="G17" s="12">
        <v>40411</v>
      </c>
      <c r="H17" s="41" t="s">
        <v>66</v>
      </c>
      <c r="I17" s="12"/>
      <c r="J17" s="12">
        <v>268</v>
      </c>
      <c r="K17" s="12">
        <v>2.9184594410910596</v>
      </c>
      <c r="L17" s="12">
        <v>103130</v>
      </c>
      <c r="M17" s="12">
        <v>1123.0623961183619</v>
      </c>
    </row>
    <row r="18" spans="1:13" ht="12.75" customHeight="1" x14ac:dyDescent="0.25">
      <c r="A18" s="11" t="s">
        <v>162</v>
      </c>
      <c r="B18" s="12">
        <v>214</v>
      </c>
      <c r="C18" s="12">
        <v>12100</v>
      </c>
      <c r="D18" s="41" t="s">
        <v>66</v>
      </c>
      <c r="E18" s="12"/>
      <c r="F18" s="12">
        <v>17</v>
      </c>
      <c r="G18" s="12">
        <v>24686</v>
      </c>
      <c r="H18" s="41" t="s">
        <v>66</v>
      </c>
      <c r="I18" s="12"/>
      <c r="J18" s="12">
        <v>231</v>
      </c>
      <c r="K18" s="12">
        <v>2.4955849213518033</v>
      </c>
      <c r="L18" s="12">
        <v>36786</v>
      </c>
      <c r="M18" s="12">
        <v>397.41379617682873</v>
      </c>
    </row>
    <row r="19" spans="1:13" ht="12.75" customHeight="1" x14ac:dyDescent="0.25">
      <c r="A19" s="11">
        <v>2009</v>
      </c>
      <c r="B19" s="12">
        <v>93</v>
      </c>
      <c r="C19" s="12">
        <v>4137</v>
      </c>
      <c r="D19" s="8">
        <v>9.6000000000000002E-2</v>
      </c>
      <c r="E19" s="12"/>
      <c r="F19" s="12">
        <v>11</v>
      </c>
      <c r="G19" s="12">
        <v>1566</v>
      </c>
      <c r="H19" s="41" t="s">
        <v>66</v>
      </c>
      <c r="I19" s="12"/>
      <c r="J19" s="12">
        <v>104</v>
      </c>
      <c r="K19" s="12">
        <v>1.1134090637064831</v>
      </c>
      <c r="L19" s="12">
        <v>5703</v>
      </c>
      <c r="M19" s="12">
        <v>61.055498945366089</v>
      </c>
    </row>
    <row r="20" spans="1:13" ht="12.75" customHeight="1" x14ac:dyDescent="0.25">
      <c r="A20" s="11">
        <v>2010</v>
      </c>
      <c r="B20" s="12">
        <v>140</v>
      </c>
      <c r="C20" s="12">
        <v>15618</v>
      </c>
      <c r="D20" s="8">
        <v>0.20300000000000001</v>
      </c>
      <c r="E20" s="12"/>
      <c r="F20" s="12">
        <v>21</v>
      </c>
      <c r="G20" s="12">
        <v>590</v>
      </c>
      <c r="H20" s="41" t="s">
        <v>66</v>
      </c>
      <c r="I20" s="12"/>
      <c r="J20" s="12">
        <v>161</v>
      </c>
      <c r="K20" s="12">
        <v>1.7099336524501438</v>
      </c>
      <c r="L20" s="12">
        <v>16208</v>
      </c>
      <c r="M20" s="12">
        <v>172.14040148392505</v>
      </c>
    </row>
    <row r="21" spans="1:13" ht="12.75" customHeight="1" x14ac:dyDescent="0.25">
      <c r="A21" s="11">
        <v>2011</v>
      </c>
      <c r="B21" s="12">
        <v>167</v>
      </c>
      <c r="C21" s="12">
        <v>23744</v>
      </c>
      <c r="D21" s="8">
        <v>1.157</v>
      </c>
      <c r="E21" s="12"/>
      <c r="F21" s="12">
        <v>14</v>
      </c>
      <c r="G21" s="12">
        <v>3069</v>
      </c>
      <c r="H21" s="41" t="s">
        <v>66</v>
      </c>
      <c r="I21" s="12"/>
      <c r="J21" s="12">
        <v>181</v>
      </c>
      <c r="K21" s="12">
        <v>1.9087078733145237</v>
      </c>
      <c r="L21" s="12">
        <v>26813</v>
      </c>
      <c r="M21" s="12">
        <v>282.75239893470899</v>
      </c>
    </row>
    <row r="22" spans="1:13" ht="12.75" customHeight="1" x14ac:dyDescent="0.25">
      <c r="A22" s="11">
        <v>2012</v>
      </c>
      <c r="B22" s="12">
        <v>197</v>
      </c>
      <c r="C22" s="12">
        <v>5127</v>
      </c>
      <c r="D22" s="8">
        <v>0.18</v>
      </c>
      <c r="E22" s="12"/>
      <c r="F22" s="12">
        <v>197</v>
      </c>
      <c r="G22" s="12">
        <v>20241</v>
      </c>
      <c r="H22" s="41" t="s">
        <v>66</v>
      </c>
      <c r="I22" s="12"/>
      <c r="J22" s="12">
        <v>394</v>
      </c>
      <c r="K22" s="12">
        <v>4.1231102106312827</v>
      </c>
      <c r="L22" s="12">
        <v>25368</v>
      </c>
      <c r="M22" s="12">
        <v>265.46969498298063</v>
      </c>
    </row>
    <row r="23" spans="1:13" ht="12.75" customHeight="1" x14ac:dyDescent="0.25">
      <c r="A23" s="11">
        <v>2013</v>
      </c>
      <c r="B23" s="12">
        <v>284</v>
      </c>
      <c r="C23" s="12">
        <v>7448</v>
      </c>
      <c r="D23" s="8">
        <v>13.742000000000001</v>
      </c>
      <c r="E23" s="12"/>
      <c r="F23" s="12">
        <v>284</v>
      </c>
      <c r="G23" s="12">
        <v>19492</v>
      </c>
      <c r="H23" s="41" t="s">
        <v>66</v>
      </c>
      <c r="I23" s="12"/>
      <c r="J23" s="12">
        <v>568</v>
      </c>
      <c r="K23" s="12">
        <v>5.8891447302937605</v>
      </c>
      <c r="L23" s="12">
        <v>26940</v>
      </c>
      <c r="M23" s="12">
        <v>279.31964618682025</v>
      </c>
    </row>
    <row r="24" spans="1:13" ht="12.75" customHeight="1" x14ac:dyDescent="0.25">
      <c r="A24" s="11">
        <v>2014</v>
      </c>
      <c r="B24" s="12">
        <v>626</v>
      </c>
      <c r="C24" s="12">
        <v>190</v>
      </c>
      <c r="D24" s="8">
        <v>6.7489999999999997</v>
      </c>
      <c r="E24" s="12"/>
      <c r="F24" s="12">
        <v>131</v>
      </c>
      <c r="G24" s="12">
        <v>6084</v>
      </c>
      <c r="H24" s="41" t="s">
        <v>66</v>
      </c>
      <c r="I24" s="12"/>
      <c r="J24" s="12">
        <v>757</v>
      </c>
      <c r="K24" s="12">
        <v>7.766209397318554</v>
      </c>
      <c r="L24" s="12">
        <v>6274</v>
      </c>
      <c r="M24" s="12">
        <v>64.366179337881917</v>
      </c>
    </row>
    <row r="25" spans="1:13" ht="12.75" customHeight="1" x14ac:dyDescent="0.25">
      <c r="A25" s="11">
        <v>2015</v>
      </c>
      <c r="B25" s="12">
        <v>772</v>
      </c>
      <c r="C25" s="12">
        <v>485</v>
      </c>
      <c r="D25" s="8">
        <v>33.186999999999998</v>
      </c>
      <c r="E25" s="12"/>
      <c r="F25" s="12">
        <v>283</v>
      </c>
      <c r="G25" s="12">
        <v>19062</v>
      </c>
      <c r="H25" s="41" t="s">
        <v>66</v>
      </c>
      <c r="I25" s="12"/>
      <c r="J25" s="12">
        <v>1055</v>
      </c>
      <c r="K25" s="12">
        <v>10.709554150601912</v>
      </c>
      <c r="L25" s="12">
        <v>19547</v>
      </c>
      <c r="M25" s="12">
        <v>198.42621325290577</v>
      </c>
    </row>
    <row r="26" spans="1:13" ht="12.75" customHeight="1" x14ac:dyDescent="0.25">
      <c r="A26" s="11">
        <v>2016</v>
      </c>
      <c r="B26" s="12">
        <v>1388</v>
      </c>
      <c r="C26" s="12">
        <v>169000</v>
      </c>
      <c r="D26" s="8">
        <v>2.7850000000000001</v>
      </c>
      <c r="E26" s="12"/>
      <c r="F26" s="12">
        <v>668</v>
      </c>
      <c r="G26" s="12">
        <v>27086</v>
      </c>
      <c r="H26" s="41" t="s">
        <v>66</v>
      </c>
      <c r="I26" s="12"/>
      <c r="J26" s="12">
        <v>2056</v>
      </c>
      <c r="K26" s="12">
        <v>20.569970264587244</v>
      </c>
      <c r="L26" s="12">
        <v>196086</v>
      </c>
      <c r="M26" s="12">
        <v>1961.810889738256</v>
      </c>
    </row>
    <row r="27" spans="1:13" ht="12.75" customHeight="1" x14ac:dyDescent="0.25">
      <c r="A27" s="11">
        <v>2017</v>
      </c>
      <c r="B27" s="12">
        <v>1638</v>
      </c>
      <c r="C27" s="12">
        <v>162635</v>
      </c>
      <c r="D27" s="8">
        <v>17.981000000000002</v>
      </c>
      <c r="E27" s="12"/>
      <c r="F27" s="12">
        <v>439</v>
      </c>
      <c r="G27" s="12">
        <v>12769</v>
      </c>
      <c r="H27" s="41" t="s">
        <v>66</v>
      </c>
      <c r="I27" s="12"/>
      <c r="J27" s="12">
        <v>2077</v>
      </c>
      <c r="K27" s="12">
        <v>20.523224642256579</v>
      </c>
      <c r="L27" s="12">
        <v>175404</v>
      </c>
      <c r="M27" s="12">
        <v>1733.1996606405262</v>
      </c>
    </row>
    <row r="28" spans="1:13" ht="12.75" customHeight="1" x14ac:dyDescent="0.25">
      <c r="A28" s="11">
        <v>2018</v>
      </c>
      <c r="B28" s="12">
        <v>1841</v>
      </c>
      <c r="C28" s="12">
        <v>156765</v>
      </c>
      <c r="D28" s="8">
        <v>10.82</v>
      </c>
      <c r="E28" s="12"/>
      <c r="F28" s="12">
        <v>317</v>
      </c>
      <c r="G28" s="12">
        <v>34798</v>
      </c>
      <c r="H28" s="8">
        <v>11</v>
      </c>
      <c r="I28" s="12"/>
      <c r="J28" s="12">
        <v>2158</v>
      </c>
      <c r="K28" s="12">
        <v>21.094437686121999</v>
      </c>
      <c r="L28" s="12">
        <v>191563</v>
      </c>
      <c r="M28" s="12">
        <v>1872.5272319122284</v>
      </c>
    </row>
    <row r="29" spans="1:13" ht="12.75" customHeight="1" x14ac:dyDescent="0.25">
      <c r="A29" s="11">
        <v>2019</v>
      </c>
      <c r="B29" s="12">
        <v>2083</v>
      </c>
      <c r="C29" s="8">
        <v>523301</v>
      </c>
      <c r="D29" s="8">
        <v>31.9</v>
      </c>
      <c r="E29" s="8"/>
      <c r="F29" s="12">
        <v>314</v>
      </c>
      <c r="G29" s="12">
        <v>61260</v>
      </c>
      <c r="H29" s="8">
        <v>27.5</v>
      </c>
      <c r="I29" s="12"/>
      <c r="J29" s="12">
        <v>2397</v>
      </c>
      <c r="K29" s="12">
        <v>23.209676527600003</v>
      </c>
      <c r="L29" s="12">
        <v>584561</v>
      </c>
      <c r="M29" s="12">
        <v>5660.1884525032901</v>
      </c>
    </row>
    <row r="30" spans="1:13" ht="12.75" customHeight="1" x14ac:dyDescent="0.25">
      <c r="A30" s="11">
        <v>2020</v>
      </c>
      <c r="B30" s="12">
        <v>2437</v>
      </c>
      <c r="C30" s="8">
        <v>214994.05</v>
      </c>
      <c r="D30" s="8">
        <v>20.3</v>
      </c>
      <c r="E30" s="8"/>
      <c r="F30" s="12">
        <v>204</v>
      </c>
      <c r="G30" s="12">
        <v>17148</v>
      </c>
      <c r="H30" s="8">
        <v>5.0999999999999996</v>
      </c>
      <c r="I30" s="12"/>
      <c r="J30" s="12">
        <v>2641</v>
      </c>
      <c r="K30" s="12">
        <v>25.444888116196715</v>
      </c>
      <c r="L30" s="12">
        <v>232142.05</v>
      </c>
      <c r="M30" s="12">
        <v>2236.5878414670742</v>
      </c>
    </row>
    <row r="31" spans="1:13" ht="12.75" customHeight="1" x14ac:dyDescent="0.25">
      <c r="A31" s="11">
        <v>2021</v>
      </c>
      <c r="B31" s="8">
        <v>1468</v>
      </c>
      <c r="C31" s="8">
        <v>123130</v>
      </c>
      <c r="D31" s="8">
        <v>24.5</v>
      </c>
      <c r="E31" s="8"/>
      <c r="F31" s="8">
        <f>105+66</f>
        <v>171</v>
      </c>
      <c r="G31" s="8">
        <v>25496</v>
      </c>
      <c r="H31" s="8">
        <v>39</v>
      </c>
      <c r="I31" s="12"/>
      <c r="J31" s="12">
        <v>1639</v>
      </c>
      <c r="K31" s="12">
        <v>15.680720253080512</v>
      </c>
      <c r="L31" s="12">
        <v>148626</v>
      </c>
      <c r="M31" s="12">
        <v>1421.9418720770861</v>
      </c>
    </row>
    <row r="32" spans="1:13" ht="12.75" customHeight="1" x14ac:dyDescent="0.25">
      <c r="A32" s="11">
        <v>2022</v>
      </c>
      <c r="B32" s="8">
        <v>1280</v>
      </c>
      <c r="C32" s="8">
        <v>67573.049999999988</v>
      </c>
      <c r="D32" s="8">
        <v>27.9</v>
      </c>
      <c r="E32" s="8"/>
      <c r="F32" s="8">
        <f>111+73</f>
        <v>184</v>
      </c>
      <c r="G32" s="8">
        <v>60530</v>
      </c>
      <c r="H32" s="8">
        <v>21.6</v>
      </c>
      <c r="I32" s="12"/>
      <c r="J32" s="12">
        <v>1464</v>
      </c>
      <c r="K32" s="12">
        <v>13.91429176445005</v>
      </c>
      <c r="L32" s="12">
        <v>128103.04999999999</v>
      </c>
      <c r="M32" s="12">
        <v>1217.5295174972218</v>
      </c>
    </row>
    <row r="33" spans="1:13" ht="12.75" customHeight="1" x14ac:dyDescent="0.25">
      <c r="A33" s="11">
        <v>2023</v>
      </c>
      <c r="B33" s="8">
        <v>1531</v>
      </c>
      <c r="C33" s="8">
        <v>136450</v>
      </c>
      <c r="D33" s="8">
        <v>35</v>
      </c>
      <c r="E33" s="8"/>
      <c r="F33" s="8">
        <v>136</v>
      </c>
      <c r="G33" s="8">
        <v>74262</v>
      </c>
      <c r="H33" s="8">
        <v>14.6</v>
      </c>
      <c r="I33" s="12"/>
      <c r="J33" s="12">
        <v>1667</v>
      </c>
      <c r="K33" s="12">
        <v>15.79839167255118</v>
      </c>
      <c r="L33" s="12">
        <v>210712</v>
      </c>
      <c r="M33" s="12">
        <v>1996.9470342571112</v>
      </c>
    </row>
    <row r="34" spans="1:13" ht="12.75" customHeight="1" x14ac:dyDescent="0.25">
      <c r="A34" s="11">
        <v>2024</v>
      </c>
      <c r="B34" s="8">
        <v>2106</v>
      </c>
      <c r="C34" s="8">
        <v>199830</v>
      </c>
      <c r="D34" s="8">
        <v>89.46</v>
      </c>
      <c r="E34" s="8"/>
      <c r="F34" s="8">
        <v>152</v>
      </c>
      <c r="G34" s="8">
        <v>83168</v>
      </c>
      <c r="H34" s="8">
        <v>22.1</v>
      </c>
      <c r="I34" s="12"/>
      <c r="J34" s="157">
        <v>2258</v>
      </c>
      <c r="K34" s="12">
        <v>21.326613592552121</v>
      </c>
      <c r="L34" s="157">
        <v>282998</v>
      </c>
      <c r="M34" s="12">
        <v>2672.8914940057862</v>
      </c>
    </row>
    <row r="35" spans="1:13" ht="6" customHeight="1" x14ac:dyDescent="0.25">
      <c r="A35" s="133"/>
      <c r="B35" s="98"/>
      <c r="C35" s="98"/>
      <c r="D35" s="98"/>
      <c r="E35" s="98"/>
      <c r="F35" s="98"/>
      <c r="G35" s="98"/>
      <c r="H35" s="98"/>
      <c r="I35" s="98"/>
      <c r="J35" s="98"/>
      <c r="K35" s="98"/>
      <c r="L35" s="98"/>
      <c r="M35" s="98"/>
    </row>
    <row r="36" spans="1:13" s="100" customFormat="1" ht="15" customHeight="1" x14ac:dyDescent="0.25">
      <c r="A36" s="190" t="s">
        <v>139</v>
      </c>
      <c r="B36" s="190"/>
      <c r="C36" s="190"/>
      <c r="D36" s="190"/>
      <c r="E36" s="190"/>
      <c r="F36" s="190"/>
      <c r="G36" s="190"/>
      <c r="H36" s="190"/>
      <c r="I36" s="190"/>
      <c r="J36" s="190"/>
      <c r="K36" s="190"/>
      <c r="L36" s="190"/>
      <c r="M36" s="190"/>
    </row>
    <row r="37" spans="1:13" s="100" customFormat="1" ht="5.25" customHeight="1" x14ac:dyDescent="0.25">
      <c r="A37" s="88"/>
      <c r="B37" s="88"/>
      <c r="C37" s="88"/>
      <c r="D37" s="88"/>
      <c r="E37" s="88"/>
      <c r="F37" s="88"/>
      <c r="G37" s="88"/>
      <c r="H37" s="88"/>
      <c r="I37" s="88"/>
      <c r="J37" s="88"/>
      <c r="K37" s="88"/>
      <c r="L37" s="88"/>
      <c r="M37" s="88"/>
    </row>
    <row r="38" spans="1:13" ht="15" customHeight="1" x14ac:dyDescent="0.25">
      <c r="A38" s="209" t="s">
        <v>299</v>
      </c>
      <c r="B38" s="209"/>
      <c r="C38" s="209"/>
      <c r="D38" s="209"/>
      <c r="E38" s="209"/>
      <c r="F38" s="209"/>
      <c r="G38" s="209"/>
      <c r="H38" s="209"/>
      <c r="I38" s="209"/>
      <c r="J38" s="209"/>
      <c r="K38" s="209"/>
      <c r="L38" s="209"/>
      <c r="M38" s="209"/>
    </row>
    <row r="39" spans="1:13" s="100" customFormat="1" ht="15" customHeight="1" x14ac:dyDescent="0.25">
      <c r="A39" s="207" t="s">
        <v>89</v>
      </c>
      <c r="B39" s="190"/>
      <c r="C39" s="190"/>
      <c r="D39" s="190"/>
      <c r="E39" s="190"/>
      <c r="F39" s="190"/>
      <c r="G39" s="190"/>
      <c r="H39" s="190"/>
      <c r="I39" s="190"/>
      <c r="J39" s="190"/>
      <c r="K39" s="190"/>
      <c r="L39" s="190"/>
      <c r="M39" s="190"/>
    </row>
  </sheetData>
  <mergeCells count="10">
    <mergeCell ref="A36:M36"/>
    <mergeCell ref="A38:M38"/>
    <mergeCell ref="A39:M39"/>
    <mergeCell ref="A1:B1"/>
    <mergeCell ref="F1:K1"/>
    <mergeCell ref="A2:B2"/>
    <mergeCell ref="A3:M3"/>
    <mergeCell ref="B4:D4"/>
    <mergeCell ref="F4:H4"/>
    <mergeCell ref="K4:M4"/>
  </mergeCells>
  <hyperlinks>
    <hyperlink ref="F1:K1" location="Tabellförteckning!A1" display="Tillbaka till innehållsföreckningen " xr:uid="{31C974C4-569A-4846-8A92-F604EFC92584}"/>
    <hyperlink ref="J1" location="Tabellförteckning!A1" display="Tillbaka till innehållsföreckningen " xr:uid="{F63EE960-B394-4AFB-B8D3-D632A737C9C5}"/>
    <hyperlink ref="G1" location="Tabellförteckning!A1" display="Tillbaka till innehållsföreckningen " xr:uid="{2180CD0B-8690-4637-99F5-918468CC7A35}"/>
  </hyperlinks>
  <pageMargins left="0.75" right="0.75" top="1" bottom="1" header="0.5" footer="0.5"/>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65"/>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5546875" style="11" customWidth="1"/>
    <col min="2" max="3" width="8.77734375" style="89" customWidth="1"/>
    <col min="4" max="4" width="2.77734375" style="89" customWidth="1"/>
    <col min="5" max="6" width="8.77734375" style="89" customWidth="1"/>
    <col min="7" max="7" width="2.77734375" style="89" customWidth="1"/>
    <col min="8" max="11" width="8.77734375" style="89" customWidth="1"/>
    <col min="12" max="235" width="8.5546875" style="89"/>
    <col min="236" max="236" width="6.5546875" style="89" customWidth="1"/>
    <col min="237" max="237" width="7.5546875" style="89" customWidth="1"/>
    <col min="238" max="240" width="7.44140625" style="89" customWidth="1"/>
    <col min="241" max="241" width="8.44140625" style="89" customWidth="1"/>
    <col min="242" max="242" width="7.5546875" style="89" customWidth="1"/>
    <col min="243" max="244" width="8.5546875" style="89"/>
    <col min="245" max="245" width="11.44140625" style="89" bestFit="1" customWidth="1"/>
    <col min="246" max="491" width="8.5546875" style="89"/>
    <col min="492" max="492" width="6.5546875" style="89" customWidth="1"/>
    <col min="493" max="493" width="7.5546875" style="89" customWidth="1"/>
    <col min="494" max="496" width="7.44140625" style="89" customWidth="1"/>
    <col min="497" max="497" width="8.44140625" style="89" customWidth="1"/>
    <col min="498" max="498" width="7.5546875" style="89" customWidth="1"/>
    <col min="499" max="500" width="8.5546875" style="89"/>
    <col min="501" max="501" width="11.44140625" style="89" bestFit="1" customWidth="1"/>
    <col min="502" max="747" width="8.5546875" style="89"/>
    <col min="748" max="748" width="6.5546875" style="89" customWidth="1"/>
    <col min="749" max="749" width="7.5546875" style="89" customWidth="1"/>
    <col min="750" max="752" width="7.44140625" style="89" customWidth="1"/>
    <col min="753" max="753" width="8.44140625" style="89" customWidth="1"/>
    <col min="754" max="754" width="7.5546875" style="89" customWidth="1"/>
    <col min="755" max="756" width="8.5546875" style="89"/>
    <col min="757" max="757" width="11.44140625" style="89" bestFit="1" customWidth="1"/>
    <col min="758" max="1003" width="8.5546875" style="89"/>
    <col min="1004" max="1004" width="6.5546875" style="89" customWidth="1"/>
    <col min="1005" max="1005" width="7.5546875" style="89" customWidth="1"/>
    <col min="1006" max="1008" width="7.44140625" style="89" customWidth="1"/>
    <col min="1009" max="1009" width="8.44140625" style="89" customWidth="1"/>
    <col min="1010" max="1010" width="7.5546875" style="89" customWidth="1"/>
    <col min="1011" max="1012" width="8.5546875" style="89"/>
    <col min="1013" max="1013" width="11.44140625" style="89" bestFit="1" customWidth="1"/>
    <col min="1014" max="1259" width="8.5546875" style="89"/>
    <col min="1260" max="1260" width="6.5546875" style="89" customWidth="1"/>
    <col min="1261" max="1261" width="7.5546875" style="89" customWidth="1"/>
    <col min="1262" max="1264" width="7.44140625" style="89" customWidth="1"/>
    <col min="1265" max="1265" width="8.44140625" style="89" customWidth="1"/>
    <col min="1266" max="1266" width="7.5546875" style="89" customWidth="1"/>
    <col min="1267" max="1268" width="8.5546875" style="89"/>
    <col min="1269" max="1269" width="11.44140625" style="89" bestFit="1" customWidth="1"/>
    <col min="1270" max="1515" width="8.5546875" style="89"/>
    <col min="1516" max="1516" width="6.5546875" style="89" customWidth="1"/>
    <col min="1517" max="1517" width="7.5546875" style="89" customWidth="1"/>
    <col min="1518" max="1520" width="7.44140625" style="89" customWidth="1"/>
    <col min="1521" max="1521" width="8.44140625" style="89" customWidth="1"/>
    <col min="1522" max="1522" width="7.5546875" style="89" customWidth="1"/>
    <col min="1523" max="1524" width="8.5546875" style="89"/>
    <col min="1525" max="1525" width="11.44140625" style="89" bestFit="1" customWidth="1"/>
    <col min="1526" max="1771" width="8.5546875" style="89"/>
    <col min="1772" max="1772" width="6.5546875" style="89" customWidth="1"/>
    <col min="1773" max="1773" width="7.5546875" style="89" customWidth="1"/>
    <col min="1774" max="1776" width="7.44140625" style="89" customWidth="1"/>
    <col min="1777" max="1777" width="8.44140625" style="89" customWidth="1"/>
    <col min="1778" max="1778" width="7.5546875" style="89" customWidth="1"/>
    <col min="1779" max="1780" width="8.5546875" style="89"/>
    <col min="1781" max="1781" width="11.44140625" style="89" bestFit="1" customWidth="1"/>
    <col min="1782" max="2027" width="8.5546875" style="89"/>
    <col min="2028" max="2028" width="6.5546875" style="89" customWidth="1"/>
    <col min="2029" max="2029" width="7.5546875" style="89" customWidth="1"/>
    <col min="2030" max="2032" width="7.44140625" style="89" customWidth="1"/>
    <col min="2033" max="2033" width="8.44140625" style="89" customWidth="1"/>
    <col min="2034" max="2034" width="7.5546875" style="89" customWidth="1"/>
    <col min="2035" max="2036" width="8.5546875" style="89"/>
    <col min="2037" max="2037" width="11.44140625" style="89" bestFit="1" customWidth="1"/>
    <col min="2038" max="2283" width="8.5546875" style="89"/>
    <col min="2284" max="2284" width="6.5546875" style="89" customWidth="1"/>
    <col min="2285" max="2285" width="7.5546875" style="89" customWidth="1"/>
    <col min="2286" max="2288" width="7.44140625" style="89" customWidth="1"/>
    <col min="2289" max="2289" width="8.44140625" style="89" customWidth="1"/>
    <col min="2290" max="2290" width="7.5546875" style="89" customWidth="1"/>
    <col min="2291" max="2292" width="8.5546875" style="89"/>
    <col min="2293" max="2293" width="11.44140625" style="89" bestFit="1" customWidth="1"/>
    <col min="2294" max="2539" width="8.5546875" style="89"/>
    <col min="2540" max="2540" width="6.5546875" style="89" customWidth="1"/>
    <col min="2541" max="2541" width="7.5546875" style="89" customWidth="1"/>
    <col min="2542" max="2544" width="7.44140625" style="89" customWidth="1"/>
    <col min="2545" max="2545" width="8.44140625" style="89" customWidth="1"/>
    <col min="2546" max="2546" width="7.5546875" style="89" customWidth="1"/>
    <col min="2547" max="2548" width="8.5546875" style="89"/>
    <col min="2549" max="2549" width="11.44140625" style="89" bestFit="1" customWidth="1"/>
    <col min="2550" max="2795" width="8.5546875" style="89"/>
    <col min="2796" max="2796" width="6.5546875" style="89" customWidth="1"/>
    <col min="2797" max="2797" width="7.5546875" style="89" customWidth="1"/>
    <col min="2798" max="2800" width="7.44140625" style="89" customWidth="1"/>
    <col min="2801" max="2801" width="8.44140625" style="89" customWidth="1"/>
    <col min="2802" max="2802" width="7.5546875" style="89" customWidth="1"/>
    <col min="2803" max="2804" width="8.5546875" style="89"/>
    <col min="2805" max="2805" width="11.44140625" style="89" bestFit="1" customWidth="1"/>
    <col min="2806" max="3051" width="8.5546875" style="89"/>
    <col min="3052" max="3052" width="6.5546875" style="89" customWidth="1"/>
    <col min="3053" max="3053" width="7.5546875" style="89" customWidth="1"/>
    <col min="3054" max="3056" width="7.44140625" style="89" customWidth="1"/>
    <col min="3057" max="3057" width="8.44140625" style="89" customWidth="1"/>
    <col min="3058" max="3058" width="7.5546875" style="89" customWidth="1"/>
    <col min="3059" max="3060" width="8.5546875" style="89"/>
    <col min="3061" max="3061" width="11.44140625" style="89" bestFit="1" customWidth="1"/>
    <col min="3062" max="3307" width="8.5546875" style="89"/>
    <col min="3308" max="3308" width="6.5546875" style="89" customWidth="1"/>
    <col min="3309" max="3309" width="7.5546875" style="89" customWidth="1"/>
    <col min="3310" max="3312" width="7.44140625" style="89" customWidth="1"/>
    <col min="3313" max="3313" width="8.44140625" style="89" customWidth="1"/>
    <col min="3314" max="3314" width="7.5546875" style="89" customWidth="1"/>
    <col min="3315" max="3316" width="8.5546875" style="89"/>
    <col min="3317" max="3317" width="11.44140625" style="89" bestFit="1" customWidth="1"/>
    <col min="3318" max="3563" width="8.5546875" style="89"/>
    <col min="3564" max="3564" width="6.5546875" style="89" customWidth="1"/>
    <col min="3565" max="3565" width="7.5546875" style="89" customWidth="1"/>
    <col min="3566" max="3568" width="7.44140625" style="89" customWidth="1"/>
    <col min="3569" max="3569" width="8.44140625" style="89" customWidth="1"/>
    <col min="3570" max="3570" width="7.5546875" style="89" customWidth="1"/>
    <col min="3571" max="3572" width="8.5546875" style="89"/>
    <col min="3573" max="3573" width="11.44140625" style="89" bestFit="1" customWidth="1"/>
    <col min="3574" max="3819" width="8.5546875" style="89"/>
    <col min="3820" max="3820" width="6.5546875" style="89" customWidth="1"/>
    <col min="3821" max="3821" width="7.5546875" style="89" customWidth="1"/>
    <col min="3822" max="3824" width="7.44140625" style="89" customWidth="1"/>
    <col min="3825" max="3825" width="8.44140625" style="89" customWidth="1"/>
    <col min="3826" max="3826" width="7.5546875" style="89" customWidth="1"/>
    <col min="3827" max="3828" width="8.5546875" style="89"/>
    <col min="3829" max="3829" width="11.44140625" style="89" bestFit="1" customWidth="1"/>
    <col min="3830" max="4075" width="8.5546875" style="89"/>
    <col min="4076" max="4076" width="6.5546875" style="89" customWidth="1"/>
    <col min="4077" max="4077" width="7.5546875" style="89" customWidth="1"/>
    <col min="4078" max="4080" width="7.44140625" style="89" customWidth="1"/>
    <col min="4081" max="4081" width="8.44140625" style="89" customWidth="1"/>
    <col min="4082" max="4082" width="7.5546875" style="89" customWidth="1"/>
    <col min="4083" max="4084" width="8.5546875" style="89"/>
    <col min="4085" max="4085" width="11.44140625" style="89" bestFit="1" customWidth="1"/>
    <col min="4086" max="4331" width="8.5546875" style="89"/>
    <col min="4332" max="4332" width="6.5546875" style="89" customWidth="1"/>
    <col min="4333" max="4333" width="7.5546875" style="89" customWidth="1"/>
    <col min="4334" max="4336" width="7.44140625" style="89" customWidth="1"/>
    <col min="4337" max="4337" width="8.44140625" style="89" customWidth="1"/>
    <col min="4338" max="4338" width="7.5546875" style="89" customWidth="1"/>
    <col min="4339" max="4340" width="8.5546875" style="89"/>
    <col min="4341" max="4341" width="11.44140625" style="89" bestFit="1" customWidth="1"/>
    <col min="4342" max="4587" width="8.5546875" style="89"/>
    <col min="4588" max="4588" width="6.5546875" style="89" customWidth="1"/>
    <col min="4589" max="4589" width="7.5546875" style="89" customWidth="1"/>
    <col min="4590" max="4592" width="7.44140625" style="89" customWidth="1"/>
    <col min="4593" max="4593" width="8.44140625" style="89" customWidth="1"/>
    <col min="4594" max="4594" width="7.5546875" style="89" customWidth="1"/>
    <col min="4595" max="4596" width="8.5546875" style="89"/>
    <col min="4597" max="4597" width="11.44140625" style="89" bestFit="1" customWidth="1"/>
    <col min="4598" max="4843" width="8.5546875" style="89"/>
    <col min="4844" max="4844" width="6.5546875" style="89" customWidth="1"/>
    <col min="4845" max="4845" width="7.5546875" style="89" customWidth="1"/>
    <col min="4846" max="4848" width="7.44140625" style="89" customWidth="1"/>
    <col min="4849" max="4849" width="8.44140625" style="89" customWidth="1"/>
    <col min="4850" max="4850" width="7.5546875" style="89" customWidth="1"/>
    <col min="4851" max="4852" width="8.5546875" style="89"/>
    <col min="4853" max="4853" width="11.44140625" style="89" bestFit="1" customWidth="1"/>
    <col min="4854" max="5099" width="8.5546875" style="89"/>
    <col min="5100" max="5100" width="6.5546875" style="89" customWidth="1"/>
    <col min="5101" max="5101" width="7.5546875" style="89" customWidth="1"/>
    <col min="5102" max="5104" width="7.44140625" style="89" customWidth="1"/>
    <col min="5105" max="5105" width="8.44140625" style="89" customWidth="1"/>
    <col min="5106" max="5106" width="7.5546875" style="89" customWidth="1"/>
    <col min="5107" max="5108" width="8.5546875" style="89"/>
    <col min="5109" max="5109" width="11.44140625" style="89" bestFit="1" customWidth="1"/>
    <col min="5110" max="5355" width="8.5546875" style="89"/>
    <col min="5356" max="5356" width="6.5546875" style="89" customWidth="1"/>
    <col min="5357" max="5357" width="7.5546875" style="89" customWidth="1"/>
    <col min="5358" max="5360" width="7.44140625" style="89" customWidth="1"/>
    <col min="5361" max="5361" width="8.44140625" style="89" customWidth="1"/>
    <col min="5362" max="5362" width="7.5546875" style="89" customWidth="1"/>
    <col min="5363" max="5364" width="8.5546875" style="89"/>
    <col min="5365" max="5365" width="11.44140625" style="89" bestFit="1" customWidth="1"/>
    <col min="5366" max="5611" width="8.5546875" style="89"/>
    <col min="5612" max="5612" width="6.5546875" style="89" customWidth="1"/>
    <col min="5613" max="5613" width="7.5546875" style="89" customWidth="1"/>
    <col min="5614" max="5616" width="7.44140625" style="89" customWidth="1"/>
    <col min="5617" max="5617" width="8.44140625" style="89" customWidth="1"/>
    <col min="5618" max="5618" width="7.5546875" style="89" customWidth="1"/>
    <col min="5619" max="5620" width="8.5546875" style="89"/>
    <col min="5621" max="5621" width="11.44140625" style="89" bestFit="1" customWidth="1"/>
    <col min="5622" max="5867" width="8.5546875" style="89"/>
    <col min="5868" max="5868" width="6.5546875" style="89" customWidth="1"/>
    <col min="5869" max="5869" width="7.5546875" style="89" customWidth="1"/>
    <col min="5870" max="5872" width="7.44140625" style="89" customWidth="1"/>
    <col min="5873" max="5873" width="8.44140625" style="89" customWidth="1"/>
    <col min="5874" max="5874" width="7.5546875" style="89" customWidth="1"/>
    <col min="5875" max="5876" width="8.5546875" style="89"/>
    <col min="5877" max="5877" width="11.44140625" style="89" bestFit="1" customWidth="1"/>
    <col min="5878" max="6123" width="8.5546875" style="89"/>
    <col min="6124" max="6124" width="6.5546875" style="89" customWidth="1"/>
    <col min="6125" max="6125" width="7.5546875" style="89" customWidth="1"/>
    <col min="6126" max="6128" width="7.44140625" style="89" customWidth="1"/>
    <col min="6129" max="6129" width="8.44140625" style="89" customWidth="1"/>
    <col min="6130" max="6130" width="7.5546875" style="89" customWidth="1"/>
    <col min="6131" max="6132" width="8.5546875" style="89"/>
    <col min="6133" max="6133" width="11.44140625" style="89" bestFit="1" customWidth="1"/>
    <col min="6134" max="6379" width="8.5546875" style="89"/>
    <col min="6380" max="6380" width="6.5546875" style="89" customWidth="1"/>
    <col min="6381" max="6381" width="7.5546875" style="89" customWidth="1"/>
    <col min="6382" max="6384" width="7.44140625" style="89" customWidth="1"/>
    <col min="6385" max="6385" width="8.44140625" style="89" customWidth="1"/>
    <col min="6386" max="6386" width="7.5546875" style="89" customWidth="1"/>
    <col min="6387" max="6388" width="8.5546875" style="89"/>
    <col min="6389" max="6389" width="11.44140625" style="89" bestFit="1" customWidth="1"/>
    <col min="6390" max="6635" width="8.5546875" style="89"/>
    <col min="6636" max="6636" width="6.5546875" style="89" customWidth="1"/>
    <col min="6637" max="6637" width="7.5546875" style="89" customWidth="1"/>
    <col min="6638" max="6640" width="7.44140625" style="89" customWidth="1"/>
    <col min="6641" max="6641" width="8.44140625" style="89" customWidth="1"/>
    <col min="6642" max="6642" width="7.5546875" style="89" customWidth="1"/>
    <col min="6643" max="6644" width="8.5546875" style="89"/>
    <col min="6645" max="6645" width="11.44140625" style="89" bestFit="1" customWidth="1"/>
    <col min="6646" max="6891" width="8.5546875" style="89"/>
    <col min="6892" max="6892" width="6.5546875" style="89" customWidth="1"/>
    <col min="6893" max="6893" width="7.5546875" style="89" customWidth="1"/>
    <col min="6894" max="6896" width="7.44140625" style="89" customWidth="1"/>
    <col min="6897" max="6897" width="8.44140625" style="89" customWidth="1"/>
    <col min="6898" max="6898" width="7.5546875" style="89" customWidth="1"/>
    <col min="6899" max="6900" width="8.5546875" style="89"/>
    <col min="6901" max="6901" width="11.44140625" style="89" bestFit="1" customWidth="1"/>
    <col min="6902" max="7147" width="8.5546875" style="89"/>
    <col min="7148" max="7148" width="6.5546875" style="89" customWidth="1"/>
    <col min="7149" max="7149" width="7.5546875" style="89" customWidth="1"/>
    <col min="7150" max="7152" width="7.44140625" style="89" customWidth="1"/>
    <col min="7153" max="7153" width="8.44140625" style="89" customWidth="1"/>
    <col min="7154" max="7154" width="7.5546875" style="89" customWidth="1"/>
    <col min="7155" max="7156" width="8.5546875" style="89"/>
    <col min="7157" max="7157" width="11.44140625" style="89" bestFit="1" customWidth="1"/>
    <col min="7158" max="7403" width="8.5546875" style="89"/>
    <col min="7404" max="7404" width="6.5546875" style="89" customWidth="1"/>
    <col min="7405" max="7405" width="7.5546875" style="89" customWidth="1"/>
    <col min="7406" max="7408" width="7.44140625" style="89" customWidth="1"/>
    <col min="7409" max="7409" width="8.44140625" style="89" customWidth="1"/>
    <col min="7410" max="7410" width="7.5546875" style="89" customWidth="1"/>
    <col min="7411" max="7412" width="8.5546875" style="89"/>
    <col min="7413" max="7413" width="11.44140625" style="89" bestFit="1" customWidth="1"/>
    <col min="7414" max="7659" width="8.5546875" style="89"/>
    <col min="7660" max="7660" width="6.5546875" style="89" customWidth="1"/>
    <col min="7661" max="7661" width="7.5546875" style="89" customWidth="1"/>
    <col min="7662" max="7664" width="7.44140625" style="89" customWidth="1"/>
    <col min="7665" max="7665" width="8.44140625" style="89" customWidth="1"/>
    <col min="7666" max="7666" width="7.5546875" style="89" customWidth="1"/>
    <col min="7667" max="7668" width="8.5546875" style="89"/>
    <col min="7669" max="7669" width="11.44140625" style="89" bestFit="1" customWidth="1"/>
    <col min="7670" max="7915" width="8.5546875" style="89"/>
    <col min="7916" max="7916" width="6.5546875" style="89" customWidth="1"/>
    <col min="7917" max="7917" width="7.5546875" style="89" customWidth="1"/>
    <col min="7918" max="7920" width="7.44140625" style="89" customWidth="1"/>
    <col min="7921" max="7921" width="8.44140625" style="89" customWidth="1"/>
    <col min="7922" max="7922" width="7.5546875" style="89" customWidth="1"/>
    <col min="7923" max="7924" width="8.5546875" style="89"/>
    <col min="7925" max="7925" width="11.44140625" style="89" bestFit="1" customWidth="1"/>
    <col min="7926" max="8171" width="8.5546875" style="89"/>
    <col min="8172" max="8172" width="6.5546875" style="89" customWidth="1"/>
    <col min="8173" max="8173" width="7.5546875" style="89" customWidth="1"/>
    <col min="8174" max="8176" width="7.44140625" style="89" customWidth="1"/>
    <col min="8177" max="8177" width="8.44140625" style="89" customWidth="1"/>
    <col min="8178" max="8178" width="7.5546875" style="89" customWidth="1"/>
    <col min="8179" max="8180" width="8.5546875" style="89"/>
    <col min="8181" max="8181" width="11.44140625" style="89" bestFit="1" customWidth="1"/>
    <col min="8182" max="8427" width="8.5546875" style="89"/>
    <col min="8428" max="8428" width="6.5546875" style="89" customWidth="1"/>
    <col min="8429" max="8429" width="7.5546875" style="89" customWidth="1"/>
    <col min="8430" max="8432" width="7.44140625" style="89" customWidth="1"/>
    <col min="8433" max="8433" width="8.44140625" style="89" customWidth="1"/>
    <col min="8434" max="8434" width="7.5546875" style="89" customWidth="1"/>
    <col min="8435" max="8436" width="8.5546875" style="89"/>
    <col min="8437" max="8437" width="11.44140625" style="89" bestFit="1" customWidth="1"/>
    <col min="8438" max="8683" width="8.5546875" style="89"/>
    <col min="8684" max="8684" width="6.5546875" style="89" customWidth="1"/>
    <col min="8685" max="8685" width="7.5546875" style="89" customWidth="1"/>
    <col min="8686" max="8688" width="7.44140625" style="89" customWidth="1"/>
    <col min="8689" max="8689" width="8.44140625" style="89" customWidth="1"/>
    <col min="8690" max="8690" width="7.5546875" style="89" customWidth="1"/>
    <col min="8691" max="8692" width="8.5546875" style="89"/>
    <col min="8693" max="8693" width="11.44140625" style="89" bestFit="1" customWidth="1"/>
    <col min="8694" max="8939" width="8.5546875" style="89"/>
    <col min="8940" max="8940" width="6.5546875" style="89" customWidth="1"/>
    <col min="8941" max="8941" width="7.5546875" style="89" customWidth="1"/>
    <col min="8942" max="8944" width="7.44140625" style="89" customWidth="1"/>
    <col min="8945" max="8945" width="8.44140625" style="89" customWidth="1"/>
    <col min="8946" max="8946" width="7.5546875" style="89" customWidth="1"/>
    <col min="8947" max="8948" width="8.5546875" style="89"/>
    <col min="8949" max="8949" width="11.44140625" style="89" bestFit="1" customWidth="1"/>
    <col min="8950" max="9195" width="8.5546875" style="89"/>
    <col min="9196" max="9196" width="6.5546875" style="89" customWidth="1"/>
    <col min="9197" max="9197" width="7.5546875" style="89" customWidth="1"/>
    <col min="9198" max="9200" width="7.44140625" style="89" customWidth="1"/>
    <col min="9201" max="9201" width="8.44140625" style="89" customWidth="1"/>
    <col min="9202" max="9202" width="7.5546875" style="89" customWidth="1"/>
    <col min="9203" max="9204" width="8.5546875" style="89"/>
    <col min="9205" max="9205" width="11.44140625" style="89" bestFit="1" customWidth="1"/>
    <col min="9206" max="9451" width="8.5546875" style="89"/>
    <col min="9452" max="9452" width="6.5546875" style="89" customWidth="1"/>
    <col min="9453" max="9453" width="7.5546875" style="89" customWidth="1"/>
    <col min="9454" max="9456" width="7.44140625" style="89" customWidth="1"/>
    <col min="9457" max="9457" width="8.44140625" style="89" customWidth="1"/>
    <col min="9458" max="9458" width="7.5546875" style="89" customWidth="1"/>
    <col min="9459" max="9460" width="8.5546875" style="89"/>
    <col min="9461" max="9461" width="11.44140625" style="89" bestFit="1" customWidth="1"/>
    <col min="9462" max="9707" width="8.5546875" style="89"/>
    <col min="9708" max="9708" width="6.5546875" style="89" customWidth="1"/>
    <col min="9709" max="9709" width="7.5546875" style="89" customWidth="1"/>
    <col min="9710" max="9712" width="7.44140625" style="89" customWidth="1"/>
    <col min="9713" max="9713" width="8.44140625" style="89" customWidth="1"/>
    <col min="9714" max="9714" width="7.5546875" style="89" customWidth="1"/>
    <col min="9715" max="9716" width="8.5546875" style="89"/>
    <col min="9717" max="9717" width="11.44140625" style="89" bestFit="1" customWidth="1"/>
    <col min="9718" max="9963" width="8.5546875" style="89"/>
    <col min="9964" max="9964" width="6.5546875" style="89" customWidth="1"/>
    <col min="9965" max="9965" width="7.5546875" style="89" customWidth="1"/>
    <col min="9966" max="9968" width="7.44140625" style="89" customWidth="1"/>
    <col min="9969" max="9969" width="8.44140625" style="89" customWidth="1"/>
    <col min="9970" max="9970" width="7.5546875" style="89" customWidth="1"/>
    <col min="9971" max="9972" width="8.5546875" style="89"/>
    <col min="9973" max="9973" width="11.44140625" style="89" bestFit="1" customWidth="1"/>
    <col min="9974" max="10219" width="8.5546875" style="89"/>
    <col min="10220" max="10220" width="6.5546875" style="89" customWidth="1"/>
    <col min="10221" max="10221" width="7.5546875" style="89" customWidth="1"/>
    <col min="10222" max="10224" width="7.44140625" style="89" customWidth="1"/>
    <col min="10225" max="10225" width="8.44140625" style="89" customWidth="1"/>
    <col min="10226" max="10226" width="7.5546875" style="89" customWidth="1"/>
    <col min="10227" max="10228" width="8.5546875" style="89"/>
    <col min="10229" max="10229" width="11.44140625" style="89" bestFit="1" customWidth="1"/>
    <col min="10230" max="10475" width="8.5546875" style="89"/>
    <col min="10476" max="10476" width="6.5546875" style="89" customWidth="1"/>
    <col min="10477" max="10477" width="7.5546875" style="89" customWidth="1"/>
    <col min="10478" max="10480" width="7.44140625" style="89" customWidth="1"/>
    <col min="10481" max="10481" width="8.44140625" style="89" customWidth="1"/>
    <col min="10482" max="10482" width="7.5546875" style="89" customWidth="1"/>
    <col min="10483" max="10484" width="8.5546875" style="89"/>
    <col min="10485" max="10485" width="11.44140625" style="89" bestFit="1" customWidth="1"/>
    <col min="10486" max="10731" width="8.5546875" style="89"/>
    <col min="10732" max="10732" width="6.5546875" style="89" customWidth="1"/>
    <col min="10733" max="10733" width="7.5546875" style="89" customWidth="1"/>
    <col min="10734" max="10736" width="7.44140625" style="89" customWidth="1"/>
    <col min="10737" max="10737" width="8.44140625" style="89" customWidth="1"/>
    <col min="10738" max="10738" width="7.5546875" style="89" customWidth="1"/>
    <col min="10739" max="10740" width="8.5546875" style="89"/>
    <col min="10741" max="10741" width="11.44140625" style="89" bestFit="1" customWidth="1"/>
    <col min="10742" max="10987" width="8.5546875" style="89"/>
    <col min="10988" max="10988" width="6.5546875" style="89" customWidth="1"/>
    <col min="10989" max="10989" width="7.5546875" style="89" customWidth="1"/>
    <col min="10990" max="10992" width="7.44140625" style="89" customWidth="1"/>
    <col min="10993" max="10993" width="8.44140625" style="89" customWidth="1"/>
    <col min="10994" max="10994" width="7.5546875" style="89" customWidth="1"/>
    <col min="10995" max="10996" width="8.5546875" style="89"/>
    <col min="10997" max="10997" width="11.44140625" style="89" bestFit="1" customWidth="1"/>
    <col min="10998" max="11243" width="8.5546875" style="89"/>
    <col min="11244" max="11244" width="6.5546875" style="89" customWidth="1"/>
    <col min="11245" max="11245" width="7.5546875" style="89" customWidth="1"/>
    <col min="11246" max="11248" width="7.44140625" style="89" customWidth="1"/>
    <col min="11249" max="11249" width="8.44140625" style="89" customWidth="1"/>
    <col min="11250" max="11250" width="7.5546875" style="89" customWidth="1"/>
    <col min="11251" max="11252" width="8.5546875" style="89"/>
    <col min="11253" max="11253" width="11.44140625" style="89" bestFit="1" customWidth="1"/>
    <col min="11254" max="11499" width="8.5546875" style="89"/>
    <col min="11500" max="11500" width="6.5546875" style="89" customWidth="1"/>
    <col min="11501" max="11501" width="7.5546875" style="89" customWidth="1"/>
    <col min="11502" max="11504" width="7.44140625" style="89" customWidth="1"/>
    <col min="11505" max="11505" width="8.44140625" style="89" customWidth="1"/>
    <col min="11506" max="11506" width="7.5546875" style="89" customWidth="1"/>
    <col min="11507" max="11508" width="8.5546875" style="89"/>
    <col min="11509" max="11509" width="11.44140625" style="89" bestFit="1" customWidth="1"/>
    <col min="11510" max="11755" width="8.5546875" style="89"/>
    <col min="11756" max="11756" width="6.5546875" style="89" customWidth="1"/>
    <col min="11757" max="11757" width="7.5546875" style="89" customWidth="1"/>
    <col min="11758" max="11760" width="7.44140625" style="89" customWidth="1"/>
    <col min="11761" max="11761" width="8.44140625" style="89" customWidth="1"/>
    <col min="11762" max="11762" width="7.5546875" style="89" customWidth="1"/>
    <col min="11763" max="11764" width="8.5546875" style="89"/>
    <col min="11765" max="11765" width="11.44140625" style="89" bestFit="1" customWidth="1"/>
    <col min="11766" max="12011" width="8.5546875" style="89"/>
    <col min="12012" max="12012" width="6.5546875" style="89" customWidth="1"/>
    <col min="12013" max="12013" width="7.5546875" style="89" customWidth="1"/>
    <col min="12014" max="12016" width="7.44140625" style="89" customWidth="1"/>
    <col min="12017" max="12017" width="8.44140625" style="89" customWidth="1"/>
    <col min="12018" max="12018" width="7.5546875" style="89" customWidth="1"/>
    <col min="12019" max="12020" width="8.5546875" style="89"/>
    <col min="12021" max="12021" width="11.44140625" style="89" bestFit="1" customWidth="1"/>
    <col min="12022" max="12267" width="8.5546875" style="89"/>
    <col min="12268" max="12268" width="6.5546875" style="89" customWidth="1"/>
    <col min="12269" max="12269" width="7.5546875" style="89" customWidth="1"/>
    <col min="12270" max="12272" width="7.44140625" style="89" customWidth="1"/>
    <col min="12273" max="12273" width="8.44140625" style="89" customWidth="1"/>
    <col min="12274" max="12274" width="7.5546875" style="89" customWidth="1"/>
    <col min="12275" max="12276" width="8.5546875" style="89"/>
    <col min="12277" max="12277" width="11.44140625" style="89" bestFit="1" customWidth="1"/>
    <col min="12278" max="12523" width="8.5546875" style="89"/>
    <col min="12524" max="12524" width="6.5546875" style="89" customWidth="1"/>
    <col min="12525" max="12525" width="7.5546875" style="89" customWidth="1"/>
    <col min="12526" max="12528" width="7.44140625" style="89" customWidth="1"/>
    <col min="12529" max="12529" width="8.44140625" style="89" customWidth="1"/>
    <col min="12530" max="12530" width="7.5546875" style="89" customWidth="1"/>
    <col min="12531" max="12532" width="8.5546875" style="89"/>
    <col min="12533" max="12533" width="11.44140625" style="89" bestFit="1" customWidth="1"/>
    <col min="12534" max="12779" width="8.5546875" style="89"/>
    <col min="12780" max="12780" width="6.5546875" style="89" customWidth="1"/>
    <col min="12781" max="12781" width="7.5546875" style="89" customWidth="1"/>
    <col min="12782" max="12784" width="7.44140625" style="89" customWidth="1"/>
    <col min="12785" max="12785" width="8.44140625" style="89" customWidth="1"/>
    <col min="12786" max="12786" width="7.5546875" style="89" customWidth="1"/>
    <col min="12787" max="12788" width="8.5546875" style="89"/>
    <col min="12789" max="12789" width="11.44140625" style="89" bestFit="1" customWidth="1"/>
    <col min="12790" max="13035" width="8.5546875" style="89"/>
    <col min="13036" max="13036" width="6.5546875" style="89" customWidth="1"/>
    <col min="13037" max="13037" width="7.5546875" style="89" customWidth="1"/>
    <col min="13038" max="13040" width="7.44140625" style="89" customWidth="1"/>
    <col min="13041" max="13041" width="8.44140625" style="89" customWidth="1"/>
    <col min="13042" max="13042" width="7.5546875" style="89" customWidth="1"/>
    <col min="13043" max="13044" width="8.5546875" style="89"/>
    <col min="13045" max="13045" width="11.44140625" style="89" bestFit="1" customWidth="1"/>
    <col min="13046" max="13291" width="8.5546875" style="89"/>
    <col min="13292" max="13292" width="6.5546875" style="89" customWidth="1"/>
    <col min="13293" max="13293" width="7.5546875" style="89" customWidth="1"/>
    <col min="13294" max="13296" width="7.44140625" style="89" customWidth="1"/>
    <col min="13297" max="13297" width="8.44140625" style="89" customWidth="1"/>
    <col min="13298" max="13298" width="7.5546875" style="89" customWidth="1"/>
    <col min="13299" max="13300" width="8.5546875" style="89"/>
    <col min="13301" max="13301" width="11.44140625" style="89" bestFit="1" customWidth="1"/>
    <col min="13302" max="13547" width="8.5546875" style="89"/>
    <col min="13548" max="13548" width="6.5546875" style="89" customWidth="1"/>
    <col min="13549" max="13549" width="7.5546875" style="89" customWidth="1"/>
    <col min="13550" max="13552" width="7.44140625" style="89" customWidth="1"/>
    <col min="13553" max="13553" width="8.44140625" style="89" customWidth="1"/>
    <col min="13554" max="13554" width="7.5546875" style="89" customWidth="1"/>
    <col min="13555" max="13556" width="8.5546875" style="89"/>
    <col min="13557" max="13557" width="11.44140625" style="89" bestFit="1" customWidth="1"/>
    <col min="13558" max="13803" width="8.5546875" style="89"/>
    <col min="13804" max="13804" width="6.5546875" style="89" customWidth="1"/>
    <col min="13805" max="13805" width="7.5546875" style="89" customWidth="1"/>
    <col min="13806" max="13808" width="7.44140625" style="89" customWidth="1"/>
    <col min="13809" max="13809" width="8.44140625" style="89" customWidth="1"/>
    <col min="13810" max="13810" width="7.5546875" style="89" customWidth="1"/>
    <col min="13811" max="13812" width="8.5546875" style="89"/>
    <col min="13813" max="13813" width="11.44140625" style="89" bestFit="1" customWidth="1"/>
    <col min="13814" max="14059" width="8.5546875" style="89"/>
    <col min="14060" max="14060" width="6.5546875" style="89" customWidth="1"/>
    <col min="14061" max="14061" width="7.5546875" style="89" customWidth="1"/>
    <col min="14062" max="14064" width="7.44140625" style="89" customWidth="1"/>
    <col min="14065" max="14065" width="8.44140625" style="89" customWidth="1"/>
    <col min="14066" max="14066" width="7.5546875" style="89" customWidth="1"/>
    <col min="14067" max="14068" width="8.5546875" style="89"/>
    <col min="14069" max="14069" width="11.44140625" style="89" bestFit="1" customWidth="1"/>
    <col min="14070" max="14315" width="8.5546875" style="89"/>
    <col min="14316" max="14316" width="6.5546875" style="89" customWidth="1"/>
    <col min="14317" max="14317" width="7.5546875" style="89" customWidth="1"/>
    <col min="14318" max="14320" width="7.44140625" style="89" customWidth="1"/>
    <col min="14321" max="14321" width="8.44140625" style="89" customWidth="1"/>
    <col min="14322" max="14322" width="7.5546875" style="89" customWidth="1"/>
    <col min="14323" max="14324" width="8.5546875" style="89"/>
    <col min="14325" max="14325" width="11.44140625" style="89" bestFit="1" customWidth="1"/>
    <col min="14326" max="14571" width="8.5546875" style="89"/>
    <col min="14572" max="14572" width="6.5546875" style="89" customWidth="1"/>
    <col min="14573" max="14573" width="7.5546875" style="89" customWidth="1"/>
    <col min="14574" max="14576" width="7.44140625" style="89" customWidth="1"/>
    <col min="14577" max="14577" width="8.44140625" style="89" customWidth="1"/>
    <col min="14578" max="14578" width="7.5546875" style="89" customWidth="1"/>
    <col min="14579" max="14580" width="8.5546875" style="89"/>
    <col min="14581" max="14581" width="11.44140625" style="89" bestFit="1" customWidth="1"/>
    <col min="14582" max="14827" width="8.5546875" style="89"/>
    <col min="14828" max="14828" width="6.5546875" style="89" customWidth="1"/>
    <col min="14829" max="14829" width="7.5546875" style="89" customWidth="1"/>
    <col min="14830" max="14832" width="7.44140625" style="89" customWidth="1"/>
    <col min="14833" max="14833" width="8.44140625" style="89" customWidth="1"/>
    <col min="14834" max="14834" width="7.5546875" style="89" customWidth="1"/>
    <col min="14835" max="14836" width="8.5546875" style="89"/>
    <col min="14837" max="14837" width="11.44140625" style="89" bestFit="1" customWidth="1"/>
    <col min="14838" max="15083" width="8.5546875" style="89"/>
    <col min="15084" max="15084" width="6.5546875" style="89" customWidth="1"/>
    <col min="15085" max="15085" width="7.5546875" style="89" customWidth="1"/>
    <col min="15086" max="15088" width="7.44140625" style="89" customWidth="1"/>
    <col min="15089" max="15089" width="8.44140625" style="89" customWidth="1"/>
    <col min="15090" max="15090" width="7.5546875" style="89" customWidth="1"/>
    <col min="15091" max="15092" width="8.5546875" style="89"/>
    <col min="15093" max="15093" width="11.44140625" style="89" bestFit="1" customWidth="1"/>
    <col min="15094" max="15339" width="8.5546875" style="89"/>
    <col min="15340" max="15340" width="6.5546875" style="89" customWidth="1"/>
    <col min="15341" max="15341" width="7.5546875" style="89" customWidth="1"/>
    <col min="15342" max="15344" width="7.44140625" style="89" customWidth="1"/>
    <col min="15345" max="15345" width="8.44140625" style="89" customWidth="1"/>
    <col min="15346" max="15346" width="7.5546875" style="89" customWidth="1"/>
    <col min="15347" max="15348" width="8.5546875" style="89"/>
    <col min="15349" max="15349" width="11.44140625" style="89" bestFit="1" customWidth="1"/>
    <col min="15350" max="15595" width="8.5546875" style="89"/>
    <col min="15596" max="15596" width="6.5546875" style="89" customWidth="1"/>
    <col min="15597" max="15597" width="7.5546875" style="89" customWidth="1"/>
    <col min="15598" max="15600" width="7.44140625" style="89" customWidth="1"/>
    <col min="15601" max="15601" width="8.44140625" style="89" customWidth="1"/>
    <col min="15602" max="15602" width="7.5546875" style="89" customWidth="1"/>
    <col min="15603" max="15604" width="8.5546875" style="89"/>
    <col min="15605" max="15605" width="11.44140625" style="89" bestFit="1" customWidth="1"/>
    <col min="15606" max="15851" width="8.5546875" style="89"/>
    <col min="15852" max="15852" width="6.5546875" style="89" customWidth="1"/>
    <col min="15853" max="15853" width="7.5546875" style="89" customWidth="1"/>
    <col min="15854" max="15856" width="7.44140625" style="89" customWidth="1"/>
    <col min="15857" max="15857" width="8.44140625" style="89" customWidth="1"/>
    <col min="15858" max="15858" width="7.5546875" style="89" customWidth="1"/>
    <col min="15859" max="15860" width="8.5546875" style="89"/>
    <col min="15861" max="15861" width="11.44140625" style="89" bestFit="1" customWidth="1"/>
    <col min="15862" max="16107" width="8.5546875" style="89"/>
    <col min="16108" max="16108" width="6.5546875" style="89" customWidth="1"/>
    <col min="16109" max="16109" width="7.5546875" style="89" customWidth="1"/>
    <col min="16110" max="16112" width="7.44140625" style="89" customWidth="1"/>
    <col min="16113" max="16113" width="8.44140625" style="89" customWidth="1"/>
    <col min="16114" max="16114" width="7.5546875" style="89" customWidth="1"/>
    <col min="16115" max="16116" width="8.5546875" style="89"/>
    <col min="16117" max="16117" width="11.44140625" style="89" bestFit="1" customWidth="1"/>
    <col min="16118" max="16384" width="8.5546875" style="89"/>
  </cols>
  <sheetData>
    <row r="1" spans="1:11" ht="30" customHeight="1" x14ac:dyDescent="0.25">
      <c r="A1" s="191"/>
      <c r="B1" s="192"/>
      <c r="E1" s="211" t="s">
        <v>119</v>
      </c>
      <c r="F1" s="212"/>
      <c r="G1" s="212"/>
      <c r="H1" s="212"/>
      <c r="I1" s="141"/>
    </row>
    <row r="2" spans="1:11" ht="6" customHeight="1" x14ac:dyDescent="0.25">
      <c r="A2" s="191"/>
      <c r="B2" s="192"/>
    </row>
    <row r="3" spans="1:11" ht="15" customHeight="1" x14ac:dyDescent="0.25">
      <c r="A3" s="213" t="s">
        <v>342</v>
      </c>
      <c r="B3" s="195"/>
      <c r="C3" s="195"/>
      <c r="D3" s="196"/>
      <c r="E3" s="195"/>
      <c r="F3" s="195"/>
      <c r="G3" s="196"/>
      <c r="H3" s="195"/>
      <c r="I3" s="196"/>
      <c r="J3" s="196"/>
      <c r="K3" s="195"/>
    </row>
    <row r="4" spans="1:11" ht="15" customHeight="1" x14ac:dyDescent="0.25">
      <c r="A4" s="27"/>
      <c r="B4" s="197" t="s">
        <v>39</v>
      </c>
      <c r="C4" s="197"/>
      <c r="D4" s="19"/>
      <c r="E4" s="197" t="s">
        <v>40</v>
      </c>
      <c r="F4" s="197"/>
      <c r="G4" s="19"/>
      <c r="H4" s="197" t="s">
        <v>41</v>
      </c>
      <c r="I4" s="197"/>
      <c r="J4" s="197"/>
      <c r="K4" s="197"/>
    </row>
    <row r="5" spans="1:11" ht="45" customHeight="1" x14ac:dyDescent="0.25">
      <c r="A5" s="27" t="s">
        <v>60</v>
      </c>
      <c r="B5" s="51" t="s">
        <v>56</v>
      </c>
      <c r="C5" s="19" t="s">
        <v>42</v>
      </c>
      <c r="D5" s="19"/>
      <c r="E5" s="51" t="s">
        <v>56</v>
      </c>
      <c r="F5" s="19" t="s">
        <v>42</v>
      </c>
      <c r="G5" s="19"/>
      <c r="H5" s="51" t="s">
        <v>56</v>
      </c>
      <c r="I5" s="51" t="s">
        <v>136</v>
      </c>
      <c r="J5" s="19" t="s">
        <v>42</v>
      </c>
      <c r="K5" s="51" t="s">
        <v>259</v>
      </c>
    </row>
    <row r="6" spans="1:11" ht="6" customHeight="1" x14ac:dyDescent="0.25">
      <c r="A6" s="133"/>
      <c r="B6" s="98"/>
      <c r="C6" s="98"/>
      <c r="D6" s="98"/>
      <c r="E6" s="98"/>
      <c r="F6" s="98"/>
      <c r="G6" s="98"/>
      <c r="H6" s="98"/>
      <c r="I6" s="98"/>
      <c r="J6" s="98"/>
      <c r="K6" s="98"/>
    </row>
    <row r="7" spans="1:11" x14ac:dyDescent="0.25">
      <c r="A7" s="11">
        <v>1970</v>
      </c>
      <c r="B7" s="41" t="s">
        <v>34</v>
      </c>
      <c r="C7" s="12">
        <v>0</v>
      </c>
      <c r="D7" s="12"/>
      <c r="E7" s="41" t="s">
        <v>34</v>
      </c>
      <c r="F7" s="12">
        <v>0</v>
      </c>
      <c r="G7" s="12"/>
      <c r="H7" s="41" t="s">
        <v>34</v>
      </c>
      <c r="I7" s="41" t="s">
        <v>34</v>
      </c>
      <c r="J7" s="12">
        <v>0</v>
      </c>
      <c r="K7" s="142">
        <v>0</v>
      </c>
    </row>
    <row r="8" spans="1:11" x14ac:dyDescent="0.25">
      <c r="A8" s="11">
        <v>1971</v>
      </c>
      <c r="B8" s="12">
        <v>1</v>
      </c>
      <c r="C8" s="12">
        <v>0</v>
      </c>
      <c r="D8" s="12"/>
      <c r="E8" s="12">
        <v>0</v>
      </c>
      <c r="F8" s="12">
        <v>0</v>
      </c>
      <c r="G8" s="12"/>
      <c r="H8" s="12">
        <v>1</v>
      </c>
      <c r="I8" s="12">
        <v>1.2322608351154904E-2</v>
      </c>
      <c r="J8" s="12">
        <v>0</v>
      </c>
      <c r="K8" s="142">
        <v>0</v>
      </c>
    </row>
    <row r="9" spans="1:11" x14ac:dyDescent="0.25">
      <c r="A9" s="11">
        <v>1972</v>
      </c>
      <c r="B9" s="12">
        <v>0</v>
      </c>
      <c r="C9" s="12">
        <v>0</v>
      </c>
      <c r="D9" s="12"/>
      <c r="E9" s="12">
        <v>0</v>
      </c>
      <c r="F9" s="12">
        <v>0</v>
      </c>
      <c r="G9" s="12"/>
      <c r="H9" s="12">
        <v>0</v>
      </c>
      <c r="I9" s="12">
        <v>0</v>
      </c>
      <c r="J9" s="12">
        <v>0</v>
      </c>
      <c r="K9" s="142">
        <v>0</v>
      </c>
    </row>
    <row r="10" spans="1:11" x14ac:dyDescent="0.25">
      <c r="A10" s="11">
        <v>1973</v>
      </c>
      <c r="B10" s="12">
        <v>3</v>
      </c>
      <c r="C10" s="12">
        <v>0.217</v>
      </c>
      <c r="D10" s="12"/>
      <c r="E10" s="12">
        <v>1</v>
      </c>
      <c r="F10" s="12">
        <v>1E-3</v>
      </c>
      <c r="G10" s="12"/>
      <c r="H10" s="12">
        <v>4</v>
      </c>
      <c r="I10" s="12">
        <v>4.9113332452567569E-2</v>
      </c>
      <c r="J10" s="12">
        <v>0.218</v>
      </c>
      <c r="K10" s="142">
        <v>2.6766766186649324E-3</v>
      </c>
    </row>
    <row r="11" spans="1:11" x14ac:dyDescent="0.25">
      <c r="A11" s="11">
        <v>1974</v>
      </c>
      <c r="B11" s="12">
        <v>9</v>
      </c>
      <c r="C11" s="12">
        <v>0.17499999999999999</v>
      </c>
      <c r="D11" s="12"/>
      <c r="E11" s="12">
        <v>3</v>
      </c>
      <c r="F11" s="12">
        <v>0.188</v>
      </c>
      <c r="G11" s="12"/>
      <c r="H11" s="12">
        <v>12</v>
      </c>
      <c r="I11" s="12">
        <v>0.14675863377985057</v>
      </c>
      <c r="J11" s="12">
        <v>0.36299999999999999</v>
      </c>
      <c r="K11" s="142">
        <v>4.4394486718404794E-3</v>
      </c>
    </row>
    <row r="12" spans="1:11" x14ac:dyDescent="0.25">
      <c r="A12" s="11">
        <v>1975</v>
      </c>
      <c r="B12" s="12">
        <v>12</v>
      </c>
      <c r="C12" s="12">
        <v>8.0000000000000002E-3</v>
      </c>
      <c r="D12" s="12"/>
      <c r="E12" s="12">
        <v>0</v>
      </c>
      <c r="F12" s="12">
        <v>0</v>
      </c>
      <c r="G12" s="12"/>
      <c r="H12" s="12">
        <v>12</v>
      </c>
      <c r="I12" s="12">
        <v>0.14619095804051488</v>
      </c>
      <c r="J12" s="12">
        <v>8.0000000000000002E-3</v>
      </c>
      <c r="K12" s="142">
        <v>9.7460638693676593E-5</v>
      </c>
    </row>
    <row r="13" spans="1:11" x14ac:dyDescent="0.25">
      <c r="A13" s="11">
        <v>1976</v>
      </c>
      <c r="B13" s="12">
        <v>69</v>
      </c>
      <c r="C13" s="12">
        <v>1.988</v>
      </c>
      <c r="D13" s="12"/>
      <c r="E13" s="12">
        <v>12</v>
      </c>
      <c r="F13" s="12">
        <v>14.715</v>
      </c>
      <c r="G13" s="12"/>
      <c r="H13" s="12">
        <v>81</v>
      </c>
      <c r="I13" s="12">
        <v>0.98346575517603496</v>
      </c>
      <c r="J13" s="12">
        <v>16.702999999999999</v>
      </c>
      <c r="K13" s="142">
        <v>0.20280035195932483</v>
      </c>
    </row>
    <row r="14" spans="1:11" x14ac:dyDescent="0.25">
      <c r="A14" s="11">
        <v>1977</v>
      </c>
      <c r="B14" s="12">
        <v>82</v>
      </c>
      <c r="C14" s="12">
        <v>1.335</v>
      </c>
      <c r="D14" s="12"/>
      <c r="E14" s="12">
        <v>8</v>
      </c>
      <c r="F14" s="12">
        <v>0.65600000000000003</v>
      </c>
      <c r="G14" s="12"/>
      <c r="H14" s="12">
        <v>90</v>
      </c>
      <c r="I14" s="12">
        <v>1.0886505039967989</v>
      </c>
      <c r="J14" s="12">
        <v>1.9910000000000001</v>
      </c>
      <c r="K14" s="142">
        <v>2.4083368371751408E-2</v>
      </c>
    </row>
    <row r="15" spans="1:11" x14ac:dyDescent="0.25">
      <c r="A15" s="11">
        <v>1978</v>
      </c>
      <c r="B15" s="12">
        <v>198</v>
      </c>
      <c r="C15" s="12">
        <v>3.254</v>
      </c>
      <c r="D15" s="12"/>
      <c r="E15" s="12">
        <v>12</v>
      </c>
      <c r="F15" s="12">
        <v>0.96499999999999997</v>
      </c>
      <c r="G15" s="12"/>
      <c r="H15" s="12">
        <v>210</v>
      </c>
      <c r="I15" s="12">
        <v>2.5348735224855958</v>
      </c>
      <c r="J15" s="12">
        <v>4.2190000000000003</v>
      </c>
      <c r="K15" s="142">
        <v>5.0926816149365374E-2</v>
      </c>
    </row>
    <row r="16" spans="1:11" x14ac:dyDescent="0.25">
      <c r="A16" s="11">
        <v>1979</v>
      </c>
      <c r="B16" s="12">
        <v>271</v>
      </c>
      <c r="C16" s="12">
        <v>2.9289999999999998</v>
      </c>
      <c r="D16" s="12"/>
      <c r="E16" s="12">
        <v>26</v>
      </c>
      <c r="F16" s="12">
        <v>1.1259999999999999</v>
      </c>
      <c r="G16" s="12"/>
      <c r="H16" s="12">
        <v>297</v>
      </c>
      <c r="I16" s="12">
        <v>3.5770160459881413</v>
      </c>
      <c r="J16" s="12">
        <v>4.0549999999999997</v>
      </c>
      <c r="K16" s="142">
        <v>4.8837710661555261E-2</v>
      </c>
    </row>
    <row r="17" spans="1:11" x14ac:dyDescent="0.25">
      <c r="A17" s="11">
        <v>1980</v>
      </c>
      <c r="B17" s="12">
        <v>464</v>
      </c>
      <c r="C17" s="12">
        <v>0.98899999999999999</v>
      </c>
      <c r="D17" s="12"/>
      <c r="E17" s="12">
        <v>19</v>
      </c>
      <c r="F17" s="12">
        <v>1.4079999999999999</v>
      </c>
      <c r="G17" s="12"/>
      <c r="H17" s="12">
        <v>483</v>
      </c>
      <c r="I17" s="12">
        <v>5.8067282788989623</v>
      </c>
      <c r="J17" s="12">
        <v>2.3969999999999998</v>
      </c>
      <c r="K17" s="142">
        <v>2.8817241582858821E-2</v>
      </c>
    </row>
    <row r="18" spans="1:11" x14ac:dyDescent="0.25">
      <c r="A18" s="11">
        <v>1981</v>
      </c>
      <c r="B18" s="12">
        <v>485</v>
      </c>
      <c r="C18" s="12">
        <v>7.9029999999999996</v>
      </c>
      <c r="D18" s="12"/>
      <c r="E18" s="12">
        <v>39</v>
      </c>
      <c r="F18" s="12">
        <v>2.718</v>
      </c>
      <c r="G18" s="12"/>
      <c r="H18" s="12">
        <v>524</v>
      </c>
      <c r="I18" s="12">
        <v>6.2957818381832684</v>
      </c>
      <c r="J18" s="12">
        <v>10.620999999999999</v>
      </c>
      <c r="K18" s="142">
        <v>0.12760973073157345</v>
      </c>
    </row>
    <row r="19" spans="1:11" x14ac:dyDescent="0.25">
      <c r="A19" s="11">
        <v>1982</v>
      </c>
      <c r="B19" s="12">
        <v>248</v>
      </c>
      <c r="C19" s="12">
        <v>4.4029999999999996</v>
      </c>
      <c r="D19" s="12"/>
      <c r="E19" s="12">
        <v>29</v>
      </c>
      <c r="F19" s="12">
        <v>1.2030000000000001</v>
      </c>
      <c r="G19" s="12"/>
      <c r="H19" s="12">
        <v>277</v>
      </c>
      <c r="I19" s="12">
        <v>3.3263348209375128</v>
      </c>
      <c r="J19" s="12">
        <v>5.6059999999999999</v>
      </c>
      <c r="K19" s="142">
        <v>6.7319252729876156E-2</v>
      </c>
    </row>
    <row r="20" spans="1:11" x14ac:dyDescent="0.25">
      <c r="A20" s="11">
        <v>1983</v>
      </c>
      <c r="B20" s="12">
        <v>188</v>
      </c>
      <c r="C20" s="12">
        <v>2.2189999999999999</v>
      </c>
      <c r="D20" s="12"/>
      <c r="E20" s="12">
        <v>23</v>
      </c>
      <c r="F20" s="12">
        <v>1.333</v>
      </c>
      <c r="G20" s="12"/>
      <c r="H20" s="12">
        <v>211</v>
      </c>
      <c r="I20" s="12">
        <v>2.5328389775829345</v>
      </c>
      <c r="J20" s="12">
        <v>3.5519999999999996</v>
      </c>
      <c r="K20" s="142">
        <v>4.263812345201224E-2</v>
      </c>
    </row>
    <row r="21" spans="1:11" x14ac:dyDescent="0.25">
      <c r="A21" s="11">
        <v>1984</v>
      </c>
      <c r="B21" s="12">
        <v>152</v>
      </c>
      <c r="C21" s="12">
        <v>0.50900000000000001</v>
      </c>
      <c r="D21" s="12"/>
      <c r="E21" s="12">
        <v>12</v>
      </c>
      <c r="F21" s="12">
        <v>0.53800000000000003</v>
      </c>
      <c r="G21" s="12"/>
      <c r="H21" s="12">
        <v>164</v>
      </c>
      <c r="I21" s="12">
        <v>1.9658090664792276</v>
      </c>
      <c r="J21" s="12">
        <v>1.0470000000000002</v>
      </c>
      <c r="K21" s="142">
        <v>1.2550012759778973E-2</v>
      </c>
    </row>
    <row r="22" spans="1:11" x14ac:dyDescent="0.25">
      <c r="A22" s="11">
        <v>1985</v>
      </c>
      <c r="B22" s="12">
        <v>133</v>
      </c>
      <c r="C22" s="12">
        <v>1.016</v>
      </c>
      <c r="D22" s="12"/>
      <c r="E22" s="12">
        <v>29</v>
      </c>
      <c r="F22" s="12">
        <v>4.6769999999999996</v>
      </c>
      <c r="G22" s="12"/>
      <c r="H22" s="12">
        <v>162</v>
      </c>
      <c r="I22" s="12">
        <v>1.9382305080114126</v>
      </c>
      <c r="J22" s="12">
        <v>5.6929999999999996</v>
      </c>
      <c r="K22" s="142">
        <v>6.8113248654993644E-2</v>
      </c>
    </row>
    <row r="23" spans="1:11" x14ac:dyDescent="0.25">
      <c r="A23" s="11">
        <v>1986</v>
      </c>
      <c r="B23" s="12">
        <v>135</v>
      </c>
      <c r="C23" s="12">
        <v>1.9450000000000001</v>
      </c>
      <c r="D23" s="12"/>
      <c r="E23" s="12">
        <v>25</v>
      </c>
      <c r="F23" s="12">
        <v>1.6419999999999999</v>
      </c>
      <c r="G23" s="12"/>
      <c r="H23" s="12">
        <v>160</v>
      </c>
      <c r="I23" s="12">
        <v>1.9089627591193239</v>
      </c>
      <c r="J23" s="12">
        <v>3.5869999999999997</v>
      </c>
      <c r="K23" s="142">
        <v>4.2796558856006341E-2</v>
      </c>
    </row>
    <row r="24" spans="1:11" x14ac:dyDescent="0.25">
      <c r="A24" s="11">
        <v>1987</v>
      </c>
      <c r="B24" s="12">
        <v>185</v>
      </c>
      <c r="C24" s="12">
        <v>2.9129999999999998</v>
      </c>
      <c r="D24" s="12"/>
      <c r="E24" s="12">
        <v>25</v>
      </c>
      <c r="F24" s="12">
        <v>1.6850000000000001</v>
      </c>
      <c r="G24" s="12"/>
      <c r="H24" s="12">
        <v>210</v>
      </c>
      <c r="I24" s="12">
        <v>2.495815646220747</v>
      </c>
      <c r="J24" s="12">
        <v>4.5979999999999999</v>
      </c>
      <c r="K24" s="142">
        <v>5.4646477815823782E-2</v>
      </c>
    </row>
    <row r="25" spans="1:11" x14ac:dyDescent="0.25">
      <c r="A25" s="11">
        <v>1988</v>
      </c>
      <c r="B25" s="12">
        <v>260</v>
      </c>
      <c r="C25" s="12">
        <v>5.5730000000000004</v>
      </c>
      <c r="D25" s="12"/>
      <c r="E25" s="12">
        <v>34</v>
      </c>
      <c r="F25" s="12">
        <v>3.78</v>
      </c>
      <c r="G25" s="12"/>
      <c r="H25" s="12">
        <v>294</v>
      </c>
      <c r="I25" s="12">
        <v>3.4756341495477892</v>
      </c>
      <c r="J25" s="12">
        <v>9.3529999999999998</v>
      </c>
      <c r="K25" s="142">
        <v>0.11057008911809683</v>
      </c>
    </row>
    <row r="26" spans="1:11" x14ac:dyDescent="0.25">
      <c r="A26" s="11">
        <v>1989</v>
      </c>
      <c r="B26" s="12">
        <v>281</v>
      </c>
      <c r="C26" s="12">
        <v>4.2629999999999999</v>
      </c>
      <c r="D26" s="12"/>
      <c r="E26" s="12">
        <v>38</v>
      </c>
      <c r="F26" s="12">
        <v>4.617</v>
      </c>
      <c r="G26" s="12"/>
      <c r="H26" s="12">
        <v>319</v>
      </c>
      <c r="I26" s="12">
        <v>3.7410420221047502</v>
      </c>
      <c r="J26" s="12">
        <v>8.879999999999999</v>
      </c>
      <c r="K26" s="142">
        <v>0.10413935158711654</v>
      </c>
    </row>
    <row r="27" spans="1:11" x14ac:dyDescent="0.25">
      <c r="A27" s="11">
        <v>1990</v>
      </c>
      <c r="B27" s="12">
        <v>405</v>
      </c>
      <c r="C27" s="12">
        <v>7.0209999999999999</v>
      </c>
      <c r="D27" s="12"/>
      <c r="E27" s="12">
        <v>40</v>
      </c>
      <c r="F27" s="12">
        <v>4.6779999999999999</v>
      </c>
      <c r="G27" s="12"/>
      <c r="H27" s="12">
        <v>445</v>
      </c>
      <c r="I27" s="12">
        <v>5.1800624634048953</v>
      </c>
      <c r="J27" s="12">
        <v>11.699</v>
      </c>
      <c r="K27" s="142">
        <v>0.13618326013342444</v>
      </c>
    </row>
    <row r="28" spans="1:11" x14ac:dyDescent="0.25">
      <c r="A28" s="11">
        <v>1991</v>
      </c>
      <c r="B28" s="12">
        <v>564</v>
      </c>
      <c r="C28" s="12">
        <v>5.19</v>
      </c>
      <c r="D28" s="12"/>
      <c r="E28" s="12">
        <v>44</v>
      </c>
      <c r="F28" s="12">
        <v>5.7249999999999996</v>
      </c>
      <c r="G28" s="12"/>
      <c r="H28" s="12">
        <v>608</v>
      </c>
      <c r="I28" s="12">
        <v>7.0336838259630614</v>
      </c>
      <c r="J28" s="12">
        <v>10.914999999999999</v>
      </c>
      <c r="K28" s="142">
        <v>0.12627082065853093</v>
      </c>
    </row>
    <row r="29" spans="1:11" x14ac:dyDescent="0.25">
      <c r="A29" s="11">
        <v>1992</v>
      </c>
      <c r="B29" s="12">
        <v>581</v>
      </c>
      <c r="C29" s="12">
        <v>10.929</v>
      </c>
      <c r="D29" s="12"/>
      <c r="E29" s="12">
        <v>64</v>
      </c>
      <c r="F29" s="12">
        <v>13.641999999999999</v>
      </c>
      <c r="G29" s="12"/>
      <c r="H29" s="12">
        <v>645</v>
      </c>
      <c r="I29" s="12">
        <v>7.4206055605301096</v>
      </c>
      <c r="J29" s="12">
        <v>24.570999999999998</v>
      </c>
      <c r="K29" s="142">
        <v>0.28268480500431831</v>
      </c>
    </row>
    <row r="30" spans="1:11" x14ac:dyDescent="0.25">
      <c r="A30" s="11">
        <v>1993</v>
      </c>
      <c r="B30" s="12">
        <v>669</v>
      </c>
      <c r="C30" s="12">
        <v>4.6230000000000002</v>
      </c>
      <c r="D30" s="12"/>
      <c r="E30" s="12">
        <v>54</v>
      </c>
      <c r="F30" s="12">
        <v>17.251000000000001</v>
      </c>
      <c r="G30" s="12"/>
      <c r="H30" s="12">
        <v>723</v>
      </c>
      <c r="I30" s="12">
        <v>8.2674784270842139</v>
      </c>
      <c r="J30" s="12">
        <v>21.874000000000002</v>
      </c>
      <c r="K30" s="142">
        <v>0.25012838604984805</v>
      </c>
    </row>
    <row r="31" spans="1:11" x14ac:dyDescent="0.25">
      <c r="A31" s="11">
        <v>1994</v>
      </c>
      <c r="B31" s="12">
        <v>619</v>
      </c>
      <c r="C31" s="12">
        <v>5.8289999999999997</v>
      </c>
      <c r="D31" s="12"/>
      <c r="E31" s="12">
        <v>44</v>
      </c>
      <c r="F31" s="12">
        <v>15.132</v>
      </c>
      <c r="G31" s="12"/>
      <c r="H31" s="12">
        <v>663</v>
      </c>
      <c r="I31" s="12">
        <v>7.5200924279474766</v>
      </c>
      <c r="J31" s="12">
        <v>20.960999999999999</v>
      </c>
      <c r="K31" s="142">
        <v>0.23775061445280096</v>
      </c>
    </row>
    <row r="32" spans="1:11" x14ac:dyDescent="0.25">
      <c r="A32" s="11">
        <v>1995</v>
      </c>
      <c r="B32" s="12">
        <v>786</v>
      </c>
      <c r="C32" s="12">
        <v>4.5229999999999997</v>
      </c>
      <c r="D32" s="12"/>
      <c r="E32" s="12">
        <v>19</v>
      </c>
      <c r="F32" s="12">
        <v>26.332000000000001</v>
      </c>
      <c r="G32" s="12"/>
      <c r="H32" s="12">
        <v>805</v>
      </c>
      <c r="I32" s="12">
        <v>9.1089150139360733</v>
      </c>
      <c r="J32" s="12">
        <v>30.855</v>
      </c>
      <c r="K32" s="142">
        <v>0.34913735745962432</v>
      </c>
    </row>
    <row r="33" spans="1:11" x14ac:dyDescent="0.25">
      <c r="A33" s="11">
        <v>1996</v>
      </c>
      <c r="B33" s="12">
        <v>765</v>
      </c>
      <c r="C33" s="12">
        <v>13.731</v>
      </c>
      <c r="D33" s="12"/>
      <c r="E33" s="12">
        <v>15</v>
      </c>
      <c r="F33" s="12">
        <v>12.474</v>
      </c>
      <c r="G33" s="12"/>
      <c r="H33" s="12">
        <v>780</v>
      </c>
      <c r="I33" s="12">
        <v>8.81904107852802</v>
      </c>
      <c r="J33" s="12">
        <v>26.204999999999998</v>
      </c>
      <c r="K33" s="142">
        <v>0.29628586084977787</v>
      </c>
    </row>
    <row r="34" spans="1:11" x14ac:dyDescent="0.25">
      <c r="A34" s="11">
        <v>1997</v>
      </c>
      <c r="B34" s="12">
        <v>797</v>
      </c>
      <c r="C34" s="12">
        <v>5.7640000000000002</v>
      </c>
      <c r="D34" s="12"/>
      <c r="E34" s="12">
        <v>36</v>
      </c>
      <c r="F34" s="12">
        <v>5.7629999999999999</v>
      </c>
      <c r="G34" s="12"/>
      <c r="H34" s="12">
        <v>833</v>
      </c>
      <c r="I34" s="12">
        <v>9.4149559910145388</v>
      </c>
      <c r="J34" s="12">
        <v>11.527000000000001</v>
      </c>
      <c r="K34" s="142">
        <v>0.13028355067037767</v>
      </c>
    </row>
    <row r="35" spans="1:11" x14ac:dyDescent="0.25">
      <c r="A35" s="11">
        <v>1998</v>
      </c>
      <c r="B35" s="12">
        <v>1257</v>
      </c>
      <c r="C35" s="12">
        <v>6.2720000000000002</v>
      </c>
      <c r="D35" s="12"/>
      <c r="E35" s="12">
        <v>28</v>
      </c>
      <c r="F35" s="12">
        <v>64.655000000000001</v>
      </c>
      <c r="G35" s="12"/>
      <c r="H35" s="12">
        <v>1285</v>
      </c>
      <c r="I35" s="12">
        <v>14.512686572726855</v>
      </c>
      <c r="J35" s="12">
        <v>70.927000000000007</v>
      </c>
      <c r="K35" s="142">
        <v>0.80104382921696327</v>
      </c>
    </row>
    <row r="36" spans="1:11" x14ac:dyDescent="0.25">
      <c r="A36" s="11">
        <v>1999</v>
      </c>
      <c r="B36" s="12">
        <v>1203</v>
      </c>
      <c r="C36" s="12">
        <v>21</v>
      </c>
      <c r="D36" s="12"/>
      <c r="E36" s="12">
        <v>41</v>
      </c>
      <c r="F36" s="12">
        <v>43</v>
      </c>
      <c r="G36" s="12"/>
      <c r="H36" s="12">
        <v>1244</v>
      </c>
      <c r="I36" s="12">
        <v>14.03837260504122</v>
      </c>
      <c r="J36" s="12">
        <v>64</v>
      </c>
      <c r="K36" s="142">
        <v>0.72223138804070586</v>
      </c>
    </row>
    <row r="37" spans="1:11" x14ac:dyDescent="0.25">
      <c r="A37" s="11">
        <v>2000</v>
      </c>
      <c r="B37" s="12">
        <v>1126</v>
      </c>
      <c r="C37" s="12">
        <v>11</v>
      </c>
      <c r="D37" s="12"/>
      <c r="E37" s="12">
        <v>138</v>
      </c>
      <c r="F37" s="12">
        <v>19</v>
      </c>
      <c r="G37" s="12"/>
      <c r="H37" s="12">
        <v>1264</v>
      </c>
      <c r="I37" s="12">
        <v>14.229760192516046</v>
      </c>
      <c r="J37" s="12">
        <v>30</v>
      </c>
      <c r="K37" s="142">
        <v>0.33773165013883022</v>
      </c>
    </row>
    <row r="38" spans="1:11" s="100" customFormat="1" x14ac:dyDescent="0.25">
      <c r="A38" s="11">
        <v>2001</v>
      </c>
      <c r="B38" s="12">
        <v>1239</v>
      </c>
      <c r="C38" s="12">
        <v>10</v>
      </c>
      <c r="D38" s="12"/>
      <c r="E38" s="12">
        <v>32</v>
      </c>
      <c r="F38" s="12">
        <v>22</v>
      </c>
      <c r="G38" s="12"/>
      <c r="H38" s="12">
        <v>1271</v>
      </c>
      <c r="I38" s="12">
        <v>14.266267136357229</v>
      </c>
      <c r="J38" s="12">
        <v>32</v>
      </c>
      <c r="K38" s="142">
        <v>0.35918217809868713</v>
      </c>
    </row>
    <row r="39" spans="1:11" s="100" customFormat="1" x14ac:dyDescent="0.25">
      <c r="A39" s="11">
        <v>2002</v>
      </c>
      <c r="B39" s="12">
        <v>1042</v>
      </c>
      <c r="C39" s="12">
        <v>30</v>
      </c>
      <c r="D39" s="12"/>
      <c r="E39" s="12">
        <v>10</v>
      </c>
      <c r="F39" s="12">
        <v>29</v>
      </c>
      <c r="G39" s="12"/>
      <c r="H39" s="12">
        <v>1052</v>
      </c>
      <c r="I39" s="12">
        <v>11.766300688485176</v>
      </c>
      <c r="J39" s="12">
        <v>59</v>
      </c>
      <c r="K39" s="142">
        <v>0.65989709184470091</v>
      </c>
    </row>
    <row r="40" spans="1:11" s="100" customFormat="1" x14ac:dyDescent="0.25">
      <c r="A40" s="11">
        <v>2003</v>
      </c>
      <c r="B40" s="12">
        <v>1038</v>
      </c>
      <c r="C40" s="12">
        <v>5</v>
      </c>
      <c r="D40" s="12"/>
      <c r="E40" s="12">
        <v>19</v>
      </c>
      <c r="F40" s="12">
        <v>8</v>
      </c>
      <c r="G40" s="12"/>
      <c r="H40" s="12">
        <v>1057</v>
      </c>
      <c r="I40" s="12">
        <v>11.77627965377515</v>
      </c>
      <c r="J40" s="12">
        <v>13</v>
      </c>
      <c r="K40" s="142">
        <v>0.14483598438890913</v>
      </c>
    </row>
    <row r="41" spans="1:11" s="100" customFormat="1" ht="15.6" x14ac:dyDescent="0.25">
      <c r="A41" s="11" t="s">
        <v>86</v>
      </c>
      <c r="B41" s="12">
        <v>880</v>
      </c>
      <c r="C41" s="12">
        <v>16</v>
      </c>
      <c r="D41" s="12"/>
      <c r="E41" s="12">
        <v>20</v>
      </c>
      <c r="F41" s="12">
        <v>18</v>
      </c>
      <c r="G41" s="12"/>
      <c r="H41" s="12">
        <v>900</v>
      </c>
      <c r="I41" s="12">
        <v>9.9873582239014809</v>
      </c>
      <c r="J41" s="12">
        <v>34</v>
      </c>
      <c r="K41" s="142">
        <v>0.37730019956961147</v>
      </c>
    </row>
    <row r="42" spans="1:11" s="100" customFormat="1" x14ac:dyDescent="0.25">
      <c r="A42" s="11">
        <v>2005</v>
      </c>
      <c r="B42" s="12">
        <v>776</v>
      </c>
      <c r="C42" s="12">
        <v>10</v>
      </c>
      <c r="D42" s="12"/>
      <c r="E42" s="12">
        <v>28</v>
      </c>
      <c r="F42" s="12">
        <v>9</v>
      </c>
      <c r="G42" s="12"/>
      <c r="H42" s="12">
        <v>804</v>
      </c>
      <c r="I42" s="12">
        <v>8.8861852093205034</v>
      </c>
      <c r="J42" s="12">
        <v>19</v>
      </c>
      <c r="K42" s="142">
        <v>0.20999691415060889</v>
      </c>
    </row>
    <row r="43" spans="1:11" s="100" customFormat="1" x14ac:dyDescent="0.25">
      <c r="A43" s="11">
        <v>2006</v>
      </c>
      <c r="B43" s="12">
        <v>777</v>
      </c>
      <c r="C43" s="12">
        <v>39</v>
      </c>
      <c r="D43" s="12"/>
      <c r="E43" s="12">
        <v>23</v>
      </c>
      <c r="F43" s="12">
        <v>64</v>
      </c>
      <c r="G43" s="12"/>
      <c r="H43" s="12">
        <v>800</v>
      </c>
      <c r="I43" s="12">
        <v>8.7784202727959944</v>
      </c>
      <c r="J43" s="12">
        <v>103</v>
      </c>
      <c r="K43" s="142">
        <v>1.1302216101224842</v>
      </c>
    </row>
    <row r="44" spans="1:11" x14ac:dyDescent="0.25">
      <c r="A44" s="11">
        <v>2007</v>
      </c>
      <c r="B44" s="12">
        <v>852</v>
      </c>
      <c r="C44" s="12">
        <v>22.1</v>
      </c>
      <c r="D44" s="12"/>
      <c r="E44" s="12">
        <v>19</v>
      </c>
      <c r="F44" s="12">
        <v>7.7</v>
      </c>
      <c r="G44" s="12"/>
      <c r="H44" s="12">
        <v>871</v>
      </c>
      <c r="I44" s="12">
        <v>9.484993183545944</v>
      </c>
      <c r="J44" s="12">
        <v>29.8</v>
      </c>
      <c r="K44" s="142">
        <v>0.32451526621087157</v>
      </c>
    </row>
    <row r="45" spans="1:11" ht="15.6" x14ac:dyDescent="0.25">
      <c r="A45" s="11" t="s">
        <v>138</v>
      </c>
      <c r="B45" s="12">
        <v>735</v>
      </c>
      <c r="C45" s="12">
        <v>34.137999999999998</v>
      </c>
      <c r="D45" s="12"/>
      <c r="E45" s="12">
        <v>23</v>
      </c>
      <c r="F45" s="12">
        <v>30.1</v>
      </c>
      <c r="G45" s="12"/>
      <c r="H45" s="12">
        <v>758</v>
      </c>
      <c r="I45" s="12">
        <v>8.1889756293708533</v>
      </c>
      <c r="J45" s="12">
        <v>64.238</v>
      </c>
      <c r="K45" s="142">
        <v>0.69398867609435988</v>
      </c>
    </row>
    <row r="46" spans="1:11" x14ac:dyDescent="0.25">
      <c r="A46" s="11">
        <v>2009</v>
      </c>
      <c r="B46" s="12">
        <v>663</v>
      </c>
      <c r="C46" s="12">
        <v>5.3659999999999997</v>
      </c>
      <c r="D46" s="12"/>
      <c r="E46" s="12">
        <v>14</v>
      </c>
      <c r="F46" s="12">
        <v>20.8</v>
      </c>
      <c r="G46" s="12"/>
      <c r="H46" s="12">
        <v>677</v>
      </c>
      <c r="I46" s="12">
        <v>7.2478647704739334</v>
      </c>
      <c r="J46" s="12">
        <v>26.166</v>
      </c>
      <c r="K46" s="142">
        <v>0.28012943808599844</v>
      </c>
    </row>
    <row r="47" spans="1:11" x14ac:dyDescent="0.25">
      <c r="A47" s="11">
        <v>2010</v>
      </c>
      <c r="B47" s="12">
        <v>543</v>
      </c>
      <c r="C47" s="12">
        <v>10.375999999999999</v>
      </c>
      <c r="D47" s="12"/>
      <c r="E47" s="12">
        <v>25</v>
      </c>
      <c r="F47" s="12">
        <v>41</v>
      </c>
      <c r="G47" s="12"/>
      <c r="H47" s="12">
        <v>568</v>
      </c>
      <c r="I47" s="12">
        <v>6.0325609601967809</v>
      </c>
      <c r="J47" s="12">
        <v>51.375999999999998</v>
      </c>
      <c r="K47" s="142">
        <v>0.54564938713216515</v>
      </c>
    </row>
    <row r="48" spans="1:11" x14ac:dyDescent="0.25">
      <c r="A48" s="11">
        <v>2011</v>
      </c>
      <c r="B48" s="12">
        <v>419</v>
      </c>
      <c r="C48" s="12">
        <v>3.9580000000000002</v>
      </c>
      <c r="D48" s="12"/>
      <c r="E48" s="12">
        <v>24</v>
      </c>
      <c r="F48" s="12">
        <v>17</v>
      </c>
      <c r="G48" s="12"/>
      <c r="H48" s="12">
        <v>443</v>
      </c>
      <c r="I48" s="12">
        <v>4.6715888833057129</v>
      </c>
      <c r="J48" s="12">
        <v>20.957999999999998</v>
      </c>
      <c r="K48" s="142">
        <v>0.22100939010456236</v>
      </c>
    </row>
    <row r="49" spans="1:13" x14ac:dyDescent="0.25">
      <c r="A49" s="11">
        <v>2012</v>
      </c>
      <c r="B49" s="12">
        <v>393</v>
      </c>
      <c r="C49" s="12">
        <v>1.7030000000000001</v>
      </c>
      <c r="D49" s="12"/>
      <c r="E49" s="12">
        <v>47</v>
      </c>
      <c r="F49" s="12">
        <v>6</v>
      </c>
      <c r="G49" s="12"/>
      <c r="H49" s="12">
        <v>440</v>
      </c>
      <c r="I49" s="12">
        <v>4.6044885600958487</v>
      </c>
      <c r="J49" s="12">
        <v>7.7030000000000003</v>
      </c>
      <c r="K49" s="142">
        <v>8.0609944041859824E-2</v>
      </c>
    </row>
    <row r="50" spans="1:13" x14ac:dyDescent="0.25">
      <c r="A50" s="11">
        <v>2013</v>
      </c>
      <c r="B50" s="12">
        <v>395</v>
      </c>
      <c r="C50" s="12">
        <v>2.6</v>
      </c>
      <c r="D50" s="12"/>
      <c r="E50" s="12">
        <v>85</v>
      </c>
      <c r="F50" s="12">
        <v>3</v>
      </c>
      <c r="G50" s="12"/>
      <c r="H50" s="12">
        <v>480</v>
      </c>
      <c r="I50" s="12">
        <v>4.9767420256003607</v>
      </c>
      <c r="J50" s="12">
        <v>5.6</v>
      </c>
      <c r="K50" s="142">
        <v>5.8061990298670874E-2</v>
      </c>
    </row>
    <row r="51" spans="1:13" x14ac:dyDescent="0.25">
      <c r="A51" s="11">
        <v>2014</v>
      </c>
      <c r="B51" s="12">
        <v>437</v>
      </c>
      <c r="C51" s="12">
        <v>1.492</v>
      </c>
      <c r="D51" s="12"/>
      <c r="E51" s="12">
        <v>77</v>
      </c>
      <c r="F51" s="12">
        <v>22</v>
      </c>
      <c r="G51" s="12"/>
      <c r="H51" s="12">
        <v>514</v>
      </c>
      <c r="I51" s="12">
        <v>5.2732254031991239</v>
      </c>
      <c r="J51" s="12">
        <v>23.492000000000001</v>
      </c>
      <c r="K51" s="142">
        <v>0.24100897115166114</v>
      </c>
    </row>
    <row r="52" spans="1:13" x14ac:dyDescent="0.25">
      <c r="A52" s="11">
        <v>2015</v>
      </c>
      <c r="B52" s="12">
        <v>438</v>
      </c>
      <c r="C52" s="12">
        <v>5.353340005273</v>
      </c>
      <c r="D52" s="12"/>
      <c r="E52" s="12">
        <v>48</v>
      </c>
      <c r="F52" s="12">
        <v>4</v>
      </c>
      <c r="G52" s="12"/>
      <c r="H52" s="12">
        <v>486</v>
      </c>
      <c r="I52" s="12">
        <v>4.9335007745900752</v>
      </c>
      <c r="J52" s="12">
        <v>9.3533400052730009</v>
      </c>
      <c r="K52" s="142">
        <v>9.4947963294277141E-2</v>
      </c>
    </row>
    <row r="53" spans="1:13" x14ac:dyDescent="0.25">
      <c r="A53" s="11">
        <v>2016</v>
      </c>
      <c r="B53" s="12">
        <v>543</v>
      </c>
      <c r="C53" s="12">
        <v>5.6103999961577404</v>
      </c>
      <c r="D53" s="12"/>
      <c r="E53" s="12">
        <v>60</v>
      </c>
      <c r="F53" s="12">
        <v>31.3</v>
      </c>
      <c r="G53" s="12"/>
      <c r="H53" s="12">
        <v>603</v>
      </c>
      <c r="I53" s="12">
        <v>6.0329241583395472</v>
      </c>
      <c r="J53" s="12">
        <v>36.910399996157743</v>
      </c>
      <c r="K53" s="142">
        <v>0.36928299142752236</v>
      </c>
    </row>
    <row r="54" spans="1:13" x14ac:dyDescent="0.25">
      <c r="A54" s="11">
        <v>2017</v>
      </c>
      <c r="B54" s="12">
        <v>618</v>
      </c>
      <c r="C54" s="12">
        <v>5.5990000000000002</v>
      </c>
      <c r="D54" s="12"/>
      <c r="E54" s="12">
        <v>65</v>
      </c>
      <c r="F54" s="12">
        <v>37.4</v>
      </c>
      <c r="G54" s="12"/>
      <c r="H54" s="12">
        <v>683</v>
      </c>
      <c r="I54" s="12">
        <v>6.7488504721527409</v>
      </c>
      <c r="J54" s="12">
        <v>42.998999999999995</v>
      </c>
      <c r="K54" s="142">
        <v>0.42488114414655298</v>
      </c>
    </row>
    <row r="55" spans="1:13" x14ac:dyDescent="0.25">
      <c r="A55" s="11">
        <v>2018</v>
      </c>
      <c r="B55" s="12">
        <v>677</v>
      </c>
      <c r="C55" s="12">
        <v>4.3</v>
      </c>
      <c r="D55" s="12"/>
      <c r="E55" s="12">
        <v>97</v>
      </c>
      <c r="F55" s="12">
        <v>71</v>
      </c>
      <c r="G55" s="12"/>
      <c r="H55" s="12">
        <v>774</v>
      </c>
      <c r="I55" s="12">
        <v>7.5658455834376408</v>
      </c>
      <c r="J55" s="12">
        <v>75.3</v>
      </c>
      <c r="K55" s="142">
        <v>0.7360570703266851</v>
      </c>
    </row>
    <row r="56" spans="1:13" x14ac:dyDescent="0.25">
      <c r="A56" s="11">
        <v>2019</v>
      </c>
      <c r="B56" s="12">
        <v>758</v>
      </c>
      <c r="C56" s="12">
        <v>4.8600000000000003</v>
      </c>
      <c r="D56" s="12"/>
      <c r="E56" s="12">
        <v>100</v>
      </c>
      <c r="F56" s="12">
        <v>60</v>
      </c>
      <c r="G56" s="12"/>
      <c r="H56" s="12">
        <v>858</v>
      </c>
      <c r="I56" s="12">
        <v>8.3078441638217786</v>
      </c>
      <c r="J56" s="12">
        <v>64.86</v>
      </c>
      <c r="K56" s="142">
        <v>0.62802654133505886</v>
      </c>
    </row>
    <row r="57" spans="1:13" x14ac:dyDescent="0.25">
      <c r="A57" s="11">
        <v>2020</v>
      </c>
      <c r="B57" s="12">
        <v>828</v>
      </c>
      <c r="C57" s="12">
        <v>16.54</v>
      </c>
      <c r="D57" s="12"/>
      <c r="E57" s="12">
        <v>108</v>
      </c>
      <c r="F57" s="12">
        <v>22</v>
      </c>
      <c r="G57" s="12"/>
      <c r="H57" s="12">
        <v>936</v>
      </c>
      <c r="I57" s="12">
        <v>9.0179535315259844</v>
      </c>
      <c r="J57" s="12">
        <v>38.54</v>
      </c>
      <c r="K57" s="142">
        <v>0.37131616357373015</v>
      </c>
      <c r="M57" s="154"/>
    </row>
    <row r="58" spans="1:13" x14ac:dyDescent="0.25">
      <c r="A58" s="11">
        <v>2021</v>
      </c>
      <c r="B58" s="12">
        <v>652</v>
      </c>
      <c r="C58" s="12">
        <v>10.3</v>
      </c>
      <c r="D58" s="12"/>
      <c r="E58" s="12">
        <v>56</v>
      </c>
      <c r="F58" s="12">
        <v>1.04</v>
      </c>
      <c r="G58" s="12"/>
      <c r="H58" s="12">
        <v>708</v>
      </c>
      <c r="I58" s="12">
        <v>6.7736119214039059</v>
      </c>
      <c r="J58" s="12">
        <v>11.34</v>
      </c>
      <c r="K58" s="142">
        <v>0.10849259772418121</v>
      </c>
    </row>
    <row r="59" spans="1:13" x14ac:dyDescent="0.25">
      <c r="A59" s="11">
        <v>2022</v>
      </c>
      <c r="B59" s="12">
        <v>604</v>
      </c>
      <c r="C59" s="12">
        <v>9.6</v>
      </c>
      <c r="D59" s="12"/>
      <c r="E59" s="12">
        <v>37</v>
      </c>
      <c r="F59" s="12">
        <v>8.27</v>
      </c>
      <c r="G59" s="12"/>
      <c r="H59" s="12">
        <v>641</v>
      </c>
      <c r="I59" s="12">
        <v>6.0922547957735533</v>
      </c>
      <c r="J59" s="12">
        <v>17.869999999999997</v>
      </c>
      <c r="K59" s="142">
        <v>0.16984179906470107</v>
      </c>
    </row>
    <row r="60" spans="1:13" x14ac:dyDescent="0.25">
      <c r="A60" s="11">
        <v>2023</v>
      </c>
      <c r="B60" s="12">
        <v>564</v>
      </c>
      <c r="C60" s="12">
        <v>17.3</v>
      </c>
      <c r="D60" s="12"/>
      <c r="E60" s="12">
        <v>21</v>
      </c>
      <c r="F60" s="12">
        <v>11.99</v>
      </c>
      <c r="G60" s="12"/>
      <c r="H60" s="12">
        <v>584</v>
      </c>
      <c r="I60" s="12">
        <v>5.5346495121595014</v>
      </c>
      <c r="J60" s="12">
        <v>29.29</v>
      </c>
      <c r="K60" s="142">
        <v>0.2775854181697805</v>
      </c>
    </row>
    <row r="61" spans="1:13" x14ac:dyDescent="0.25">
      <c r="A61" s="11">
        <v>2024</v>
      </c>
      <c r="B61" s="12">
        <v>524</v>
      </c>
      <c r="C61" s="12">
        <v>9.4</v>
      </c>
      <c r="D61" s="12"/>
      <c r="E61" s="12">
        <v>36</v>
      </c>
      <c r="F61" s="12">
        <v>3.14</v>
      </c>
      <c r="G61" s="12"/>
      <c r="H61" s="12">
        <v>560</v>
      </c>
      <c r="I61" s="12">
        <v>5.2891512895611985</v>
      </c>
      <c r="J61" s="12">
        <v>12.540000000000001</v>
      </c>
      <c r="K61" s="142">
        <v>0.11843920923410257</v>
      </c>
      <c r="L61" s="3"/>
    </row>
    <row r="62" spans="1:13" ht="6" customHeight="1" x14ac:dyDescent="0.25">
      <c r="A62" s="133"/>
      <c r="B62" s="98"/>
      <c r="C62" s="98"/>
      <c r="D62" s="98"/>
      <c r="E62" s="98"/>
      <c r="F62" s="98"/>
      <c r="G62" s="98"/>
      <c r="H62" s="98"/>
      <c r="I62" s="98"/>
      <c r="J62" s="98"/>
      <c r="K62" s="98"/>
    </row>
    <row r="63" spans="1:13" s="100" customFormat="1" ht="14.25" customHeight="1" x14ac:dyDescent="0.25">
      <c r="A63" s="190" t="s">
        <v>139</v>
      </c>
      <c r="B63" s="190"/>
      <c r="C63" s="190"/>
      <c r="D63" s="190"/>
      <c r="E63" s="190"/>
      <c r="F63" s="190"/>
      <c r="G63" s="190"/>
      <c r="H63" s="190"/>
      <c r="I63" s="190"/>
      <c r="J63" s="190"/>
      <c r="K63" s="190"/>
    </row>
    <row r="64" spans="1:13" s="100" customFormat="1" ht="6" customHeight="1" x14ac:dyDescent="0.25">
      <c r="A64" s="88"/>
      <c r="B64" s="88"/>
      <c r="C64" s="88"/>
      <c r="D64" s="88"/>
      <c r="E64" s="88"/>
      <c r="F64" s="88"/>
      <c r="G64" s="88"/>
      <c r="H64" s="88"/>
      <c r="I64" s="88"/>
      <c r="J64" s="88"/>
      <c r="K64" s="88"/>
    </row>
    <row r="65" spans="1:11" ht="30" customHeight="1" x14ac:dyDescent="0.25">
      <c r="A65" s="209" t="s">
        <v>88</v>
      </c>
      <c r="B65" s="190"/>
      <c r="C65" s="190"/>
      <c r="D65" s="190"/>
      <c r="E65" s="190"/>
      <c r="F65" s="190"/>
      <c r="G65" s="190"/>
      <c r="H65" s="190"/>
      <c r="I65" s="190"/>
      <c r="J65" s="190"/>
      <c r="K65" s="190"/>
    </row>
  </sheetData>
  <mergeCells count="9">
    <mergeCell ref="A63:K63"/>
    <mergeCell ref="A65:K65"/>
    <mergeCell ref="A1:B1"/>
    <mergeCell ref="E1:H1"/>
    <mergeCell ref="A2:B2"/>
    <mergeCell ref="A3:K3"/>
    <mergeCell ref="B4:C4"/>
    <mergeCell ref="E4:F4"/>
    <mergeCell ref="H4:K4"/>
  </mergeCells>
  <hyperlinks>
    <hyperlink ref="E1:H1" location="Tabellförteckning!A1" display="Tillbaka till innehållsföreckningen " xr:uid="{00000000-0004-0000-2B00-000000000000}"/>
  </hyperlinks>
  <pageMargins left="0.75" right="0.75" top="1" bottom="1" header="0.5" footer="0.5"/>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47"/>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5546875" style="11" customWidth="1"/>
    <col min="2" max="3" width="10.77734375" style="89" customWidth="1"/>
    <col min="4" max="4" width="2.77734375" style="89" customWidth="1"/>
    <col min="5" max="6" width="10.77734375" style="89" customWidth="1"/>
    <col min="7" max="7" width="2.77734375" style="89" customWidth="1"/>
    <col min="8" max="11" width="10.77734375" style="89" customWidth="1"/>
    <col min="12" max="221" width="8.5546875" style="89"/>
    <col min="222" max="222" width="6.5546875" style="89" customWidth="1"/>
    <col min="223" max="224" width="7.44140625" style="89" customWidth="1"/>
    <col min="225" max="225" width="7.5546875" style="89" customWidth="1"/>
    <col min="226" max="226" width="8" style="89" customWidth="1"/>
    <col min="227" max="227" width="7.44140625" style="89" customWidth="1"/>
    <col min="228" max="228" width="8" style="89" customWidth="1"/>
    <col min="229" max="477" width="8.5546875" style="89"/>
    <col min="478" max="478" width="6.5546875" style="89" customWidth="1"/>
    <col min="479" max="480" width="7.44140625" style="89" customWidth="1"/>
    <col min="481" max="481" width="7.5546875" style="89" customWidth="1"/>
    <col min="482" max="482" width="8" style="89" customWidth="1"/>
    <col min="483" max="483" width="7.44140625" style="89" customWidth="1"/>
    <col min="484" max="484" width="8" style="89" customWidth="1"/>
    <col min="485" max="733" width="8.5546875" style="89"/>
    <col min="734" max="734" width="6.5546875" style="89" customWidth="1"/>
    <col min="735" max="736" width="7.44140625" style="89" customWidth="1"/>
    <col min="737" max="737" width="7.5546875" style="89" customWidth="1"/>
    <col min="738" max="738" width="8" style="89" customWidth="1"/>
    <col min="739" max="739" width="7.44140625" style="89" customWidth="1"/>
    <col min="740" max="740" width="8" style="89" customWidth="1"/>
    <col min="741" max="989" width="8.5546875" style="89"/>
    <col min="990" max="990" width="6.5546875" style="89" customWidth="1"/>
    <col min="991" max="992" width="7.44140625" style="89" customWidth="1"/>
    <col min="993" max="993" width="7.5546875" style="89" customWidth="1"/>
    <col min="994" max="994" width="8" style="89" customWidth="1"/>
    <col min="995" max="995" width="7.44140625" style="89" customWidth="1"/>
    <col min="996" max="996" width="8" style="89" customWidth="1"/>
    <col min="997" max="1245" width="8.5546875" style="89"/>
    <col min="1246" max="1246" width="6.5546875" style="89" customWidth="1"/>
    <col min="1247" max="1248" width="7.44140625" style="89" customWidth="1"/>
    <col min="1249" max="1249" width="7.5546875" style="89" customWidth="1"/>
    <col min="1250" max="1250" width="8" style="89" customWidth="1"/>
    <col min="1251" max="1251" width="7.44140625" style="89" customWidth="1"/>
    <col min="1252" max="1252" width="8" style="89" customWidth="1"/>
    <col min="1253" max="1501" width="8.5546875" style="89"/>
    <col min="1502" max="1502" width="6.5546875" style="89" customWidth="1"/>
    <col min="1503" max="1504" width="7.44140625" style="89" customWidth="1"/>
    <col min="1505" max="1505" width="7.5546875" style="89" customWidth="1"/>
    <col min="1506" max="1506" width="8" style="89" customWidth="1"/>
    <col min="1507" max="1507" width="7.44140625" style="89" customWidth="1"/>
    <col min="1508" max="1508" width="8" style="89" customWidth="1"/>
    <col min="1509" max="1757" width="8.5546875" style="89"/>
    <col min="1758" max="1758" width="6.5546875" style="89" customWidth="1"/>
    <col min="1759" max="1760" width="7.44140625" style="89" customWidth="1"/>
    <col min="1761" max="1761" width="7.5546875" style="89" customWidth="1"/>
    <col min="1762" max="1762" width="8" style="89" customWidth="1"/>
    <col min="1763" max="1763" width="7.44140625" style="89" customWidth="1"/>
    <col min="1764" max="1764" width="8" style="89" customWidth="1"/>
    <col min="1765" max="2013" width="8.5546875" style="89"/>
    <col min="2014" max="2014" width="6.5546875" style="89" customWidth="1"/>
    <col min="2015" max="2016" width="7.44140625" style="89" customWidth="1"/>
    <col min="2017" max="2017" width="7.5546875" style="89" customWidth="1"/>
    <col min="2018" max="2018" width="8" style="89" customWidth="1"/>
    <col min="2019" max="2019" width="7.44140625" style="89" customWidth="1"/>
    <col min="2020" max="2020" width="8" style="89" customWidth="1"/>
    <col min="2021" max="2269" width="8.5546875" style="89"/>
    <col min="2270" max="2270" width="6.5546875" style="89" customWidth="1"/>
    <col min="2271" max="2272" width="7.44140625" style="89" customWidth="1"/>
    <col min="2273" max="2273" width="7.5546875" style="89" customWidth="1"/>
    <col min="2274" max="2274" width="8" style="89" customWidth="1"/>
    <col min="2275" max="2275" width="7.44140625" style="89" customWidth="1"/>
    <col min="2276" max="2276" width="8" style="89" customWidth="1"/>
    <col min="2277" max="2525" width="8.5546875" style="89"/>
    <col min="2526" max="2526" width="6.5546875" style="89" customWidth="1"/>
    <col min="2527" max="2528" width="7.44140625" style="89" customWidth="1"/>
    <col min="2529" max="2529" width="7.5546875" style="89" customWidth="1"/>
    <col min="2530" max="2530" width="8" style="89" customWidth="1"/>
    <col min="2531" max="2531" width="7.44140625" style="89" customWidth="1"/>
    <col min="2532" max="2532" width="8" style="89" customWidth="1"/>
    <col min="2533" max="2781" width="8.5546875" style="89"/>
    <col min="2782" max="2782" width="6.5546875" style="89" customWidth="1"/>
    <col min="2783" max="2784" width="7.44140625" style="89" customWidth="1"/>
    <col min="2785" max="2785" width="7.5546875" style="89" customWidth="1"/>
    <col min="2786" max="2786" width="8" style="89" customWidth="1"/>
    <col min="2787" max="2787" width="7.44140625" style="89" customWidth="1"/>
    <col min="2788" max="2788" width="8" style="89" customWidth="1"/>
    <col min="2789" max="3037" width="8.5546875" style="89"/>
    <col min="3038" max="3038" width="6.5546875" style="89" customWidth="1"/>
    <col min="3039" max="3040" width="7.44140625" style="89" customWidth="1"/>
    <col min="3041" max="3041" width="7.5546875" style="89" customWidth="1"/>
    <col min="3042" max="3042" width="8" style="89" customWidth="1"/>
    <col min="3043" max="3043" width="7.44140625" style="89" customWidth="1"/>
    <col min="3044" max="3044" width="8" style="89" customWidth="1"/>
    <col min="3045" max="3293" width="8.5546875" style="89"/>
    <col min="3294" max="3294" width="6.5546875" style="89" customWidth="1"/>
    <col min="3295" max="3296" width="7.44140625" style="89" customWidth="1"/>
    <col min="3297" max="3297" width="7.5546875" style="89" customWidth="1"/>
    <col min="3298" max="3298" width="8" style="89" customWidth="1"/>
    <col min="3299" max="3299" width="7.44140625" style="89" customWidth="1"/>
    <col min="3300" max="3300" width="8" style="89" customWidth="1"/>
    <col min="3301" max="3549" width="8.5546875" style="89"/>
    <col min="3550" max="3550" width="6.5546875" style="89" customWidth="1"/>
    <col min="3551" max="3552" width="7.44140625" style="89" customWidth="1"/>
    <col min="3553" max="3553" width="7.5546875" style="89" customWidth="1"/>
    <col min="3554" max="3554" width="8" style="89" customWidth="1"/>
    <col min="3555" max="3555" width="7.44140625" style="89" customWidth="1"/>
    <col min="3556" max="3556" width="8" style="89" customWidth="1"/>
    <col min="3557" max="3805" width="8.5546875" style="89"/>
    <col min="3806" max="3806" width="6.5546875" style="89" customWidth="1"/>
    <col min="3807" max="3808" width="7.44140625" style="89" customWidth="1"/>
    <col min="3809" max="3809" width="7.5546875" style="89" customWidth="1"/>
    <col min="3810" max="3810" width="8" style="89" customWidth="1"/>
    <col min="3811" max="3811" width="7.44140625" style="89" customWidth="1"/>
    <col min="3812" max="3812" width="8" style="89" customWidth="1"/>
    <col min="3813" max="4061" width="8.5546875" style="89"/>
    <col min="4062" max="4062" width="6.5546875" style="89" customWidth="1"/>
    <col min="4063" max="4064" width="7.44140625" style="89" customWidth="1"/>
    <col min="4065" max="4065" width="7.5546875" style="89" customWidth="1"/>
    <col min="4066" max="4066" width="8" style="89" customWidth="1"/>
    <col min="4067" max="4067" width="7.44140625" style="89" customWidth="1"/>
    <col min="4068" max="4068" width="8" style="89" customWidth="1"/>
    <col min="4069" max="4317" width="8.5546875" style="89"/>
    <col min="4318" max="4318" width="6.5546875" style="89" customWidth="1"/>
    <col min="4319" max="4320" width="7.44140625" style="89" customWidth="1"/>
    <col min="4321" max="4321" width="7.5546875" style="89" customWidth="1"/>
    <col min="4322" max="4322" width="8" style="89" customWidth="1"/>
    <col min="4323" max="4323" width="7.44140625" style="89" customWidth="1"/>
    <col min="4324" max="4324" width="8" style="89" customWidth="1"/>
    <col min="4325" max="4573" width="8.5546875" style="89"/>
    <col min="4574" max="4574" width="6.5546875" style="89" customWidth="1"/>
    <col min="4575" max="4576" width="7.44140625" style="89" customWidth="1"/>
    <col min="4577" max="4577" width="7.5546875" style="89" customWidth="1"/>
    <col min="4578" max="4578" width="8" style="89" customWidth="1"/>
    <col min="4579" max="4579" width="7.44140625" style="89" customWidth="1"/>
    <col min="4580" max="4580" width="8" style="89" customWidth="1"/>
    <col min="4581" max="4829" width="8.5546875" style="89"/>
    <col min="4830" max="4830" width="6.5546875" style="89" customWidth="1"/>
    <col min="4831" max="4832" width="7.44140625" style="89" customWidth="1"/>
    <col min="4833" max="4833" width="7.5546875" style="89" customWidth="1"/>
    <col min="4834" max="4834" width="8" style="89" customWidth="1"/>
    <col min="4835" max="4835" width="7.44140625" style="89" customWidth="1"/>
    <col min="4836" max="4836" width="8" style="89" customWidth="1"/>
    <col min="4837" max="5085" width="8.5546875" style="89"/>
    <col min="5086" max="5086" width="6.5546875" style="89" customWidth="1"/>
    <col min="5087" max="5088" width="7.44140625" style="89" customWidth="1"/>
    <col min="5089" max="5089" width="7.5546875" style="89" customWidth="1"/>
    <col min="5090" max="5090" width="8" style="89" customWidth="1"/>
    <col min="5091" max="5091" width="7.44140625" style="89" customWidth="1"/>
    <col min="5092" max="5092" width="8" style="89" customWidth="1"/>
    <col min="5093" max="5341" width="8.5546875" style="89"/>
    <col min="5342" max="5342" width="6.5546875" style="89" customWidth="1"/>
    <col min="5343" max="5344" width="7.44140625" style="89" customWidth="1"/>
    <col min="5345" max="5345" width="7.5546875" style="89" customWidth="1"/>
    <col min="5346" max="5346" width="8" style="89" customWidth="1"/>
    <col min="5347" max="5347" width="7.44140625" style="89" customWidth="1"/>
    <col min="5348" max="5348" width="8" style="89" customWidth="1"/>
    <col min="5349" max="5597" width="8.5546875" style="89"/>
    <col min="5598" max="5598" width="6.5546875" style="89" customWidth="1"/>
    <col min="5599" max="5600" width="7.44140625" style="89" customWidth="1"/>
    <col min="5601" max="5601" width="7.5546875" style="89" customWidth="1"/>
    <col min="5602" max="5602" width="8" style="89" customWidth="1"/>
    <col min="5603" max="5603" width="7.44140625" style="89" customWidth="1"/>
    <col min="5604" max="5604" width="8" style="89" customWidth="1"/>
    <col min="5605" max="5853" width="8.5546875" style="89"/>
    <col min="5854" max="5854" width="6.5546875" style="89" customWidth="1"/>
    <col min="5855" max="5856" width="7.44140625" style="89" customWidth="1"/>
    <col min="5857" max="5857" width="7.5546875" style="89" customWidth="1"/>
    <col min="5858" max="5858" width="8" style="89" customWidth="1"/>
    <col min="5859" max="5859" width="7.44140625" style="89" customWidth="1"/>
    <col min="5860" max="5860" width="8" style="89" customWidth="1"/>
    <col min="5861" max="6109" width="8.5546875" style="89"/>
    <col min="6110" max="6110" width="6.5546875" style="89" customWidth="1"/>
    <col min="6111" max="6112" width="7.44140625" style="89" customWidth="1"/>
    <col min="6113" max="6113" width="7.5546875" style="89" customWidth="1"/>
    <col min="6114" max="6114" width="8" style="89" customWidth="1"/>
    <col min="6115" max="6115" width="7.44140625" style="89" customWidth="1"/>
    <col min="6116" max="6116" width="8" style="89" customWidth="1"/>
    <col min="6117" max="6365" width="8.5546875" style="89"/>
    <col min="6366" max="6366" width="6.5546875" style="89" customWidth="1"/>
    <col min="6367" max="6368" width="7.44140625" style="89" customWidth="1"/>
    <col min="6369" max="6369" width="7.5546875" style="89" customWidth="1"/>
    <col min="6370" max="6370" width="8" style="89" customWidth="1"/>
    <col min="6371" max="6371" width="7.44140625" style="89" customWidth="1"/>
    <col min="6372" max="6372" width="8" style="89" customWidth="1"/>
    <col min="6373" max="6621" width="8.5546875" style="89"/>
    <col min="6622" max="6622" width="6.5546875" style="89" customWidth="1"/>
    <col min="6623" max="6624" width="7.44140625" style="89" customWidth="1"/>
    <col min="6625" max="6625" width="7.5546875" style="89" customWidth="1"/>
    <col min="6626" max="6626" width="8" style="89" customWidth="1"/>
    <col min="6627" max="6627" width="7.44140625" style="89" customWidth="1"/>
    <col min="6628" max="6628" width="8" style="89" customWidth="1"/>
    <col min="6629" max="6877" width="8.5546875" style="89"/>
    <col min="6878" max="6878" width="6.5546875" style="89" customWidth="1"/>
    <col min="6879" max="6880" width="7.44140625" style="89" customWidth="1"/>
    <col min="6881" max="6881" width="7.5546875" style="89" customWidth="1"/>
    <col min="6882" max="6882" width="8" style="89" customWidth="1"/>
    <col min="6883" max="6883" width="7.44140625" style="89" customWidth="1"/>
    <col min="6884" max="6884" width="8" style="89" customWidth="1"/>
    <col min="6885" max="7133" width="8.5546875" style="89"/>
    <col min="7134" max="7134" width="6.5546875" style="89" customWidth="1"/>
    <col min="7135" max="7136" width="7.44140625" style="89" customWidth="1"/>
    <col min="7137" max="7137" width="7.5546875" style="89" customWidth="1"/>
    <col min="7138" max="7138" width="8" style="89" customWidth="1"/>
    <col min="7139" max="7139" width="7.44140625" style="89" customWidth="1"/>
    <col min="7140" max="7140" width="8" style="89" customWidth="1"/>
    <col min="7141" max="7389" width="8.5546875" style="89"/>
    <col min="7390" max="7390" width="6.5546875" style="89" customWidth="1"/>
    <col min="7391" max="7392" width="7.44140625" style="89" customWidth="1"/>
    <col min="7393" max="7393" width="7.5546875" style="89" customWidth="1"/>
    <col min="7394" max="7394" width="8" style="89" customWidth="1"/>
    <col min="7395" max="7395" width="7.44140625" style="89" customWidth="1"/>
    <col min="7396" max="7396" width="8" style="89" customWidth="1"/>
    <col min="7397" max="7645" width="8.5546875" style="89"/>
    <col min="7646" max="7646" width="6.5546875" style="89" customWidth="1"/>
    <col min="7647" max="7648" width="7.44140625" style="89" customWidth="1"/>
    <col min="7649" max="7649" width="7.5546875" style="89" customWidth="1"/>
    <col min="7650" max="7650" width="8" style="89" customWidth="1"/>
    <col min="7651" max="7651" width="7.44140625" style="89" customWidth="1"/>
    <col min="7652" max="7652" width="8" style="89" customWidth="1"/>
    <col min="7653" max="7901" width="8.5546875" style="89"/>
    <col min="7902" max="7902" width="6.5546875" style="89" customWidth="1"/>
    <col min="7903" max="7904" width="7.44140625" style="89" customWidth="1"/>
    <col min="7905" max="7905" width="7.5546875" style="89" customWidth="1"/>
    <col min="7906" max="7906" width="8" style="89" customWidth="1"/>
    <col min="7907" max="7907" width="7.44140625" style="89" customWidth="1"/>
    <col min="7908" max="7908" width="8" style="89" customWidth="1"/>
    <col min="7909" max="8157" width="8.5546875" style="89"/>
    <col min="8158" max="8158" width="6.5546875" style="89" customWidth="1"/>
    <col min="8159" max="8160" width="7.44140625" style="89" customWidth="1"/>
    <col min="8161" max="8161" width="7.5546875" style="89" customWidth="1"/>
    <col min="8162" max="8162" width="8" style="89" customWidth="1"/>
    <col min="8163" max="8163" width="7.44140625" style="89" customWidth="1"/>
    <col min="8164" max="8164" width="8" style="89" customWidth="1"/>
    <col min="8165" max="8413" width="8.5546875" style="89"/>
    <col min="8414" max="8414" width="6.5546875" style="89" customWidth="1"/>
    <col min="8415" max="8416" width="7.44140625" style="89" customWidth="1"/>
    <col min="8417" max="8417" width="7.5546875" style="89" customWidth="1"/>
    <col min="8418" max="8418" width="8" style="89" customWidth="1"/>
    <col min="8419" max="8419" width="7.44140625" style="89" customWidth="1"/>
    <col min="8420" max="8420" width="8" style="89" customWidth="1"/>
    <col min="8421" max="8669" width="8.5546875" style="89"/>
    <col min="8670" max="8670" width="6.5546875" style="89" customWidth="1"/>
    <col min="8671" max="8672" width="7.44140625" style="89" customWidth="1"/>
    <col min="8673" max="8673" width="7.5546875" style="89" customWidth="1"/>
    <col min="8674" max="8674" width="8" style="89" customWidth="1"/>
    <col min="8675" max="8675" width="7.44140625" style="89" customWidth="1"/>
    <col min="8676" max="8676" width="8" style="89" customWidth="1"/>
    <col min="8677" max="8925" width="8.5546875" style="89"/>
    <col min="8926" max="8926" width="6.5546875" style="89" customWidth="1"/>
    <col min="8927" max="8928" width="7.44140625" style="89" customWidth="1"/>
    <col min="8929" max="8929" width="7.5546875" style="89" customWidth="1"/>
    <col min="8930" max="8930" width="8" style="89" customWidth="1"/>
    <col min="8931" max="8931" width="7.44140625" style="89" customWidth="1"/>
    <col min="8932" max="8932" width="8" style="89" customWidth="1"/>
    <col min="8933" max="9181" width="8.5546875" style="89"/>
    <col min="9182" max="9182" width="6.5546875" style="89" customWidth="1"/>
    <col min="9183" max="9184" width="7.44140625" style="89" customWidth="1"/>
    <col min="9185" max="9185" width="7.5546875" style="89" customWidth="1"/>
    <col min="9186" max="9186" width="8" style="89" customWidth="1"/>
    <col min="9187" max="9187" width="7.44140625" style="89" customWidth="1"/>
    <col min="9188" max="9188" width="8" style="89" customWidth="1"/>
    <col min="9189" max="9437" width="8.5546875" style="89"/>
    <col min="9438" max="9438" width="6.5546875" style="89" customWidth="1"/>
    <col min="9439" max="9440" width="7.44140625" style="89" customWidth="1"/>
    <col min="9441" max="9441" width="7.5546875" style="89" customWidth="1"/>
    <col min="9442" max="9442" width="8" style="89" customWidth="1"/>
    <col min="9443" max="9443" width="7.44140625" style="89" customWidth="1"/>
    <col min="9444" max="9444" width="8" style="89" customWidth="1"/>
    <col min="9445" max="9693" width="8.5546875" style="89"/>
    <col min="9694" max="9694" width="6.5546875" style="89" customWidth="1"/>
    <col min="9695" max="9696" width="7.44140625" style="89" customWidth="1"/>
    <col min="9697" max="9697" width="7.5546875" style="89" customWidth="1"/>
    <col min="9698" max="9698" width="8" style="89" customWidth="1"/>
    <col min="9699" max="9699" width="7.44140625" style="89" customWidth="1"/>
    <col min="9700" max="9700" width="8" style="89" customWidth="1"/>
    <col min="9701" max="9949" width="8.5546875" style="89"/>
    <col min="9950" max="9950" width="6.5546875" style="89" customWidth="1"/>
    <col min="9951" max="9952" width="7.44140625" style="89" customWidth="1"/>
    <col min="9953" max="9953" width="7.5546875" style="89" customWidth="1"/>
    <col min="9954" max="9954" width="8" style="89" customWidth="1"/>
    <col min="9955" max="9955" width="7.44140625" style="89" customWidth="1"/>
    <col min="9956" max="9956" width="8" style="89" customWidth="1"/>
    <col min="9957" max="10205" width="8.5546875" style="89"/>
    <col min="10206" max="10206" width="6.5546875" style="89" customWidth="1"/>
    <col min="10207" max="10208" width="7.44140625" style="89" customWidth="1"/>
    <col min="10209" max="10209" width="7.5546875" style="89" customWidth="1"/>
    <col min="10210" max="10210" width="8" style="89" customWidth="1"/>
    <col min="10211" max="10211" width="7.44140625" style="89" customWidth="1"/>
    <col min="10212" max="10212" width="8" style="89" customWidth="1"/>
    <col min="10213" max="10461" width="8.5546875" style="89"/>
    <col min="10462" max="10462" width="6.5546875" style="89" customWidth="1"/>
    <col min="10463" max="10464" width="7.44140625" style="89" customWidth="1"/>
    <col min="10465" max="10465" width="7.5546875" style="89" customWidth="1"/>
    <col min="10466" max="10466" width="8" style="89" customWidth="1"/>
    <col min="10467" max="10467" width="7.44140625" style="89" customWidth="1"/>
    <col min="10468" max="10468" width="8" style="89" customWidth="1"/>
    <col min="10469" max="10717" width="8.5546875" style="89"/>
    <col min="10718" max="10718" width="6.5546875" style="89" customWidth="1"/>
    <col min="10719" max="10720" width="7.44140625" style="89" customWidth="1"/>
    <col min="10721" max="10721" width="7.5546875" style="89" customWidth="1"/>
    <col min="10722" max="10722" width="8" style="89" customWidth="1"/>
    <col min="10723" max="10723" width="7.44140625" style="89" customWidth="1"/>
    <col min="10724" max="10724" width="8" style="89" customWidth="1"/>
    <col min="10725" max="10973" width="8.5546875" style="89"/>
    <col min="10974" max="10974" width="6.5546875" style="89" customWidth="1"/>
    <col min="10975" max="10976" width="7.44140625" style="89" customWidth="1"/>
    <col min="10977" max="10977" width="7.5546875" style="89" customWidth="1"/>
    <col min="10978" max="10978" width="8" style="89" customWidth="1"/>
    <col min="10979" max="10979" width="7.44140625" style="89" customWidth="1"/>
    <col min="10980" max="10980" width="8" style="89" customWidth="1"/>
    <col min="10981" max="11229" width="8.5546875" style="89"/>
    <col min="11230" max="11230" width="6.5546875" style="89" customWidth="1"/>
    <col min="11231" max="11232" width="7.44140625" style="89" customWidth="1"/>
    <col min="11233" max="11233" width="7.5546875" style="89" customWidth="1"/>
    <col min="11234" max="11234" width="8" style="89" customWidth="1"/>
    <col min="11235" max="11235" width="7.44140625" style="89" customWidth="1"/>
    <col min="11236" max="11236" width="8" style="89" customWidth="1"/>
    <col min="11237" max="11485" width="8.5546875" style="89"/>
    <col min="11486" max="11486" width="6.5546875" style="89" customWidth="1"/>
    <col min="11487" max="11488" width="7.44140625" style="89" customWidth="1"/>
    <col min="11489" max="11489" width="7.5546875" style="89" customWidth="1"/>
    <col min="11490" max="11490" width="8" style="89" customWidth="1"/>
    <col min="11491" max="11491" width="7.44140625" style="89" customWidth="1"/>
    <col min="11492" max="11492" width="8" style="89" customWidth="1"/>
    <col min="11493" max="11741" width="8.5546875" style="89"/>
    <col min="11742" max="11742" width="6.5546875" style="89" customWidth="1"/>
    <col min="11743" max="11744" width="7.44140625" style="89" customWidth="1"/>
    <col min="11745" max="11745" width="7.5546875" style="89" customWidth="1"/>
    <col min="11746" max="11746" width="8" style="89" customWidth="1"/>
    <col min="11747" max="11747" width="7.44140625" style="89" customWidth="1"/>
    <col min="11748" max="11748" width="8" style="89" customWidth="1"/>
    <col min="11749" max="11997" width="8.5546875" style="89"/>
    <col min="11998" max="11998" width="6.5546875" style="89" customWidth="1"/>
    <col min="11999" max="12000" width="7.44140625" style="89" customWidth="1"/>
    <col min="12001" max="12001" width="7.5546875" style="89" customWidth="1"/>
    <col min="12002" max="12002" width="8" style="89" customWidth="1"/>
    <col min="12003" max="12003" width="7.44140625" style="89" customWidth="1"/>
    <col min="12004" max="12004" width="8" style="89" customWidth="1"/>
    <col min="12005" max="12253" width="8.5546875" style="89"/>
    <col min="12254" max="12254" width="6.5546875" style="89" customWidth="1"/>
    <col min="12255" max="12256" width="7.44140625" style="89" customWidth="1"/>
    <col min="12257" max="12257" width="7.5546875" style="89" customWidth="1"/>
    <col min="12258" max="12258" width="8" style="89" customWidth="1"/>
    <col min="12259" max="12259" width="7.44140625" style="89" customWidth="1"/>
    <col min="12260" max="12260" width="8" style="89" customWidth="1"/>
    <col min="12261" max="12509" width="8.5546875" style="89"/>
    <col min="12510" max="12510" width="6.5546875" style="89" customWidth="1"/>
    <col min="12511" max="12512" width="7.44140625" style="89" customWidth="1"/>
    <col min="12513" max="12513" width="7.5546875" style="89" customWidth="1"/>
    <col min="12514" max="12514" width="8" style="89" customWidth="1"/>
    <col min="12515" max="12515" width="7.44140625" style="89" customWidth="1"/>
    <col min="12516" max="12516" width="8" style="89" customWidth="1"/>
    <col min="12517" max="12765" width="8.5546875" style="89"/>
    <col min="12766" max="12766" width="6.5546875" style="89" customWidth="1"/>
    <col min="12767" max="12768" width="7.44140625" style="89" customWidth="1"/>
    <col min="12769" max="12769" width="7.5546875" style="89" customWidth="1"/>
    <col min="12770" max="12770" width="8" style="89" customWidth="1"/>
    <col min="12771" max="12771" width="7.44140625" style="89" customWidth="1"/>
    <col min="12772" max="12772" width="8" style="89" customWidth="1"/>
    <col min="12773" max="13021" width="8.5546875" style="89"/>
    <col min="13022" max="13022" width="6.5546875" style="89" customWidth="1"/>
    <col min="13023" max="13024" width="7.44140625" style="89" customWidth="1"/>
    <col min="13025" max="13025" width="7.5546875" style="89" customWidth="1"/>
    <col min="13026" max="13026" width="8" style="89" customWidth="1"/>
    <col min="13027" max="13027" width="7.44140625" style="89" customWidth="1"/>
    <col min="13028" max="13028" width="8" style="89" customWidth="1"/>
    <col min="13029" max="13277" width="8.5546875" style="89"/>
    <col min="13278" max="13278" width="6.5546875" style="89" customWidth="1"/>
    <col min="13279" max="13280" width="7.44140625" style="89" customWidth="1"/>
    <col min="13281" max="13281" width="7.5546875" style="89" customWidth="1"/>
    <col min="13282" max="13282" width="8" style="89" customWidth="1"/>
    <col min="13283" max="13283" width="7.44140625" style="89" customWidth="1"/>
    <col min="13284" max="13284" width="8" style="89" customWidth="1"/>
    <col min="13285" max="13533" width="8.5546875" style="89"/>
    <col min="13534" max="13534" width="6.5546875" style="89" customWidth="1"/>
    <col min="13535" max="13536" width="7.44140625" style="89" customWidth="1"/>
    <col min="13537" max="13537" width="7.5546875" style="89" customWidth="1"/>
    <col min="13538" max="13538" width="8" style="89" customWidth="1"/>
    <col min="13539" max="13539" width="7.44140625" style="89" customWidth="1"/>
    <col min="13540" max="13540" width="8" style="89" customWidth="1"/>
    <col min="13541" max="13789" width="8.5546875" style="89"/>
    <col min="13790" max="13790" width="6.5546875" style="89" customWidth="1"/>
    <col min="13791" max="13792" width="7.44140625" style="89" customWidth="1"/>
    <col min="13793" max="13793" width="7.5546875" style="89" customWidth="1"/>
    <col min="13794" max="13794" width="8" style="89" customWidth="1"/>
    <col min="13795" max="13795" width="7.44140625" style="89" customWidth="1"/>
    <col min="13796" max="13796" width="8" style="89" customWidth="1"/>
    <col min="13797" max="14045" width="8.5546875" style="89"/>
    <col min="14046" max="14046" width="6.5546875" style="89" customWidth="1"/>
    <col min="14047" max="14048" width="7.44140625" style="89" customWidth="1"/>
    <col min="14049" max="14049" width="7.5546875" style="89" customWidth="1"/>
    <col min="14050" max="14050" width="8" style="89" customWidth="1"/>
    <col min="14051" max="14051" width="7.44140625" style="89" customWidth="1"/>
    <col min="14052" max="14052" width="8" style="89" customWidth="1"/>
    <col min="14053" max="14301" width="8.5546875" style="89"/>
    <col min="14302" max="14302" width="6.5546875" style="89" customWidth="1"/>
    <col min="14303" max="14304" width="7.44140625" style="89" customWidth="1"/>
    <col min="14305" max="14305" width="7.5546875" style="89" customWidth="1"/>
    <col min="14306" max="14306" width="8" style="89" customWidth="1"/>
    <col min="14307" max="14307" width="7.44140625" style="89" customWidth="1"/>
    <col min="14308" max="14308" width="8" style="89" customWidth="1"/>
    <col min="14309" max="14557" width="8.5546875" style="89"/>
    <col min="14558" max="14558" width="6.5546875" style="89" customWidth="1"/>
    <col min="14559" max="14560" width="7.44140625" style="89" customWidth="1"/>
    <col min="14561" max="14561" width="7.5546875" style="89" customWidth="1"/>
    <col min="14562" max="14562" width="8" style="89" customWidth="1"/>
    <col min="14563" max="14563" width="7.44140625" style="89" customWidth="1"/>
    <col min="14564" max="14564" width="8" style="89" customWidth="1"/>
    <col min="14565" max="14813" width="8.5546875" style="89"/>
    <col min="14814" max="14814" width="6.5546875" style="89" customWidth="1"/>
    <col min="14815" max="14816" width="7.44140625" style="89" customWidth="1"/>
    <col min="14817" max="14817" width="7.5546875" style="89" customWidth="1"/>
    <col min="14818" max="14818" width="8" style="89" customWidth="1"/>
    <col min="14819" max="14819" width="7.44140625" style="89" customWidth="1"/>
    <col min="14820" max="14820" width="8" style="89" customWidth="1"/>
    <col min="14821" max="15069" width="8.5546875" style="89"/>
    <col min="15070" max="15070" width="6.5546875" style="89" customWidth="1"/>
    <col min="15071" max="15072" width="7.44140625" style="89" customWidth="1"/>
    <col min="15073" max="15073" width="7.5546875" style="89" customWidth="1"/>
    <col min="15074" max="15074" width="8" style="89" customWidth="1"/>
    <col min="15075" max="15075" width="7.44140625" style="89" customWidth="1"/>
    <col min="15076" max="15076" width="8" style="89" customWidth="1"/>
    <col min="15077" max="15325" width="8.5546875" style="89"/>
    <col min="15326" max="15326" width="6.5546875" style="89" customWidth="1"/>
    <col min="15327" max="15328" width="7.44140625" style="89" customWidth="1"/>
    <col min="15329" max="15329" width="7.5546875" style="89" customWidth="1"/>
    <col min="15330" max="15330" width="8" style="89" customWidth="1"/>
    <col min="15331" max="15331" width="7.44140625" style="89" customWidth="1"/>
    <col min="15332" max="15332" width="8" style="89" customWidth="1"/>
    <col min="15333" max="15581" width="8.5546875" style="89"/>
    <col min="15582" max="15582" width="6.5546875" style="89" customWidth="1"/>
    <col min="15583" max="15584" width="7.44140625" style="89" customWidth="1"/>
    <col min="15585" max="15585" width="7.5546875" style="89" customWidth="1"/>
    <col min="15586" max="15586" width="8" style="89" customWidth="1"/>
    <col min="15587" max="15587" width="7.44140625" style="89" customWidth="1"/>
    <col min="15588" max="15588" width="8" style="89" customWidth="1"/>
    <col min="15589" max="15837" width="8.5546875" style="89"/>
    <col min="15838" max="15838" width="6.5546875" style="89" customWidth="1"/>
    <col min="15839" max="15840" width="7.44140625" style="89" customWidth="1"/>
    <col min="15841" max="15841" width="7.5546875" style="89" customWidth="1"/>
    <col min="15842" max="15842" width="8" style="89" customWidth="1"/>
    <col min="15843" max="15843" width="7.44140625" style="89" customWidth="1"/>
    <col min="15844" max="15844" width="8" style="89" customWidth="1"/>
    <col min="15845" max="16093" width="8.5546875" style="89"/>
    <col min="16094" max="16094" width="6.5546875" style="89" customWidth="1"/>
    <col min="16095" max="16096" width="7.44140625" style="89" customWidth="1"/>
    <col min="16097" max="16097" width="7.5546875" style="89" customWidth="1"/>
    <col min="16098" max="16098" width="8" style="89" customWidth="1"/>
    <col min="16099" max="16099" width="7.44140625" style="89" customWidth="1"/>
    <col min="16100" max="16100" width="8" style="89" customWidth="1"/>
    <col min="16101" max="16384" width="8.5546875" style="89"/>
  </cols>
  <sheetData>
    <row r="1" spans="1:11" ht="30" customHeight="1" x14ac:dyDescent="0.25">
      <c r="A1" s="191"/>
      <c r="B1" s="192"/>
      <c r="E1" s="193" t="s">
        <v>119</v>
      </c>
      <c r="F1" s="194"/>
      <c r="G1" s="194"/>
      <c r="H1" s="194"/>
      <c r="I1" s="194"/>
    </row>
    <row r="2" spans="1:11" ht="6" customHeight="1" x14ac:dyDescent="0.25">
      <c r="A2" s="191"/>
      <c r="B2" s="192"/>
    </row>
    <row r="3" spans="1:11" ht="15" customHeight="1" x14ac:dyDescent="0.25">
      <c r="A3" s="210" t="s">
        <v>343</v>
      </c>
      <c r="B3" s="195"/>
      <c r="C3" s="195"/>
      <c r="D3" s="196"/>
      <c r="E3" s="195"/>
      <c r="F3" s="195"/>
      <c r="G3" s="196"/>
      <c r="H3" s="196"/>
      <c r="I3" s="195"/>
      <c r="J3" s="196"/>
      <c r="K3" s="195"/>
    </row>
    <row r="4" spans="1:11" ht="15" customHeight="1" x14ac:dyDescent="0.25">
      <c r="B4" s="197" t="s">
        <v>39</v>
      </c>
      <c r="C4" s="197"/>
      <c r="D4" s="140"/>
      <c r="E4" s="197" t="s">
        <v>40</v>
      </c>
      <c r="F4" s="197"/>
      <c r="G4" s="140"/>
      <c r="H4" s="140"/>
      <c r="I4" s="197" t="s">
        <v>41</v>
      </c>
      <c r="J4" s="197"/>
      <c r="K4" s="197"/>
    </row>
    <row r="5" spans="1:11" ht="45" customHeight="1" x14ac:dyDescent="0.25">
      <c r="A5" s="27" t="s">
        <v>60</v>
      </c>
      <c r="B5" s="51" t="s">
        <v>56</v>
      </c>
      <c r="C5" s="51" t="s">
        <v>163</v>
      </c>
      <c r="D5" s="51"/>
      <c r="E5" s="51" t="s">
        <v>56</v>
      </c>
      <c r="F5" s="51" t="s">
        <v>163</v>
      </c>
      <c r="G5" s="51"/>
      <c r="H5" s="51" t="s">
        <v>56</v>
      </c>
      <c r="I5" s="51" t="s">
        <v>136</v>
      </c>
      <c r="J5" s="51" t="s">
        <v>163</v>
      </c>
      <c r="K5" s="51" t="s">
        <v>260</v>
      </c>
    </row>
    <row r="6" spans="1:11" ht="6" customHeight="1" x14ac:dyDescent="0.25">
      <c r="A6" s="28"/>
      <c r="B6" s="98"/>
      <c r="C6" s="98"/>
      <c r="D6" s="98"/>
      <c r="E6" s="98"/>
      <c r="F6" s="98"/>
      <c r="G6" s="98"/>
      <c r="H6" s="98"/>
      <c r="I6" s="98"/>
      <c r="J6" s="98"/>
      <c r="K6" s="98"/>
    </row>
    <row r="7" spans="1:11" ht="12.75" customHeight="1" x14ac:dyDescent="0.25">
      <c r="A7" s="11">
        <v>1990</v>
      </c>
      <c r="B7" s="41" t="s">
        <v>34</v>
      </c>
      <c r="C7" s="41" t="s">
        <v>34</v>
      </c>
      <c r="D7" s="41"/>
      <c r="E7" s="41" t="s">
        <v>34</v>
      </c>
      <c r="F7" s="41" t="s">
        <v>34</v>
      </c>
      <c r="G7" s="41"/>
      <c r="H7" s="12">
        <v>869</v>
      </c>
      <c r="I7" s="12">
        <v>10.115672540896302</v>
      </c>
      <c r="J7" s="41" t="s">
        <v>34</v>
      </c>
      <c r="K7" s="41" t="s">
        <v>34</v>
      </c>
    </row>
    <row r="8" spans="1:11" ht="12.75" customHeight="1" x14ac:dyDescent="0.25">
      <c r="A8" s="11">
        <v>1991</v>
      </c>
      <c r="B8" s="41" t="s">
        <v>34</v>
      </c>
      <c r="C8" s="41" t="s">
        <v>34</v>
      </c>
      <c r="D8" s="41"/>
      <c r="E8" s="41" t="s">
        <v>34</v>
      </c>
      <c r="F8" s="41" t="s">
        <v>34</v>
      </c>
      <c r="G8" s="41"/>
      <c r="H8" s="12">
        <v>1272</v>
      </c>
      <c r="I8" s="12">
        <v>14.715206951685879</v>
      </c>
      <c r="J8" s="41" t="s">
        <v>34</v>
      </c>
      <c r="K8" s="41" t="s">
        <v>34</v>
      </c>
    </row>
    <row r="9" spans="1:11" ht="12.75" customHeight="1" x14ac:dyDescent="0.25">
      <c r="A9" s="11">
        <v>1992</v>
      </c>
      <c r="B9" s="12">
        <v>1381</v>
      </c>
      <c r="C9" s="12">
        <v>91343</v>
      </c>
      <c r="D9" s="12"/>
      <c r="E9" s="12">
        <v>105</v>
      </c>
      <c r="F9" s="12">
        <v>10002</v>
      </c>
      <c r="G9" s="12"/>
      <c r="H9" s="12">
        <v>1486</v>
      </c>
      <c r="I9" s="12">
        <v>17.096154826275569</v>
      </c>
      <c r="J9" s="12">
        <v>101345</v>
      </c>
      <c r="K9" s="12">
        <v>1165.9554581890293</v>
      </c>
    </row>
    <row r="10" spans="1:11" ht="12.75" customHeight="1" x14ac:dyDescent="0.25">
      <c r="A10" s="11">
        <v>1993</v>
      </c>
      <c r="B10" s="12">
        <v>1750</v>
      </c>
      <c r="C10" s="12">
        <v>58186</v>
      </c>
      <c r="D10" s="12"/>
      <c r="E10" s="12">
        <v>75</v>
      </c>
      <c r="F10" s="12">
        <v>103093</v>
      </c>
      <c r="G10" s="12"/>
      <c r="H10" s="12">
        <v>1825</v>
      </c>
      <c r="I10" s="12">
        <v>20.868807924521011</v>
      </c>
      <c r="J10" s="12">
        <v>161279</v>
      </c>
      <c r="K10" s="12">
        <v>1844.2194374020953</v>
      </c>
    </row>
    <row r="11" spans="1:11" ht="12.75" customHeight="1" x14ac:dyDescent="0.25">
      <c r="A11" s="11">
        <v>1994</v>
      </c>
      <c r="B11" s="12">
        <v>1661</v>
      </c>
      <c r="C11" s="12">
        <v>45101</v>
      </c>
      <c r="D11" s="12"/>
      <c r="E11" s="12">
        <v>151</v>
      </c>
      <c r="F11" s="12">
        <v>53510</v>
      </c>
      <c r="G11" s="12"/>
      <c r="H11" s="12">
        <v>1812</v>
      </c>
      <c r="I11" s="12">
        <v>20.552650798553284</v>
      </c>
      <c r="J11" s="12">
        <v>98611</v>
      </c>
      <c r="K11" s="12">
        <v>1118.4974878014007</v>
      </c>
    </row>
    <row r="12" spans="1:11" ht="12.75" customHeight="1" x14ac:dyDescent="0.25">
      <c r="A12" s="11">
        <v>1995</v>
      </c>
      <c r="B12" s="12">
        <v>1742</v>
      </c>
      <c r="C12" s="12">
        <v>47481</v>
      </c>
      <c r="D12" s="12"/>
      <c r="E12" s="12">
        <v>58</v>
      </c>
      <c r="F12" s="12">
        <v>70180</v>
      </c>
      <c r="G12" s="12"/>
      <c r="H12" s="12">
        <v>1800</v>
      </c>
      <c r="I12" s="12">
        <v>20.367760279608614</v>
      </c>
      <c r="J12" s="12">
        <v>117661</v>
      </c>
      <c r="K12" s="12">
        <v>1331.3839123661271</v>
      </c>
    </row>
    <row r="13" spans="1:11" ht="12.75" customHeight="1" x14ac:dyDescent="0.25">
      <c r="A13" s="11">
        <v>1996</v>
      </c>
      <c r="B13" s="12">
        <v>1613</v>
      </c>
      <c r="C13" s="12">
        <v>40009</v>
      </c>
      <c r="D13" s="12"/>
      <c r="E13" s="12">
        <v>47</v>
      </c>
      <c r="F13" s="12">
        <v>96164</v>
      </c>
      <c r="G13" s="12"/>
      <c r="H13" s="12">
        <v>1660</v>
      </c>
      <c r="I13" s="12">
        <v>18.768728449175018</v>
      </c>
      <c r="J13" s="12">
        <v>136173</v>
      </c>
      <c r="K13" s="12">
        <v>1539.6349753671745</v>
      </c>
    </row>
    <row r="14" spans="1:11" ht="12.75" customHeight="1" x14ac:dyDescent="0.25">
      <c r="A14" s="11">
        <v>1997</v>
      </c>
      <c r="B14" s="12">
        <v>1870</v>
      </c>
      <c r="C14" s="12">
        <v>56315</v>
      </c>
      <c r="D14" s="12"/>
      <c r="E14" s="12">
        <v>236</v>
      </c>
      <c r="F14" s="12">
        <v>148835</v>
      </c>
      <c r="G14" s="12"/>
      <c r="H14" s="12">
        <v>2106</v>
      </c>
      <c r="I14" s="12">
        <v>23.802997979683816</v>
      </c>
      <c r="J14" s="12">
        <v>205150</v>
      </c>
      <c r="K14" s="12">
        <v>2318.7013464065217</v>
      </c>
    </row>
    <row r="15" spans="1:11" ht="12.75" customHeight="1" x14ac:dyDescent="0.25">
      <c r="A15" s="11">
        <v>1998</v>
      </c>
      <c r="B15" s="12">
        <v>2342</v>
      </c>
      <c r="C15" s="12">
        <v>66848</v>
      </c>
      <c r="D15" s="12"/>
      <c r="E15" s="12">
        <v>210</v>
      </c>
      <c r="F15" s="12">
        <v>227123</v>
      </c>
      <c r="G15" s="12"/>
      <c r="H15" s="12">
        <v>2552</v>
      </c>
      <c r="I15" s="12">
        <v>28.822082594240417</v>
      </c>
      <c r="J15" s="12">
        <v>293971</v>
      </c>
      <c r="K15" s="12">
        <v>3320.0848128179659</v>
      </c>
    </row>
    <row r="16" spans="1:11" ht="12.75" customHeight="1" x14ac:dyDescent="0.25">
      <c r="A16" s="11">
        <v>1999</v>
      </c>
      <c r="B16" s="12">
        <v>2398</v>
      </c>
      <c r="C16" s="12">
        <v>39699</v>
      </c>
      <c r="D16" s="12"/>
      <c r="E16" s="12">
        <v>322</v>
      </c>
      <c r="F16" s="12">
        <v>136051</v>
      </c>
      <c r="G16" s="12"/>
      <c r="H16" s="12">
        <v>2720</v>
      </c>
      <c r="I16" s="12">
        <v>30.69483399173</v>
      </c>
      <c r="J16" s="12">
        <v>175750</v>
      </c>
      <c r="K16" s="12">
        <v>1983.315100752407</v>
      </c>
    </row>
    <row r="17" spans="1:11" ht="12.75" customHeight="1" x14ac:dyDescent="0.25">
      <c r="A17" s="11">
        <v>2000</v>
      </c>
      <c r="B17" s="12">
        <v>2514</v>
      </c>
      <c r="C17" s="12">
        <v>117164</v>
      </c>
      <c r="D17" s="12"/>
      <c r="E17" s="12">
        <v>300</v>
      </c>
      <c r="F17" s="12">
        <v>237460</v>
      </c>
      <c r="G17" s="12"/>
      <c r="H17" s="12">
        <v>2814</v>
      </c>
      <c r="I17" s="12">
        <v>31.679228783022271</v>
      </c>
      <c r="J17" s="12">
        <v>354624</v>
      </c>
      <c r="K17" s="12">
        <v>3992.2582899610838</v>
      </c>
    </row>
    <row r="18" spans="1:11" s="100" customFormat="1" ht="12.75" customHeight="1" x14ac:dyDescent="0.25">
      <c r="A18" s="11">
        <v>2001</v>
      </c>
      <c r="B18" s="12">
        <v>2925</v>
      </c>
      <c r="C18" s="12">
        <v>191249</v>
      </c>
      <c r="D18" s="12"/>
      <c r="E18" s="12">
        <v>402</v>
      </c>
      <c r="F18" s="12">
        <v>105139</v>
      </c>
      <c r="G18" s="12"/>
      <c r="H18" s="12">
        <v>3327</v>
      </c>
      <c r="I18" s="12">
        <v>37.343722079197875</v>
      </c>
      <c r="J18" s="12">
        <v>296388</v>
      </c>
      <c r="K18" s="12">
        <v>3326.7902313223021</v>
      </c>
    </row>
    <row r="19" spans="1:11" s="100" customFormat="1" ht="12.75" customHeight="1" x14ac:dyDescent="0.25">
      <c r="A19" s="11">
        <v>2002</v>
      </c>
      <c r="B19" s="12">
        <v>4327</v>
      </c>
      <c r="C19" s="12">
        <v>193189</v>
      </c>
      <c r="D19" s="12"/>
      <c r="E19" s="12">
        <v>276</v>
      </c>
      <c r="F19" s="12">
        <v>525320</v>
      </c>
      <c r="G19" s="12"/>
      <c r="H19" s="12">
        <v>4603</v>
      </c>
      <c r="I19" s="12">
        <v>51.483157860358617</v>
      </c>
      <c r="J19" s="12">
        <v>718509</v>
      </c>
      <c r="K19" s="12">
        <v>8036.3050773600708</v>
      </c>
    </row>
    <row r="20" spans="1:11" s="100" customFormat="1" ht="12.75" customHeight="1" x14ac:dyDescent="0.25">
      <c r="A20" s="11">
        <v>2003</v>
      </c>
      <c r="B20" s="12">
        <v>4100</v>
      </c>
      <c r="C20" s="12">
        <v>193418</v>
      </c>
      <c r="D20" s="12"/>
      <c r="E20" s="12">
        <v>301</v>
      </c>
      <c r="F20" s="12">
        <v>88265</v>
      </c>
      <c r="G20" s="12"/>
      <c r="H20" s="12">
        <v>4401</v>
      </c>
      <c r="I20" s="12">
        <v>49.032551330429932</v>
      </c>
      <c r="J20" s="12">
        <v>281683</v>
      </c>
      <c r="K20" s="12">
        <v>3138.2949685093149</v>
      </c>
    </row>
    <row r="21" spans="1:11" s="100" customFormat="1" ht="12.75" customHeight="1" x14ac:dyDescent="0.25">
      <c r="A21" s="11" t="s">
        <v>87</v>
      </c>
      <c r="B21" s="12">
        <v>3766</v>
      </c>
      <c r="C21" s="12">
        <v>113912</v>
      </c>
      <c r="D21" s="12"/>
      <c r="E21" s="12">
        <v>949</v>
      </c>
      <c r="F21" s="12">
        <v>209654</v>
      </c>
      <c r="G21" s="12"/>
      <c r="H21" s="12">
        <v>4715</v>
      </c>
      <c r="I21" s="12">
        <v>52.32266002855053</v>
      </c>
      <c r="J21" s="12">
        <v>323566</v>
      </c>
      <c r="K21" s="12">
        <v>3590.6328345276738</v>
      </c>
    </row>
    <row r="22" spans="1:11" ht="12.75" customHeight="1" x14ac:dyDescent="0.25">
      <c r="A22" s="11">
        <v>2005</v>
      </c>
      <c r="B22" s="12">
        <v>4459</v>
      </c>
      <c r="C22" s="12">
        <v>185220</v>
      </c>
      <c r="D22" s="12"/>
      <c r="E22" s="12">
        <v>888</v>
      </c>
      <c r="F22" s="12">
        <v>429776</v>
      </c>
      <c r="G22" s="12"/>
      <c r="H22" s="12">
        <v>5347</v>
      </c>
      <c r="I22" s="12">
        <v>59.097552629647673</v>
      </c>
      <c r="J22" s="12">
        <v>614996</v>
      </c>
      <c r="K22" s="12">
        <v>6797.2243271035723</v>
      </c>
    </row>
    <row r="23" spans="1:11" ht="12.75" customHeight="1" x14ac:dyDescent="0.25">
      <c r="A23" s="11">
        <v>2006</v>
      </c>
      <c r="B23" s="12">
        <v>5044</v>
      </c>
      <c r="C23" s="12">
        <v>133084</v>
      </c>
      <c r="D23" s="12"/>
      <c r="E23" s="12">
        <v>988</v>
      </c>
      <c r="F23" s="12">
        <v>573195</v>
      </c>
      <c r="G23" s="12"/>
      <c r="H23" s="12">
        <v>6032</v>
      </c>
      <c r="I23" s="12">
        <v>66.189288856881788</v>
      </c>
      <c r="J23" s="12">
        <v>706279</v>
      </c>
      <c r="K23" s="12">
        <v>7750.017364812602</v>
      </c>
    </row>
    <row r="24" spans="1:11" ht="12.75" customHeight="1" x14ac:dyDescent="0.25">
      <c r="A24" s="11">
        <v>2007</v>
      </c>
      <c r="B24" s="12">
        <v>6139</v>
      </c>
      <c r="C24" s="12">
        <v>483143</v>
      </c>
      <c r="D24" s="12"/>
      <c r="E24" s="12">
        <v>1304</v>
      </c>
      <c r="F24" s="12">
        <v>243035</v>
      </c>
      <c r="G24" s="12"/>
      <c r="H24" s="12">
        <v>7443</v>
      </c>
      <c r="I24" s="12">
        <v>81.052588134480445</v>
      </c>
      <c r="J24" s="12">
        <v>726178</v>
      </c>
      <c r="K24" s="12">
        <v>7907.9143284053116</v>
      </c>
    </row>
    <row r="25" spans="1:11" ht="12.75" customHeight="1" x14ac:dyDescent="0.25">
      <c r="A25" s="11" t="s">
        <v>162</v>
      </c>
      <c r="B25" s="12">
        <v>3874</v>
      </c>
      <c r="C25" s="12">
        <v>276225</v>
      </c>
      <c r="D25" s="12"/>
      <c r="E25" s="12">
        <v>1828</v>
      </c>
      <c r="F25" s="12">
        <v>845635</v>
      </c>
      <c r="G25" s="12"/>
      <c r="H25" s="12">
        <v>5702</v>
      </c>
      <c r="I25" s="12">
        <v>61.600974985056205</v>
      </c>
      <c r="J25" s="12">
        <v>1121860</v>
      </c>
      <c r="K25" s="12">
        <v>12119.89999942742</v>
      </c>
    </row>
    <row r="26" spans="1:11" ht="12.75" customHeight="1" x14ac:dyDescent="0.25">
      <c r="A26" s="11">
        <v>2009</v>
      </c>
      <c r="B26" s="12">
        <v>4368</v>
      </c>
      <c r="C26" s="12">
        <v>287332</v>
      </c>
      <c r="D26" s="12"/>
      <c r="E26" s="12">
        <v>1505</v>
      </c>
      <c r="F26" s="12">
        <v>471564</v>
      </c>
      <c r="G26" s="12"/>
      <c r="H26" s="12">
        <v>5873</v>
      </c>
      <c r="I26" s="12">
        <v>62.87549453027092</v>
      </c>
      <c r="J26" s="12">
        <v>758896</v>
      </c>
      <c r="K26" s="12">
        <v>8124.6315847172618</v>
      </c>
    </row>
    <row r="27" spans="1:11" ht="12.75" customHeight="1" x14ac:dyDescent="0.25">
      <c r="A27" s="11">
        <v>2010</v>
      </c>
      <c r="B27" s="12">
        <v>4677</v>
      </c>
      <c r="C27" s="12">
        <v>237894</v>
      </c>
      <c r="D27" s="12"/>
      <c r="E27" s="12">
        <v>1638</v>
      </c>
      <c r="F27" s="12">
        <v>779102</v>
      </c>
      <c r="G27" s="12"/>
      <c r="H27" s="12">
        <v>6315</v>
      </c>
      <c r="I27" s="12">
        <v>67.069757858525833</v>
      </c>
      <c r="J27" s="12">
        <v>1016996</v>
      </c>
      <c r="K27" s="12">
        <v>10801.21543358501</v>
      </c>
    </row>
    <row r="28" spans="1:11" ht="12.75" customHeight="1" x14ac:dyDescent="0.25">
      <c r="A28" s="11">
        <v>2011</v>
      </c>
      <c r="B28" s="12">
        <v>5035</v>
      </c>
      <c r="C28" s="12">
        <v>289493</v>
      </c>
      <c r="D28" s="12"/>
      <c r="E28" s="12">
        <v>2439</v>
      </c>
      <c r="F28" s="12">
        <v>648200</v>
      </c>
      <c r="G28" s="12"/>
      <c r="H28" s="12">
        <v>7474</v>
      </c>
      <c r="I28" s="12">
        <v>78.815926216313542</v>
      </c>
      <c r="J28" s="12">
        <v>937693</v>
      </c>
      <c r="K28" s="12">
        <v>9888.2984080216338</v>
      </c>
    </row>
    <row r="29" spans="1:11" ht="12.75" customHeight="1" x14ac:dyDescent="0.25">
      <c r="A29" s="11">
        <v>2012</v>
      </c>
      <c r="B29" s="12">
        <v>4858</v>
      </c>
      <c r="C29" s="12">
        <v>232318</v>
      </c>
      <c r="D29" s="12"/>
      <c r="E29" s="12">
        <v>2920</v>
      </c>
      <c r="F29" s="12">
        <v>1050000</v>
      </c>
      <c r="G29" s="12"/>
      <c r="H29" s="12">
        <v>7778</v>
      </c>
      <c r="I29" s="12">
        <v>81.394800046421608</v>
      </c>
      <c r="J29" s="12">
        <v>1282318</v>
      </c>
      <c r="K29" s="12">
        <v>13419.133094102246</v>
      </c>
    </row>
    <row r="30" spans="1:11" ht="12.75" customHeight="1" x14ac:dyDescent="0.25">
      <c r="A30" s="11">
        <v>2013</v>
      </c>
      <c r="B30" s="12">
        <v>5476</v>
      </c>
      <c r="C30" s="12">
        <v>289549</v>
      </c>
      <c r="D30" s="12"/>
      <c r="E30" s="12">
        <v>1805</v>
      </c>
      <c r="F30" s="12">
        <v>900000</v>
      </c>
      <c r="G30" s="12"/>
      <c r="H30" s="12">
        <v>7281</v>
      </c>
      <c r="I30" s="12">
        <v>75.490955600825473</v>
      </c>
      <c r="J30" s="12">
        <v>1189549</v>
      </c>
      <c r="K30" s="12">
        <v>12333.496874606008</v>
      </c>
    </row>
    <row r="31" spans="1:11" ht="12.75" customHeight="1" x14ac:dyDescent="0.25">
      <c r="A31" s="11">
        <v>2014</v>
      </c>
      <c r="B31" s="12">
        <v>6618</v>
      </c>
      <c r="C31" s="12">
        <v>574800</v>
      </c>
      <c r="D31" s="12"/>
      <c r="E31" s="12">
        <v>1830</v>
      </c>
      <c r="F31" s="12">
        <v>733414</v>
      </c>
      <c r="G31" s="12"/>
      <c r="H31" s="12">
        <v>8448</v>
      </c>
      <c r="I31" s="12">
        <v>86.669665770868093</v>
      </c>
      <c r="J31" s="12">
        <v>1308214</v>
      </c>
      <c r="K31" s="12">
        <v>13421.220423386652</v>
      </c>
    </row>
    <row r="32" spans="1:11" ht="12.75" customHeight="1" x14ac:dyDescent="0.25">
      <c r="A32" s="11">
        <v>2015</v>
      </c>
      <c r="B32" s="12">
        <v>7321</v>
      </c>
      <c r="C32" s="12">
        <v>747486.270000041</v>
      </c>
      <c r="D32" s="12"/>
      <c r="E32" s="12">
        <v>2406</v>
      </c>
      <c r="F32" s="12">
        <v>560273</v>
      </c>
      <c r="G32" s="12"/>
      <c r="H32" s="12">
        <v>9727</v>
      </c>
      <c r="I32" s="12">
        <v>98.741074144933464</v>
      </c>
      <c r="J32" s="12">
        <v>1307759.270000041</v>
      </c>
      <c r="K32" s="12">
        <v>13275.373192433237</v>
      </c>
    </row>
    <row r="33" spans="1:14" ht="12.75" customHeight="1" x14ac:dyDescent="0.25">
      <c r="A33" s="11">
        <v>2016</v>
      </c>
      <c r="B33" s="12">
        <v>8855</v>
      </c>
      <c r="C33" s="12">
        <v>1172868.1200000001</v>
      </c>
      <c r="D33" s="12"/>
      <c r="E33" s="12">
        <v>2687</v>
      </c>
      <c r="F33" s="12">
        <v>829409</v>
      </c>
      <c r="G33" s="12"/>
      <c r="H33" s="12">
        <v>11542</v>
      </c>
      <c r="I33" s="12">
        <v>115.47597120324221</v>
      </c>
      <c r="J33" s="12">
        <v>2002277.12</v>
      </c>
      <c r="K33" s="12">
        <v>20032.480943513321</v>
      </c>
    </row>
    <row r="34" spans="1:14" ht="12.75" customHeight="1" x14ac:dyDescent="0.25">
      <c r="A34" s="11">
        <v>2017</v>
      </c>
      <c r="B34" s="12">
        <v>10203</v>
      </c>
      <c r="C34" s="12">
        <v>1916704</v>
      </c>
      <c r="D34" s="12"/>
      <c r="E34" s="12">
        <v>2479</v>
      </c>
      <c r="F34" s="12">
        <v>1814874</v>
      </c>
      <c r="G34" s="12"/>
      <c r="H34" s="12">
        <v>12682</v>
      </c>
      <c r="I34" s="12">
        <v>125.31320891338369</v>
      </c>
      <c r="J34" s="12">
        <v>3731578</v>
      </c>
      <c r="K34" s="12">
        <v>36872.418663506265</v>
      </c>
    </row>
    <row r="35" spans="1:14" ht="12.75" customHeight="1" x14ac:dyDescent="0.25">
      <c r="A35" s="11">
        <v>2018</v>
      </c>
      <c r="B35" s="12">
        <v>12013</v>
      </c>
      <c r="C35" s="12">
        <v>2005595</v>
      </c>
      <c r="D35" s="12"/>
      <c r="E35" s="12">
        <v>2277</v>
      </c>
      <c r="F35" s="12">
        <v>1164961</v>
      </c>
      <c r="G35" s="12"/>
      <c r="H35" s="12">
        <v>14290</v>
      </c>
      <c r="I35" s="12">
        <v>139.68466845907477</v>
      </c>
      <c r="J35" s="12">
        <v>3170556</v>
      </c>
      <c r="K35" s="12">
        <v>30992.166808322625</v>
      </c>
    </row>
    <row r="36" spans="1:14" ht="12.75" customHeight="1" x14ac:dyDescent="0.25">
      <c r="A36" s="11">
        <v>2019</v>
      </c>
      <c r="B36" s="12">
        <v>13440</v>
      </c>
      <c r="C36" s="8">
        <v>2784887.75</v>
      </c>
      <c r="D36" s="8"/>
      <c r="E36" s="12">
        <v>3365</v>
      </c>
      <c r="F36" s="12">
        <v>2803495</v>
      </c>
      <c r="G36" s="12"/>
      <c r="H36" s="12">
        <v>16805</v>
      </c>
      <c r="I36" s="12">
        <v>162.71948854664916</v>
      </c>
      <c r="J36" s="12">
        <v>5588382.75</v>
      </c>
      <c r="K36" s="12">
        <v>54111.203979941492</v>
      </c>
    </row>
    <row r="37" spans="1:14" ht="12.75" customHeight="1" x14ac:dyDescent="0.25">
      <c r="A37" s="11">
        <v>2020</v>
      </c>
      <c r="B37" s="12">
        <v>15870</v>
      </c>
      <c r="C37" s="8">
        <v>3000369.3</v>
      </c>
      <c r="D37" s="8"/>
      <c r="E37" s="12">
        <v>3366</v>
      </c>
      <c r="F37" s="12">
        <v>1852037</v>
      </c>
      <c r="G37" s="12"/>
      <c r="H37" s="12">
        <v>19236</v>
      </c>
      <c r="I37" s="12">
        <v>185.33050655174557</v>
      </c>
      <c r="J37" s="12">
        <v>4852406.3</v>
      </c>
      <c r="K37" s="12">
        <v>46750.827488764888</v>
      </c>
    </row>
    <row r="38" spans="1:14" ht="12.75" customHeight="1" x14ac:dyDescent="0.25">
      <c r="A38" s="11">
        <v>2021</v>
      </c>
      <c r="B38" s="8">
        <v>13796</v>
      </c>
      <c r="C38" s="8">
        <v>3211332.33</v>
      </c>
      <c r="D38" s="8"/>
      <c r="E38" s="12">
        <v>3206</v>
      </c>
      <c r="F38" s="12">
        <v>1802726</v>
      </c>
      <c r="G38" s="12"/>
      <c r="H38" s="12">
        <v>17002</v>
      </c>
      <c r="I38" s="12">
        <v>162.66235859845935</v>
      </c>
      <c r="J38" s="12">
        <v>5073442.08</v>
      </c>
      <c r="K38" s="12">
        <v>48538.881010791287</v>
      </c>
    </row>
    <row r="39" spans="1:14" ht="12.75" customHeight="1" x14ac:dyDescent="0.25">
      <c r="A39" s="11">
        <v>2022</v>
      </c>
      <c r="B39" s="8">
        <v>13046</v>
      </c>
      <c r="C39" s="8">
        <v>2402883.1</v>
      </c>
      <c r="D39" s="8"/>
      <c r="E39" s="12">
        <v>2240</v>
      </c>
      <c r="F39" s="12">
        <v>3734721</v>
      </c>
      <c r="G39" s="12"/>
      <c r="H39" s="12">
        <v>15286</v>
      </c>
      <c r="I39" s="12">
        <v>145.28269392854062</v>
      </c>
      <c r="J39" s="12">
        <v>6387797.8599999994</v>
      </c>
      <c r="K39" s="12">
        <v>60711.532210635</v>
      </c>
    </row>
    <row r="40" spans="1:14" ht="12.75" customHeight="1" x14ac:dyDescent="0.25">
      <c r="A40" s="11">
        <v>2023</v>
      </c>
      <c r="B40" s="8">
        <v>13128</v>
      </c>
      <c r="C40" s="8">
        <v>5107122</v>
      </c>
      <c r="D40" s="8"/>
      <c r="E40" s="12">
        <v>2069</v>
      </c>
      <c r="F40" s="12">
        <v>2034652</v>
      </c>
      <c r="G40" s="12"/>
      <c r="H40" s="12">
        <v>15197</v>
      </c>
      <c r="I40" s="12">
        <v>144.02409013063004</v>
      </c>
      <c r="J40" s="12">
        <v>7322875.5</v>
      </c>
      <c r="K40" s="12">
        <v>69399.913208355763</v>
      </c>
    </row>
    <row r="41" spans="1:14" ht="12.75" customHeight="1" x14ac:dyDescent="0.25">
      <c r="A41" s="11">
        <v>2024</v>
      </c>
      <c r="B41" s="8">
        <v>16233</v>
      </c>
      <c r="C41" s="8">
        <v>4470402</v>
      </c>
      <c r="D41" s="8"/>
      <c r="E41" s="12">
        <v>1666</v>
      </c>
      <c r="F41" s="12">
        <v>4522004.83</v>
      </c>
      <c r="G41" s="12"/>
      <c r="H41" s="12">
        <v>17899</v>
      </c>
      <c r="I41" s="12">
        <v>169.05449809259983</v>
      </c>
      <c r="J41" s="12">
        <v>8992406.8300000001</v>
      </c>
      <c r="K41" s="12">
        <v>84932.500323488275</v>
      </c>
      <c r="L41" s="3"/>
      <c r="N41" s="158"/>
    </row>
    <row r="42" spans="1:14" ht="6" customHeight="1" x14ac:dyDescent="0.25">
      <c r="A42" s="133"/>
      <c r="B42" s="98"/>
      <c r="C42" s="98"/>
      <c r="D42" s="98"/>
      <c r="E42" s="98"/>
      <c r="F42" s="98"/>
      <c r="G42" s="98"/>
      <c r="H42" s="98"/>
      <c r="I42" s="98"/>
      <c r="J42" s="98"/>
      <c r="K42" s="98"/>
    </row>
    <row r="43" spans="1:14" s="100" customFormat="1" ht="15" customHeight="1" x14ac:dyDescent="0.25">
      <c r="A43" s="190" t="s">
        <v>139</v>
      </c>
      <c r="B43" s="190"/>
      <c r="C43" s="190"/>
      <c r="D43" s="190"/>
      <c r="E43" s="190"/>
      <c r="F43" s="190"/>
      <c r="G43" s="190"/>
      <c r="H43" s="190"/>
      <c r="I43" s="190"/>
      <c r="J43" s="190"/>
      <c r="K43" s="190"/>
    </row>
    <row r="44" spans="1:14" s="100" customFormat="1" ht="5.25" customHeight="1" x14ac:dyDescent="0.25">
      <c r="A44" s="88"/>
      <c r="B44" s="88"/>
      <c r="C44" s="88"/>
      <c r="D44" s="88"/>
      <c r="E44" s="88"/>
      <c r="F44" s="88"/>
      <c r="G44" s="88"/>
      <c r="H44" s="88"/>
      <c r="I44" s="88"/>
      <c r="J44" s="88"/>
      <c r="K44" s="88"/>
    </row>
    <row r="45" spans="1:14" ht="15" customHeight="1" x14ac:dyDescent="0.25">
      <c r="A45" s="209" t="s">
        <v>226</v>
      </c>
      <c r="B45" s="190"/>
      <c r="C45" s="190"/>
      <c r="D45" s="190"/>
      <c r="E45" s="190"/>
      <c r="F45" s="190"/>
      <c r="G45" s="190"/>
      <c r="H45" s="190"/>
      <c r="I45" s="190"/>
      <c r="J45" s="190"/>
      <c r="K45" s="190"/>
    </row>
    <row r="46" spans="1:14" s="100" customFormat="1" ht="15" customHeight="1" x14ac:dyDescent="0.25">
      <c r="A46" s="207" t="s">
        <v>89</v>
      </c>
      <c r="B46" s="190"/>
      <c r="C46" s="190"/>
      <c r="D46" s="190"/>
      <c r="E46" s="190"/>
      <c r="F46" s="190"/>
      <c r="G46" s="190"/>
      <c r="H46" s="190"/>
      <c r="I46" s="190"/>
      <c r="J46" s="190"/>
      <c r="K46" s="190"/>
    </row>
    <row r="47" spans="1:14" ht="30" customHeight="1" x14ac:dyDescent="0.25">
      <c r="A47" s="209" t="s">
        <v>300</v>
      </c>
      <c r="B47" s="190"/>
      <c r="C47" s="190"/>
      <c r="D47" s="190"/>
      <c r="E47" s="190"/>
      <c r="F47" s="190"/>
      <c r="G47" s="190"/>
      <c r="H47" s="190"/>
      <c r="I47" s="190"/>
      <c r="J47" s="190"/>
      <c r="K47" s="190"/>
    </row>
  </sheetData>
  <mergeCells count="11">
    <mergeCell ref="A43:K43"/>
    <mergeCell ref="A46:K46"/>
    <mergeCell ref="A47:K47"/>
    <mergeCell ref="A45:K45"/>
    <mergeCell ref="A1:B1"/>
    <mergeCell ref="E1:I1"/>
    <mergeCell ref="A2:B2"/>
    <mergeCell ref="A3:K3"/>
    <mergeCell ref="B4:C4"/>
    <mergeCell ref="E4:F4"/>
    <mergeCell ref="I4:K4"/>
  </mergeCells>
  <hyperlinks>
    <hyperlink ref="E1:I1" location="Tabellförteckning!A1" display="Tillbaka till innehållsföreckningen " xr:uid="{00000000-0004-0000-2C00-000000000000}"/>
    <hyperlink ref="H1" location="Tabellförteckning!A1" display="Tillbaka till innehållsföreckningen " xr:uid="{D34C32BE-C5F5-4B84-A376-CDC2D28DE75B}"/>
  </hyperlinks>
  <pageMargins left="0.75" right="0.75" top="1" bottom="1" header="0.5" footer="0.5"/>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47"/>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5546875" style="42" customWidth="1"/>
    <col min="2" max="2" width="8.5546875" style="42" customWidth="1"/>
    <col min="3" max="3" width="8.77734375" style="42" customWidth="1"/>
    <col min="4" max="4" width="8.5546875" style="42" customWidth="1"/>
    <col min="5" max="5" width="8.77734375" style="42" customWidth="1"/>
    <col min="6" max="6" width="8.5546875" style="42" customWidth="1"/>
    <col min="7" max="7" width="8.77734375" style="42" customWidth="1"/>
    <col min="8" max="8" width="8.5546875" style="42" customWidth="1"/>
    <col min="9" max="9" width="8.77734375" style="42" customWidth="1"/>
    <col min="10" max="10" width="8.5546875" style="42" customWidth="1"/>
    <col min="11" max="11" width="8.77734375" style="42" customWidth="1"/>
    <col min="12" max="12" width="8.5546875" style="42" customWidth="1"/>
    <col min="13" max="13" width="8.77734375" style="42" customWidth="1"/>
    <col min="14" max="16384" width="8.5546875" style="42"/>
  </cols>
  <sheetData>
    <row r="1" spans="1:13" ht="30" customHeight="1" x14ac:dyDescent="0.25">
      <c r="A1" s="214"/>
      <c r="B1" s="214"/>
      <c r="F1" s="211" t="s">
        <v>119</v>
      </c>
      <c r="G1" s="212"/>
      <c r="H1" s="212"/>
    </row>
    <row r="2" spans="1:13" ht="6" customHeight="1" x14ac:dyDescent="0.25">
      <c r="A2" s="214"/>
      <c r="B2" s="214"/>
    </row>
    <row r="3" spans="1:13" ht="30" customHeight="1" x14ac:dyDescent="0.25">
      <c r="A3" s="215" t="s">
        <v>334</v>
      </c>
      <c r="B3" s="215"/>
      <c r="C3" s="215"/>
      <c r="D3" s="215"/>
      <c r="E3" s="215"/>
      <c r="F3" s="215"/>
      <c r="G3" s="215"/>
      <c r="H3" s="215"/>
      <c r="I3" s="215"/>
      <c r="J3" s="216"/>
      <c r="K3" s="216"/>
      <c r="L3" s="215"/>
      <c r="M3" s="215"/>
    </row>
    <row r="4" spans="1:13" ht="15" customHeight="1" x14ac:dyDescent="0.25">
      <c r="A4" s="217" t="s">
        <v>60</v>
      </c>
      <c r="B4" s="199" t="s">
        <v>27</v>
      </c>
      <c r="C4" s="199"/>
      <c r="D4" s="199" t="s">
        <v>28</v>
      </c>
      <c r="E4" s="199"/>
      <c r="F4" s="199" t="s">
        <v>36</v>
      </c>
      <c r="G4" s="199"/>
      <c r="H4" s="199" t="s">
        <v>5</v>
      </c>
      <c r="I4" s="199"/>
      <c r="J4" s="199" t="s">
        <v>69</v>
      </c>
      <c r="K4" s="199"/>
      <c r="L4" s="199" t="s">
        <v>6</v>
      </c>
      <c r="M4" s="199"/>
    </row>
    <row r="5" spans="1:13" s="84" customFormat="1" ht="30" customHeight="1" x14ac:dyDescent="0.25">
      <c r="A5" s="217"/>
      <c r="B5" s="78" t="s">
        <v>266</v>
      </c>
      <c r="C5" s="78" t="s">
        <v>304</v>
      </c>
      <c r="D5" s="78" t="s">
        <v>266</v>
      </c>
      <c r="E5" s="78" t="s">
        <v>304</v>
      </c>
      <c r="F5" s="78" t="s">
        <v>266</v>
      </c>
      <c r="G5" s="78" t="s">
        <v>304</v>
      </c>
      <c r="H5" s="78" t="s">
        <v>266</v>
      </c>
      <c r="I5" s="78" t="s">
        <v>304</v>
      </c>
      <c r="J5" s="78" t="s">
        <v>266</v>
      </c>
      <c r="K5" s="78" t="s">
        <v>304</v>
      </c>
      <c r="L5" s="78" t="s">
        <v>266</v>
      </c>
      <c r="M5" s="78" t="s">
        <v>304</v>
      </c>
    </row>
    <row r="6" spans="1:13" ht="6" customHeight="1" x14ac:dyDescent="0.25">
      <c r="A6" s="34"/>
      <c r="B6" s="34"/>
      <c r="C6" s="34"/>
      <c r="D6" s="34"/>
      <c r="E6" s="34"/>
      <c r="F6" s="34"/>
      <c r="G6" s="34"/>
      <c r="H6" s="34"/>
      <c r="I6" s="34"/>
      <c r="J6" s="34"/>
      <c r="K6" s="34"/>
      <c r="L6" s="34"/>
      <c r="M6" s="34"/>
    </row>
    <row r="7" spans="1:13" ht="12.75" customHeight="1" x14ac:dyDescent="0.25">
      <c r="A7" s="9">
        <v>1988</v>
      </c>
      <c r="B7" s="8">
        <v>234.94623655913981</v>
      </c>
      <c r="C7" s="8">
        <f t="shared" ref="C7:C18" si="0">B7/$B$19*100</f>
        <v>184.50056593095644</v>
      </c>
      <c r="D7" s="8">
        <v>223.19892473118281</v>
      </c>
      <c r="E7" s="8">
        <f t="shared" ref="E7:E43" si="1">D7/$D$19*100</f>
        <v>206.20651486401016</v>
      </c>
      <c r="F7" s="8">
        <v>939.78494623655922</v>
      </c>
      <c r="G7" s="8">
        <f t="shared" ref="G7:G18" si="2">F7/$F$19*100</f>
        <v>236.16072439162426</v>
      </c>
      <c r="H7" s="8">
        <v>1879.5698924731184</v>
      </c>
      <c r="I7" s="8">
        <f t="shared" ref="I7:I18" si="3">H7/$H$19*100</f>
        <v>131.20040243979125</v>
      </c>
      <c r="J7" s="77">
        <v>3994.0860215053767</v>
      </c>
      <c r="K7" s="8">
        <f t="shared" ref="K7:K43" si="4">J7/$J$19*100</f>
        <v>250.9207696661008</v>
      </c>
      <c r="L7" s="1" t="s">
        <v>34</v>
      </c>
      <c r="M7" s="1" t="s">
        <v>34</v>
      </c>
    </row>
    <row r="8" spans="1:13" ht="12.75" customHeight="1" x14ac:dyDescent="0.25">
      <c r="A8" s="9">
        <v>1989</v>
      </c>
      <c r="B8" s="8">
        <v>187.62095916631219</v>
      </c>
      <c r="C8" s="8">
        <f t="shared" si="0"/>
        <v>147.33657220331773</v>
      </c>
      <c r="D8" s="8">
        <v>110.3652700978307</v>
      </c>
      <c r="E8" s="8">
        <f t="shared" si="1"/>
        <v>101.96302574624066</v>
      </c>
      <c r="F8" s="8">
        <v>882.92216078264562</v>
      </c>
      <c r="G8" s="8">
        <f t="shared" si="2"/>
        <v>221.87154402381967</v>
      </c>
      <c r="H8" s="8">
        <v>1986.5748617609527</v>
      </c>
      <c r="I8" s="8">
        <f t="shared" si="3"/>
        <v>138.66971501488729</v>
      </c>
      <c r="J8" s="77">
        <v>4414.6108039132278</v>
      </c>
      <c r="K8" s="8">
        <f t="shared" si="4"/>
        <v>277.33943002977458</v>
      </c>
      <c r="L8" s="1" t="s">
        <v>34</v>
      </c>
      <c r="M8" s="1" t="s">
        <v>34</v>
      </c>
    </row>
    <row r="9" spans="1:13" ht="12.75" customHeight="1" x14ac:dyDescent="0.25">
      <c r="A9" s="9">
        <v>1990</v>
      </c>
      <c r="B9" s="8">
        <v>175.99576067058481</v>
      </c>
      <c r="C9" s="8">
        <f t="shared" si="0"/>
        <v>138.2074380961557</v>
      </c>
      <c r="D9" s="8">
        <v>169.99590519317852</v>
      </c>
      <c r="E9" s="8">
        <f t="shared" si="1"/>
        <v>157.05390692744967</v>
      </c>
      <c r="F9" s="8">
        <v>799.98073032084005</v>
      </c>
      <c r="G9" s="8">
        <f t="shared" si="2"/>
        <v>201.02900086713555</v>
      </c>
      <c r="H9" s="8">
        <v>2399.9421909625203</v>
      </c>
      <c r="I9" s="8">
        <f t="shared" si="3"/>
        <v>167.52416738927965</v>
      </c>
      <c r="J9" s="77">
        <v>3999.9036516042001</v>
      </c>
      <c r="K9" s="8">
        <f t="shared" si="4"/>
        <v>251.28625108391941</v>
      </c>
      <c r="L9" s="1" t="s">
        <v>34</v>
      </c>
      <c r="M9" s="1" t="s">
        <v>34</v>
      </c>
    </row>
    <row r="10" spans="1:13" ht="12.75" customHeight="1" x14ac:dyDescent="0.25">
      <c r="A10" s="9">
        <v>1991</v>
      </c>
      <c r="B10" s="8">
        <v>155.32947442556562</v>
      </c>
      <c r="C10" s="8">
        <f t="shared" si="0"/>
        <v>121.97844220441939</v>
      </c>
      <c r="D10" s="8">
        <v>118.78136279602076</v>
      </c>
      <c r="E10" s="8">
        <f t="shared" si="1"/>
        <v>109.73839091055034</v>
      </c>
      <c r="F10" s="8">
        <v>730.96223259089697</v>
      </c>
      <c r="G10" s="8">
        <f t="shared" si="2"/>
        <v>183.68518355489039</v>
      </c>
      <c r="H10" s="8">
        <v>1827.4055814772425</v>
      </c>
      <c r="I10" s="8">
        <f t="shared" si="3"/>
        <v>127.55915524645167</v>
      </c>
      <c r="J10" s="77">
        <v>3654.8111629544851</v>
      </c>
      <c r="K10" s="8">
        <f t="shared" si="4"/>
        <v>229.60647944361301</v>
      </c>
      <c r="L10" s="1" t="s">
        <v>34</v>
      </c>
      <c r="M10" s="1" t="s">
        <v>34</v>
      </c>
    </row>
    <row r="11" spans="1:13" ht="12.75" customHeight="1" x14ac:dyDescent="0.25">
      <c r="A11" s="9">
        <v>1992</v>
      </c>
      <c r="B11" s="8">
        <v>151.72306303207498</v>
      </c>
      <c r="C11" s="8">
        <f t="shared" si="0"/>
        <v>119.14636899131482</v>
      </c>
      <c r="D11" s="8">
        <v>80.323974546392634</v>
      </c>
      <c r="E11" s="8">
        <f t="shared" si="1"/>
        <v>74.208811136459062</v>
      </c>
      <c r="F11" s="8">
        <v>624.74202424972043</v>
      </c>
      <c r="G11" s="8">
        <f t="shared" si="2"/>
        <v>156.99286267090892</v>
      </c>
      <c r="H11" s="8">
        <v>1784.9772121420583</v>
      </c>
      <c r="I11" s="8">
        <f t="shared" si="3"/>
        <v>124.59751005627693</v>
      </c>
      <c r="J11" s="77">
        <v>3346.8322727663594</v>
      </c>
      <c r="K11" s="8">
        <f t="shared" si="4"/>
        <v>210.25829821996732</v>
      </c>
      <c r="L11" s="1" t="s">
        <v>34</v>
      </c>
      <c r="M11" s="1" t="s">
        <v>34</v>
      </c>
    </row>
    <row r="12" spans="1:13" ht="12.75" customHeight="1" x14ac:dyDescent="0.25">
      <c r="A12" s="9">
        <v>1993</v>
      </c>
      <c r="B12" s="8">
        <v>153.39943342776203</v>
      </c>
      <c r="C12" s="8">
        <f t="shared" si="0"/>
        <v>120.46280330089914</v>
      </c>
      <c r="D12" s="8">
        <v>119.31067044381491</v>
      </c>
      <c r="E12" s="8">
        <f t="shared" si="1"/>
        <v>110.22740171324104</v>
      </c>
      <c r="F12" s="8">
        <v>617.00661000944285</v>
      </c>
      <c r="G12" s="8">
        <f t="shared" si="2"/>
        <v>155.0490126041795</v>
      </c>
      <c r="H12" s="8">
        <v>1704.4381491973559</v>
      </c>
      <c r="I12" s="8">
        <f t="shared" si="3"/>
        <v>118.97560819841888</v>
      </c>
      <c r="J12" s="77">
        <v>2556.657223796034</v>
      </c>
      <c r="K12" s="8">
        <f t="shared" si="4"/>
        <v>160.61707106786551</v>
      </c>
      <c r="L12" s="1" t="s">
        <v>34</v>
      </c>
      <c r="M12" s="1" t="s">
        <v>34</v>
      </c>
    </row>
    <row r="13" spans="1:13" ht="12.75" customHeight="1" x14ac:dyDescent="0.25">
      <c r="A13" s="9">
        <v>1994</v>
      </c>
      <c r="B13" s="8">
        <v>133.4726520114134</v>
      </c>
      <c r="C13" s="8">
        <f t="shared" si="0"/>
        <v>104.81453200980589</v>
      </c>
      <c r="D13" s="8">
        <v>80.083591206848041</v>
      </c>
      <c r="E13" s="8">
        <f t="shared" si="1"/>
        <v>73.986728477510042</v>
      </c>
      <c r="F13" s="8">
        <v>500.52244504280026</v>
      </c>
      <c r="G13" s="8">
        <f t="shared" si="2"/>
        <v>125.77743841176708</v>
      </c>
      <c r="H13" s="8">
        <v>1668.4081501426676</v>
      </c>
      <c r="I13" s="8">
        <f t="shared" si="3"/>
        <v>116.46059112200655</v>
      </c>
      <c r="J13" s="77">
        <v>2919.7142627496683</v>
      </c>
      <c r="K13" s="8">
        <f t="shared" si="4"/>
        <v>183.42543101716032</v>
      </c>
      <c r="L13" s="1" t="s">
        <v>34</v>
      </c>
      <c r="M13" s="1" t="s">
        <v>34</v>
      </c>
    </row>
    <row r="14" spans="1:13" ht="12.75" customHeight="1" x14ac:dyDescent="0.25">
      <c r="A14" s="9">
        <v>1995</v>
      </c>
      <c r="B14" s="8">
        <v>146.55801365027065</v>
      </c>
      <c r="C14" s="8">
        <f t="shared" si="0"/>
        <v>115.09031536832197</v>
      </c>
      <c r="D14" s="8">
        <v>138.41590178081117</v>
      </c>
      <c r="E14" s="8">
        <f t="shared" si="1"/>
        <v>127.87812818702442</v>
      </c>
      <c r="F14" s="8">
        <v>488.52671216756886</v>
      </c>
      <c r="G14" s="8">
        <f t="shared" si="2"/>
        <v>122.76300305954344</v>
      </c>
      <c r="H14" s="8">
        <v>1628.4223738918961</v>
      </c>
      <c r="I14" s="8">
        <f t="shared" si="3"/>
        <v>113.66944727735502</v>
      </c>
      <c r="J14" s="77">
        <v>3256.8447477837922</v>
      </c>
      <c r="K14" s="8">
        <f t="shared" si="4"/>
        <v>204.60500509923904</v>
      </c>
      <c r="L14" s="1" t="s">
        <v>34</v>
      </c>
      <c r="M14" s="1" t="s">
        <v>34</v>
      </c>
    </row>
    <row r="15" spans="1:13" ht="12.75" customHeight="1" x14ac:dyDescent="0.25">
      <c r="A15" s="9">
        <v>1996</v>
      </c>
      <c r="B15" s="8">
        <v>137.68142801404605</v>
      </c>
      <c r="C15" s="8">
        <f t="shared" si="0"/>
        <v>108.11963519313306</v>
      </c>
      <c r="D15" s="8">
        <v>129.58252048380803</v>
      </c>
      <c r="E15" s="8">
        <f t="shared" si="1"/>
        <v>119.71724312042413</v>
      </c>
      <c r="F15" s="8">
        <v>445.43991416309012</v>
      </c>
      <c r="G15" s="8">
        <f t="shared" si="2"/>
        <v>111.93562231759657</v>
      </c>
      <c r="H15" s="8">
        <v>1619.7815060476005</v>
      </c>
      <c r="I15" s="8">
        <f t="shared" si="3"/>
        <v>113.06628516928947</v>
      </c>
      <c r="J15" s="77">
        <v>2186.7050331642604</v>
      </c>
      <c r="K15" s="8">
        <f t="shared" si="4"/>
        <v>137.37553648068669</v>
      </c>
      <c r="L15" s="1" t="s">
        <v>34</v>
      </c>
      <c r="M15" s="1" t="s">
        <v>34</v>
      </c>
    </row>
    <row r="16" spans="1:13" ht="12.75" customHeight="1" x14ac:dyDescent="0.25">
      <c r="A16" s="9">
        <v>1997</v>
      </c>
      <c r="B16" s="8">
        <v>128.73367184774602</v>
      </c>
      <c r="C16" s="8">
        <f t="shared" si="0"/>
        <v>101.09306562269855</v>
      </c>
      <c r="D16" s="8">
        <v>148.04372262490793</v>
      </c>
      <c r="E16" s="8">
        <f t="shared" si="1"/>
        <v>136.77297113659216</v>
      </c>
      <c r="F16" s="8">
        <v>482.75126942904762</v>
      </c>
      <c r="G16" s="8">
        <f t="shared" si="2"/>
        <v>121.31167874723828</v>
      </c>
      <c r="H16" s="8">
        <v>1770.0879879065078</v>
      </c>
      <c r="I16" s="8">
        <f t="shared" si="3"/>
        <v>123.55819131663156</v>
      </c>
      <c r="J16" s="77">
        <v>2011.4636226210316</v>
      </c>
      <c r="K16" s="8">
        <f t="shared" si="4"/>
        <v>126.36633202837319</v>
      </c>
      <c r="L16" s="1" t="s">
        <v>34</v>
      </c>
      <c r="M16" s="1" t="s">
        <v>34</v>
      </c>
    </row>
    <row r="17" spans="1:13" ht="12.75" customHeight="1" x14ac:dyDescent="0.25">
      <c r="A17" s="9">
        <v>1998</v>
      </c>
      <c r="B17" s="8">
        <v>145.21375825884181</v>
      </c>
      <c r="C17" s="8">
        <f t="shared" si="0"/>
        <v>114.03468713563933</v>
      </c>
      <c r="D17" s="8">
        <v>161.34862028760199</v>
      </c>
      <c r="E17" s="8">
        <f t="shared" si="1"/>
        <v>149.06495050410368</v>
      </c>
      <c r="F17" s="8">
        <v>484.04586086280597</v>
      </c>
      <c r="G17" s="8">
        <f t="shared" si="2"/>
        <v>121.6369996113486</v>
      </c>
      <c r="H17" s="8">
        <v>1532.8118927322189</v>
      </c>
      <c r="I17" s="8">
        <f t="shared" si="3"/>
        <v>106.99550891738998</v>
      </c>
      <c r="J17" s="77">
        <v>2218.5435289545276</v>
      </c>
      <c r="K17" s="8">
        <f t="shared" si="4"/>
        <v>139.37572872133697</v>
      </c>
      <c r="L17" s="1" t="s">
        <v>34</v>
      </c>
      <c r="M17" s="1" t="s">
        <v>34</v>
      </c>
    </row>
    <row r="18" spans="1:13" ht="12.6" customHeight="1" x14ac:dyDescent="0.25">
      <c r="A18" s="9">
        <v>1999</v>
      </c>
      <c r="B18" s="8">
        <v>144.54524352973036</v>
      </c>
      <c r="C18" s="8">
        <f t="shared" si="0"/>
        <v>113.50971024024142</v>
      </c>
      <c r="D18" s="8">
        <v>136.51495222252311</v>
      </c>
      <c r="E18" s="8">
        <f t="shared" si="1"/>
        <v>126.1219002669349</v>
      </c>
      <c r="F18" s="8">
        <v>417.57514797477654</v>
      </c>
      <c r="G18" s="8">
        <f t="shared" si="2"/>
        <v>104.93342102208982</v>
      </c>
      <c r="H18" s="8">
        <v>1766.6640875855931</v>
      </c>
      <c r="I18" s="8">
        <f t="shared" si="3"/>
        <v>123.31919137211412</v>
      </c>
      <c r="J18" s="77">
        <v>2931.0563271306432</v>
      </c>
      <c r="K18" s="8">
        <f t="shared" si="4"/>
        <v>184.13797438972495</v>
      </c>
      <c r="L18" s="1" t="s">
        <v>34</v>
      </c>
      <c r="M18" s="1" t="s">
        <v>34</v>
      </c>
    </row>
    <row r="19" spans="1:13" ht="12.75" customHeight="1" x14ac:dyDescent="0.25">
      <c r="A19" s="9">
        <v>2000</v>
      </c>
      <c r="B19" s="8">
        <v>127.34174303132548</v>
      </c>
      <c r="C19" s="8">
        <f>B19/$B$19*100</f>
        <v>100</v>
      </c>
      <c r="D19" s="8">
        <v>108.24048157662665</v>
      </c>
      <c r="E19" s="8">
        <f>D19/$D$19*100</f>
        <v>100</v>
      </c>
      <c r="F19" s="8">
        <v>397.94294697289212</v>
      </c>
      <c r="G19" s="8">
        <f>F19/$F$19*100</f>
        <v>100</v>
      </c>
      <c r="H19" s="8">
        <v>1432.5946091024116</v>
      </c>
      <c r="I19" s="8">
        <f>H19/$H$19*100</f>
        <v>100</v>
      </c>
      <c r="J19" s="77">
        <v>1591.7717878915685</v>
      </c>
      <c r="K19" s="8">
        <f>J19/$J$19*100</f>
        <v>100</v>
      </c>
      <c r="L19" s="77">
        <v>238.76576818373528</v>
      </c>
      <c r="M19" s="8">
        <f>L19/$L$19*100</f>
        <v>100</v>
      </c>
    </row>
    <row r="20" spans="1:13" ht="12.75" customHeight="1" x14ac:dyDescent="0.25">
      <c r="A20" s="9">
        <v>2001</v>
      </c>
      <c r="B20" s="8">
        <v>124.34759818787676</v>
      </c>
      <c r="C20" s="8">
        <f t="shared" ref="C20:C43" si="5">B20/$B$19*100</f>
        <v>97.648732636938874</v>
      </c>
      <c r="D20" s="8">
        <v>108.80414841439216</v>
      </c>
      <c r="E20" s="8">
        <f t="shared" si="1"/>
        <v>100.52075418508414</v>
      </c>
      <c r="F20" s="8">
        <v>388.58624433711486</v>
      </c>
      <c r="G20" s="8">
        <f t="shared" ref="G20:G43" si="6">F20/$F$19*100</f>
        <v>97.648732636938874</v>
      </c>
      <c r="H20" s="8">
        <v>1554.3449773484595</v>
      </c>
      <c r="I20" s="8">
        <f t="shared" ref="I20:I43" si="7">H20/$H$19*100</f>
        <v>108.49859181882098</v>
      </c>
      <c r="J20" s="77">
        <v>1554.3449773484595</v>
      </c>
      <c r="K20" s="8">
        <f t="shared" si="4"/>
        <v>97.648732636938874</v>
      </c>
      <c r="L20" s="77">
        <v>233.15174660226893</v>
      </c>
      <c r="M20" s="8">
        <f t="shared" ref="M20:M43" si="8">L20/$L$19*100</f>
        <v>97.648732636938874</v>
      </c>
    </row>
    <row r="21" spans="1:13" ht="12.75" customHeight="1" x14ac:dyDescent="0.25">
      <c r="A21" s="9">
        <v>2002</v>
      </c>
      <c r="B21" s="8">
        <v>121.72255818215135</v>
      </c>
      <c r="C21" s="8">
        <f t="shared" si="5"/>
        <v>95.587319039765433</v>
      </c>
      <c r="D21" s="8">
        <v>106.50723840938242</v>
      </c>
      <c r="E21" s="8">
        <f t="shared" si="1"/>
        <v>98.398710776229123</v>
      </c>
      <c r="F21" s="8">
        <v>380.38299431922297</v>
      </c>
      <c r="G21" s="8">
        <f t="shared" si="6"/>
        <v>95.587319039765433</v>
      </c>
      <c r="H21" s="8">
        <v>1217.2255818215135</v>
      </c>
      <c r="I21" s="8">
        <f t="shared" si="7"/>
        <v>84.96650581312484</v>
      </c>
      <c r="J21" s="77">
        <v>1521.5319772768919</v>
      </c>
      <c r="K21" s="8">
        <f t="shared" si="4"/>
        <v>95.587319039765433</v>
      </c>
      <c r="L21" s="77">
        <v>228.22979659153378</v>
      </c>
      <c r="M21" s="8">
        <f t="shared" si="8"/>
        <v>95.587319039765433</v>
      </c>
    </row>
    <row r="22" spans="1:13" ht="12.75" customHeight="1" x14ac:dyDescent="0.25">
      <c r="A22" s="9">
        <v>2003</v>
      </c>
      <c r="B22" s="8">
        <v>119.42037323361259</v>
      </c>
      <c r="C22" s="8">
        <f t="shared" si="5"/>
        <v>93.779439790011139</v>
      </c>
      <c r="D22" s="8">
        <v>104.49282657941102</v>
      </c>
      <c r="E22" s="8">
        <f t="shared" si="1"/>
        <v>96.537658607364421</v>
      </c>
      <c r="F22" s="8">
        <v>373.18866635503935</v>
      </c>
      <c r="G22" s="8">
        <f t="shared" si="6"/>
        <v>93.779439790011139</v>
      </c>
      <c r="H22" s="8">
        <v>1194.2037323361258</v>
      </c>
      <c r="I22" s="8">
        <f t="shared" si="7"/>
        <v>83.359502035565455</v>
      </c>
      <c r="J22" s="77">
        <v>1642.0301319621731</v>
      </c>
      <c r="K22" s="8">
        <f t="shared" si="4"/>
        <v>103.15738376901227</v>
      </c>
      <c r="L22" s="77">
        <v>186.59433317751967</v>
      </c>
      <c r="M22" s="8">
        <f t="shared" si="8"/>
        <v>78.149533158342621</v>
      </c>
    </row>
    <row r="23" spans="1:13" ht="12.75" customHeight="1" x14ac:dyDescent="0.25">
      <c r="A23" s="9">
        <v>2004</v>
      </c>
      <c r="B23" s="8">
        <v>118.97972343626854</v>
      </c>
      <c r="C23" s="8">
        <f t="shared" si="5"/>
        <v>93.433402593680597</v>
      </c>
      <c r="D23" s="8">
        <v>104.10725800673498</v>
      </c>
      <c r="E23" s="8">
        <f t="shared" si="1"/>
        <v>96.181443846435926</v>
      </c>
      <c r="F23" s="8">
        <v>371.81163573833919</v>
      </c>
      <c r="G23" s="8">
        <f t="shared" si="6"/>
        <v>93.433402593680597</v>
      </c>
      <c r="H23" s="8">
        <v>1189.7972343626855</v>
      </c>
      <c r="I23" s="8">
        <f t="shared" si="7"/>
        <v>83.051913416604989</v>
      </c>
      <c r="J23" s="77">
        <v>1487.2465429533568</v>
      </c>
      <c r="K23" s="8">
        <f t="shared" si="4"/>
        <v>93.433402593680597</v>
      </c>
      <c r="L23" s="77">
        <v>181.44407824030952</v>
      </c>
      <c r="M23" s="8">
        <f t="shared" si="8"/>
        <v>75.992500776193552</v>
      </c>
    </row>
    <row r="24" spans="1:13" ht="12.75" customHeight="1" x14ac:dyDescent="0.25">
      <c r="A24" s="9">
        <v>2005</v>
      </c>
      <c r="B24" s="8">
        <v>118.44085446310757</v>
      </c>
      <c r="C24" s="8">
        <f t="shared" si="5"/>
        <v>93.01023501301664</v>
      </c>
      <c r="D24" s="8">
        <v>118.44085446310757</v>
      </c>
      <c r="E24" s="8">
        <f t="shared" si="1"/>
        <v>109.42380589766665</v>
      </c>
      <c r="F24" s="8">
        <v>370.12767019721116</v>
      </c>
      <c r="G24" s="8">
        <f t="shared" si="6"/>
        <v>93.01023501301664</v>
      </c>
      <c r="H24" s="8">
        <v>1184.4085446310758</v>
      </c>
      <c r="I24" s="8">
        <f t="shared" si="7"/>
        <v>82.675764456014804</v>
      </c>
      <c r="J24" s="77">
        <v>1776.6128169466135</v>
      </c>
      <c r="K24" s="8">
        <f t="shared" si="4"/>
        <v>111.61228201561997</v>
      </c>
      <c r="L24" s="77">
        <v>148.05106807888447</v>
      </c>
      <c r="M24" s="8">
        <f t="shared" si="8"/>
        <v>62.006823342011096</v>
      </c>
    </row>
    <row r="25" spans="1:13" ht="12.75" customHeight="1" x14ac:dyDescent="0.25">
      <c r="A25" s="9">
        <v>2006</v>
      </c>
      <c r="B25" s="8">
        <v>116.85314193230595</v>
      </c>
      <c r="C25" s="8">
        <f t="shared" si="5"/>
        <v>91.763422700724789</v>
      </c>
      <c r="D25" s="8">
        <v>116.85314193230595</v>
      </c>
      <c r="E25" s="8">
        <f t="shared" si="1"/>
        <v>107.95696788320564</v>
      </c>
      <c r="F25" s="8">
        <v>365.16606853845605</v>
      </c>
      <c r="G25" s="8">
        <f t="shared" si="6"/>
        <v>91.763422700724774</v>
      </c>
      <c r="H25" s="8">
        <v>1168.5314193230595</v>
      </c>
      <c r="I25" s="8">
        <f t="shared" si="7"/>
        <v>81.567486845088695</v>
      </c>
      <c r="J25" s="77">
        <v>1460.6642741538242</v>
      </c>
      <c r="K25" s="8">
        <f t="shared" si="4"/>
        <v>91.763422700724774</v>
      </c>
      <c r="L25" s="77">
        <v>146.06642741538244</v>
      </c>
      <c r="M25" s="8">
        <f t="shared" si="8"/>
        <v>61.175615133816521</v>
      </c>
    </row>
    <row r="26" spans="1:13" ht="12.75" customHeight="1" x14ac:dyDescent="0.25">
      <c r="A26" s="9">
        <v>2007</v>
      </c>
      <c r="B26" s="8">
        <v>114.32308698495748</v>
      </c>
      <c r="C26" s="8">
        <f t="shared" si="5"/>
        <v>89.776599772813327</v>
      </c>
      <c r="D26" s="8">
        <v>114.32308698495748</v>
      </c>
      <c r="E26" s="8">
        <f t="shared" si="1"/>
        <v>105.61952914448626</v>
      </c>
      <c r="F26" s="8">
        <v>321.53368214519293</v>
      </c>
      <c r="G26" s="8">
        <f t="shared" si="6"/>
        <v>80.798939795531993</v>
      </c>
      <c r="H26" s="8">
        <v>1143.2308698495749</v>
      </c>
      <c r="I26" s="8">
        <f t="shared" si="7"/>
        <v>79.801422020278522</v>
      </c>
      <c r="J26" s="77">
        <v>1429.0385873119687</v>
      </c>
      <c r="K26" s="8">
        <f t="shared" si="4"/>
        <v>89.776599772813341</v>
      </c>
      <c r="L26" s="77">
        <v>142.90385873119686</v>
      </c>
      <c r="M26" s="8">
        <f t="shared" si="8"/>
        <v>59.851066515208885</v>
      </c>
    </row>
    <row r="27" spans="1:13" ht="12.75" customHeight="1" x14ac:dyDescent="0.25">
      <c r="A27" s="9">
        <v>2008</v>
      </c>
      <c r="B27" s="8">
        <v>110.522462562396</v>
      </c>
      <c r="C27" s="8">
        <f t="shared" si="5"/>
        <v>86.792013311148082</v>
      </c>
      <c r="D27" s="8">
        <v>124.33777038269551</v>
      </c>
      <c r="E27" s="8">
        <f t="shared" si="1"/>
        <v>114.87178232357837</v>
      </c>
      <c r="F27" s="8">
        <v>345.38269550748754</v>
      </c>
      <c r="G27" s="8">
        <f t="shared" si="6"/>
        <v>86.792013311148096</v>
      </c>
      <c r="H27" s="8">
        <v>1174.3011647254575</v>
      </c>
      <c r="I27" s="8">
        <f t="shared" si="7"/>
        <v>81.97023479386209</v>
      </c>
      <c r="J27" s="77">
        <v>1381.5307820299502</v>
      </c>
      <c r="K27" s="8">
        <f t="shared" si="4"/>
        <v>86.792013311148096</v>
      </c>
      <c r="L27" s="77">
        <v>145.06073211314475</v>
      </c>
      <c r="M27" s="8">
        <f t="shared" si="8"/>
        <v>60.754409317803656</v>
      </c>
    </row>
    <row r="28" spans="1:13" ht="12.75" customHeight="1" x14ac:dyDescent="0.25">
      <c r="A28" s="9">
        <v>2009</v>
      </c>
      <c r="B28" s="8">
        <v>113.85003846025215</v>
      </c>
      <c r="C28" s="8">
        <f t="shared" si="5"/>
        <v>89.405120230092621</v>
      </c>
      <c r="D28" s="8">
        <v>138.84151031738068</v>
      </c>
      <c r="E28" s="8">
        <f t="shared" si="1"/>
        <v>128.27133461993205</v>
      </c>
      <c r="F28" s="8">
        <v>347.10377579345169</v>
      </c>
      <c r="G28" s="8">
        <f t="shared" si="6"/>
        <v>87.224507541553791</v>
      </c>
      <c r="H28" s="8">
        <v>1110.7320825390455</v>
      </c>
      <c r="I28" s="8">
        <f t="shared" si="7"/>
        <v>77.532895592492267</v>
      </c>
      <c r="J28" s="77">
        <v>1527.2566134911874</v>
      </c>
      <c r="K28" s="8">
        <f t="shared" si="4"/>
        <v>95.946958295709166</v>
      </c>
      <c r="L28" s="77">
        <v>162.4445670713354</v>
      </c>
      <c r="M28" s="8">
        <f t="shared" si="8"/>
        <v>68.035115882411958</v>
      </c>
    </row>
    <row r="29" spans="1:13" ht="12.75" customHeight="1" x14ac:dyDescent="0.25">
      <c r="A29" s="9">
        <v>2010</v>
      </c>
      <c r="B29" s="8">
        <v>130.39061725129761</v>
      </c>
      <c r="C29" s="8">
        <f t="shared" si="5"/>
        <v>102.39424571031836</v>
      </c>
      <c r="D29" s="8">
        <v>137.2532813171554</v>
      </c>
      <c r="E29" s="8">
        <f t="shared" si="1"/>
        <v>126.80401945550264</v>
      </c>
      <c r="F29" s="8">
        <v>343.13320329288848</v>
      </c>
      <c r="G29" s="8">
        <f t="shared" si="6"/>
        <v>86.226733229741782</v>
      </c>
      <c r="H29" s="8">
        <v>1235.2795318543986</v>
      </c>
      <c r="I29" s="8">
        <f t="shared" si="7"/>
        <v>86.226733229741782</v>
      </c>
      <c r="J29" s="77">
        <v>1509.7860944887093</v>
      </c>
      <c r="K29" s="8">
        <f t="shared" si="4"/>
        <v>94.849406552715948</v>
      </c>
      <c r="L29" s="77">
        <v>164.70393758058648</v>
      </c>
      <c r="M29" s="8">
        <f t="shared" si="8"/>
        <v>68.981386583793423</v>
      </c>
    </row>
    <row r="30" spans="1:13" ht="12.75" customHeight="1" x14ac:dyDescent="0.25">
      <c r="A30" s="9">
        <v>2011</v>
      </c>
      <c r="B30" s="8">
        <v>133.3044343833285</v>
      </c>
      <c r="C30" s="8">
        <f t="shared" si="5"/>
        <v>104.6824326493915</v>
      </c>
      <c r="D30" s="8">
        <v>133.3044343833285</v>
      </c>
      <c r="E30" s="8">
        <f t="shared" si="1"/>
        <v>123.1558031169312</v>
      </c>
      <c r="F30" s="8">
        <v>333.26108595832125</v>
      </c>
      <c r="G30" s="8">
        <f t="shared" si="6"/>
        <v>83.745946119513206</v>
      </c>
      <c r="H30" s="8">
        <v>1199.7399094499565</v>
      </c>
      <c r="I30" s="8">
        <f t="shared" si="7"/>
        <v>83.745946119513206</v>
      </c>
      <c r="J30" s="77">
        <v>1333.044343833285</v>
      </c>
      <c r="K30" s="8">
        <f t="shared" si="4"/>
        <v>83.745946119513206</v>
      </c>
      <c r="L30" s="77">
        <v>153.30009954082777</v>
      </c>
      <c r="M30" s="8">
        <f t="shared" si="8"/>
        <v>64.205225358293461</v>
      </c>
    </row>
    <row r="31" spans="1:13" ht="12.75" customHeight="1" x14ac:dyDescent="0.25">
      <c r="A31" s="9">
        <v>2012</v>
      </c>
      <c r="B31" s="8">
        <v>132.12921705919797</v>
      </c>
      <c r="C31" s="8">
        <f t="shared" si="5"/>
        <v>103.75954805856145</v>
      </c>
      <c r="D31" s="8">
        <v>145.34213876511774</v>
      </c>
      <c r="E31" s="8">
        <f t="shared" si="1"/>
        <v>134.27706219343241</v>
      </c>
      <c r="F31" s="8">
        <v>330.3230426479949</v>
      </c>
      <c r="G31" s="8">
        <f t="shared" si="6"/>
        <v>83.007638446849143</v>
      </c>
      <c r="H31" s="8">
        <v>1189.1629535327816</v>
      </c>
      <c r="I31" s="8">
        <f t="shared" si="7"/>
        <v>83.007638446849143</v>
      </c>
      <c r="J31" s="77">
        <v>1453.4213876511776</v>
      </c>
      <c r="K31" s="8">
        <f t="shared" si="4"/>
        <v>91.308402291534065</v>
      </c>
      <c r="L31" s="77">
        <v>165.16152132399745</v>
      </c>
      <c r="M31" s="8">
        <f t="shared" si="8"/>
        <v>69.173032039040947</v>
      </c>
    </row>
    <row r="32" spans="1:13" ht="12.75" customHeight="1" x14ac:dyDescent="0.25">
      <c r="A32" s="9">
        <v>2013</v>
      </c>
      <c r="B32" s="8">
        <v>132.18811692033367</v>
      </c>
      <c r="C32" s="8">
        <f t="shared" si="5"/>
        <v>103.80580143921543</v>
      </c>
      <c r="D32" s="8">
        <v>132.18811692033367</v>
      </c>
      <c r="E32" s="8">
        <f t="shared" si="1"/>
        <v>122.1244722814299</v>
      </c>
      <c r="F32" s="8">
        <v>330.47029230083422</v>
      </c>
      <c r="G32" s="8">
        <f t="shared" si="6"/>
        <v>83.044641151372346</v>
      </c>
      <c r="H32" s="8">
        <v>1189.693052283003</v>
      </c>
      <c r="I32" s="8">
        <f t="shared" si="7"/>
        <v>83.044641151372332</v>
      </c>
      <c r="J32" s="77">
        <v>1586.2574030440041</v>
      </c>
      <c r="K32" s="8">
        <f t="shared" si="4"/>
        <v>99.653569381646818</v>
      </c>
      <c r="L32" s="77">
        <v>145.40692861236704</v>
      </c>
      <c r="M32" s="8">
        <f t="shared" si="8"/>
        <v>60.899403511006376</v>
      </c>
    </row>
    <row r="33" spans="1:13" ht="12.75" customHeight="1" x14ac:dyDescent="0.25">
      <c r="A33" s="9">
        <v>2014</v>
      </c>
      <c r="B33" s="8">
        <v>139.04988994864269</v>
      </c>
      <c r="C33" s="8">
        <f t="shared" si="5"/>
        <v>109.19427254457877</v>
      </c>
      <c r="D33" s="8">
        <v>158.91415994130591</v>
      </c>
      <c r="E33" s="8">
        <f t="shared" si="1"/>
        <v>146.81582863136643</v>
      </c>
      <c r="F33" s="8">
        <v>331.07116654438732</v>
      </c>
      <c r="G33" s="8">
        <f t="shared" si="6"/>
        <v>83.19563622444096</v>
      </c>
      <c r="H33" s="8">
        <v>1191.8561995597945</v>
      </c>
      <c r="I33" s="8">
        <f t="shared" si="7"/>
        <v>83.195636224440975</v>
      </c>
      <c r="J33" s="77">
        <v>1456.7131327953043</v>
      </c>
      <c r="K33" s="8">
        <f t="shared" si="4"/>
        <v>91.515199846885068</v>
      </c>
      <c r="L33" s="77">
        <v>165.53558327219366</v>
      </c>
      <c r="M33" s="8">
        <f t="shared" si="8"/>
        <v>69.329696853700796</v>
      </c>
    </row>
    <row r="34" spans="1:13" ht="12.75" customHeight="1" x14ac:dyDescent="0.25">
      <c r="A34" s="9">
        <v>2015</v>
      </c>
      <c r="B34" s="8">
        <v>132.48763363650869</v>
      </c>
      <c r="C34" s="8">
        <f t="shared" si="5"/>
        <v>104.04100845699698</v>
      </c>
      <c r="D34" s="8">
        <v>158.98516036381042</v>
      </c>
      <c r="E34" s="8">
        <f t="shared" si="1"/>
        <v>146.88142370399572</v>
      </c>
      <c r="F34" s="8">
        <v>331.21908409127172</v>
      </c>
      <c r="G34" s="8">
        <f t="shared" si="6"/>
        <v>83.232806765597573</v>
      </c>
      <c r="H34" s="8">
        <v>1192.3887027285782</v>
      </c>
      <c r="I34" s="8">
        <f t="shared" si="7"/>
        <v>83.232806765597573</v>
      </c>
      <c r="J34" s="77">
        <v>1523.6077868198499</v>
      </c>
      <c r="K34" s="8">
        <f t="shared" si="4"/>
        <v>95.717727780437215</v>
      </c>
      <c r="L34" s="77">
        <v>149.04858784107228</v>
      </c>
      <c r="M34" s="8">
        <f t="shared" si="8"/>
        <v>62.424605074198183</v>
      </c>
    </row>
    <row r="35" spans="1:13" ht="12.75" customHeight="1" x14ac:dyDescent="0.25">
      <c r="A35" s="9">
        <v>2016</v>
      </c>
      <c r="B35" s="8">
        <v>131.19805328192649</v>
      </c>
      <c r="C35" s="8">
        <f t="shared" si="5"/>
        <v>103.02831589925103</v>
      </c>
      <c r="D35" s="8">
        <v>144.31785861011915</v>
      </c>
      <c r="E35" s="8">
        <f t="shared" si="1"/>
        <v>133.33076175197195</v>
      </c>
      <c r="F35" s="8">
        <v>327.99513320481623</v>
      </c>
      <c r="G35" s="8">
        <f t="shared" si="6"/>
        <v>82.42265271940083</v>
      </c>
      <c r="H35" s="8">
        <v>1180.7824795373383</v>
      </c>
      <c r="I35" s="8">
        <f t="shared" si="7"/>
        <v>82.422652719400816</v>
      </c>
      <c r="J35" s="77">
        <v>1311.9805328192649</v>
      </c>
      <c r="K35" s="8">
        <f t="shared" si="4"/>
        <v>82.42265271940083</v>
      </c>
      <c r="L35" s="77">
        <v>139.3979316120469</v>
      </c>
      <c r="M35" s="8">
        <f t="shared" si="8"/>
        <v>58.382712342908917</v>
      </c>
    </row>
    <row r="36" spans="1:13" ht="12.75" customHeight="1" x14ac:dyDescent="0.25">
      <c r="A36" s="9">
        <v>2017</v>
      </c>
      <c r="B36" s="8">
        <v>128.8845425475769</v>
      </c>
      <c r="C36" s="8">
        <f t="shared" si="5"/>
        <v>101.21154264071279</v>
      </c>
      <c r="D36" s="8">
        <v>135.32876967495577</v>
      </c>
      <c r="E36" s="8">
        <f t="shared" si="1"/>
        <v>125.02602326205701</v>
      </c>
      <c r="F36" s="8">
        <v>322.21135636894229</v>
      </c>
      <c r="G36" s="8">
        <f t="shared" si="6"/>
        <v>80.969234112570248</v>
      </c>
      <c r="H36" s="8">
        <v>1159.9608829281922</v>
      </c>
      <c r="I36" s="8">
        <f t="shared" si="7"/>
        <v>80.969234112570248</v>
      </c>
      <c r="J36" s="77">
        <v>1058.7865170283444</v>
      </c>
      <c r="K36" s="8">
        <f t="shared" si="4"/>
        <v>66.516225823476461</v>
      </c>
      <c r="L36" s="77">
        <v>141.7729968023346</v>
      </c>
      <c r="M36" s="8">
        <f t="shared" si="8"/>
        <v>59.377438349218181</v>
      </c>
    </row>
    <row r="37" spans="1:13" ht="12.75" customHeight="1" x14ac:dyDescent="0.25">
      <c r="A37" s="9">
        <v>2018</v>
      </c>
      <c r="B37" s="8">
        <v>126.41595615103532</v>
      </c>
      <c r="C37" s="8">
        <f t="shared" si="5"/>
        <v>99.272990255785629</v>
      </c>
      <c r="D37" s="8">
        <v>151.69914738124237</v>
      </c>
      <c r="E37" s="8">
        <f t="shared" si="1"/>
        <v>140.15010389052088</v>
      </c>
      <c r="F37" s="8">
        <v>303.39829476248474</v>
      </c>
      <c r="G37" s="8">
        <f t="shared" si="6"/>
        <v>76.241656516443356</v>
      </c>
      <c r="H37" s="8">
        <v>1137.7436053593178</v>
      </c>
      <c r="I37" s="8">
        <f t="shared" si="7"/>
        <v>79.418392204628503</v>
      </c>
      <c r="J37" s="77">
        <v>1042.9316382460413</v>
      </c>
      <c r="K37" s="8">
        <f t="shared" si="4"/>
        <v>65.520173568818507</v>
      </c>
      <c r="L37" s="77">
        <v>189.62393422655296</v>
      </c>
      <c r="M37" s="8">
        <f t="shared" si="8"/>
        <v>79.418392204628503</v>
      </c>
    </row>
    <row r="38" spans="1:13" ht="12.75" customHeight="1" x14ac:dyDescent="0.25">
      <c r="A38" s="9">
        <v>2019</v>
      </c>
      <c r="B38" s="8">
        <v>124.19972476515287</v>
      </c>
      <c r="C38" s="8">
        <f t="shared" si="5"/>
        <v>97.532609346018077</v>
      </c>
      <c r="D38" s="8">
        <v>142.82968347992579</v>
      </c>
      <c r="E38" s="8">
        <f t="shared" si="1"/>
        <v>131.95588323284798</v>
      </c>
      <c r="F38" s="8">
        <v>248.39944953030573</v>
      </c>
      <c r="G38" s="8">
        <f t="shared" si="6"/>
        <v>62.420869981451567</v>
      </c>
      <c r="H38" s="8">
        <v>1111.5875366481182</v>
      </c>
      <c r="I38" s="8">
        <f t="shared" si="7"/>
        <v>77.592609213054374</v>
      </c>
      <c r="J38" s="77">
        <v>993.59779812122292</v>
      </c>
      <c r="K38" s="8">
        <f t="shared" si="4"/>
        <v>62.420869981451567</v>
      </c>
      <c r="L38" s="77">
        <v>186.29958714772928</v>
      </c>
      <c r="M38" s="8">
        <f t="shared" si="8"/>
        <v>78.026087476814439</v>
      </c>
    </row>
    <row r="39" spans="1:13" ht="12.75" customHeight="1" x14ac:dyDescent="0.25">
      <c r="A39" s="9">
        <v>2020</v>
      </c>
      <c r="B39" s="8">
        <v>154.4824660633484</v>
      </c>
      <c r="C39" s="8">
        <f t="shared" si="5"/>
        <v>121.3132963205525</v>
      </c>
      <c r="D39" s="8">
        <v>154.4824660633484</v>
      </c>
      <c r="E39" s="8">
        <f t="shared" si="1"/>
        <v>142.72152508300294</v>
      </c>
      <c r="F39" s="8">
        <v>247.17194570135743</v>
      </c>
      <c r="G39" s="8">
        <f t="shared" si="6"/>
        <v>62.112407716122888</v>
      </c>
      <c r="H39" s="8">
        <v>1112.2737556561085</v>
      </c>
      <c r="I39" s="8">
        <f t="shared" si="7"/>
        <v>77.640509645153614</v>
      </c>
      <c r="J39" s="77">
        <v>988.68778280542972</v>
      </c>
      <c r="K39" s="8">
        <f t="shared" si="4"/>
        <v>62.112407716122888</v>
      </c>
      <c r="L39" s="77">
        <v>185.37895927601807</v>
      </c>
      <c r="M39" s="8">
        <f t="shared" si="8"/>
        <v>77.6405096451536</v>
      </c>
    </row>
    <row r="40" spans="1:13" ht="12.75" customHeight="1" x14ac:dyDescent="0.25">
      <c r="A40" s="9">
        <v>2021</v>
      </c>
      <c r="B40" s="8">
        <v>136.69381392231708</v>
      </c>
      <c r="C40" s="8">
        <f t="shared" si="5"/>
        <v>107.34407325388268</v>
      </c>
      <c r="D40" s="8">
        <v>151.2099711530056</v>
      </c>
      <c r="E40" s="8">
        <f t="shared" si="1"/>
        <v>139.69816925284056</v>
      </c>
      <c r="F40" s="8">
        <v>241.93595384480898</v>
      </c>
      <c r="G40" s="8">
        <f t="shared" si="6"/>
        <v>60.796643258836212</v>
      </c>
      <c r="H40" s="8">
        <v>1088.7117923016403</v>
      </c>
      <c r="I40" s="8">
        <f t="shared" si="7"/>
        <v>75.995804073545258</v>
      </c>
      <c r="J40" s="77">
        <v>1088.7117923016403</v>
      </c>
      <c r="K40" s="8">
        <f t="shared" si="4"/>
        <v>68.396223666190735</v>
      </c>
      <c r="L40" s="77">
        <v>181.45196538360673</v>
      </c>
      <c r="M40" s="8">
        <f t="shared" si="8"/>
        <v>75.995804073545258</v>
      </c>
    </row>
    <row r="41" spans="1:13" ht="12.75" customHeight="1" x14ac:dyDescent="0.25">
      <c r="A41" s="9">
        <v>2022</v>
      </c>
      <c r="B41" s="8">
        <v>124.18444650587506</v>
      </c>
      <c r="C41" s="8">
        <f t="shared" si="5"/>
        <v>97.520611505471749</v>
      </c>
      <c r="D41" s="8">
        <v>139.53308596165738</v>
      </c>
      <c r="E41" s="8">
        <f t="shared" si="1"/>
        <v>128.91025975607636</v>
      </c>
      <c r="F41" s="8">
        <v>223.25293753865179</v>
      </c>
      <c r="G41" s="8">
        <f t="shared" si="6"/>
        <v>56.101745045844417</v>
      </c>
      <c r="H41" s="8">
        <v>1004.638218923933</v>
      </c>
      <c r="I41" s="8">
        <f t="shared" si="7"/>
        <v>70.12718130730552</v>
      </c>
      <c r="J41" s="77">
        <v>1004.638218923933</v>
      </c>
      <c r="K41" s="8">
        <f t="shared" si="4"/>
        <v>63.114463176574965</v>
      </c>
      <c r="L41" s="77">
        <v>139.53308596165738</v>
      </c>
      <c r="M41" s="8">
        <f t="shared" si="8"/>
        <v>58.439317756087938</v>
      </c>
    </row>
    <row r="42" spans="1:13" ht="12.75" customHeight="1" x14ac:dyDescent="0.25">
      <c r="A42" s="9">
        <v>2023</v>
      </c>
      <c r="B42" s="8">
        <v>102.83626455288581</v>
      </c>
      <c r="C42" s="8">
        <f t="shared" ref="C42" si="9">B42/$B$19*100</f>
        <v>80.756130790190738</v>
      </c>
      <c r="D42" s="8">
        <v>123.40351746346298</v>
      </c>
      <c r="E42" s="8">
        <f t="shared" ref="E42" si="10">D42/$D$19*100</f>
        <v>114.00865523321046</v>
      </c>
      <c r="F42" s="8">
        <v>205.67252910577162</v>
      </c>
      <c r="G42" s="8">
        <f t="shared" ref="G42" si="11">F42/$F$19*100</f>
        <v>51.68392370572208</v>
      </c>
      <c r="H42" s="8">
        <v>925.5263809759723</v>
      </c>
      <c r="I42" s="8">
        <f t="shared" ref="I42" si="12">H42/$H$19*100</f>
        <v>64.604904632152596</v>
      </c>
      <c r="J42" s="77">
        <v>822.69011642308647</v>
      </c>
      <c r="K42" s="8">
        <f t="shared" ref="K42" si="13">J42/$J$19*100</f>
        <v>51.68392370572208</v>
      </c>
      <c r="L42" s="77">
        <v>138.82895714639585</v>
      </c>
      <c r="M42" s="8">
        <f t="shared" ref="M42" si="14">L42/$L$19*100</f>
        <v>58.144414168937345</v>
      </c>
    </row>
    <row r="43" spans="1:13" ht="12.75" customHeight="1" x14ac:dyDescent="0.25">
      <c r="A43" s="9">
        <v>2024</v>
      </c>
      <c r="B43" s="8">
        <v>100</v>
      </c>
      <c r="C43" s="8">
        <f t="shared" si="5"/>
        <v>78.528844995784667</v>
      </c>
      <c r="D43" s="8">
        <v>120</v>
      </c>
      <c r="E43" s="8">
        <f t="shared" si="1"/>
        <v>110.86425175875483</v>
      </c>
      <c r="F43" s="8">
        <v>200</v>
      </c>
      <c r="G43" s="8">
        <f t="shared" si="6"/>
        <v>50.258460797302185</v>
      </c>
      <c r="H43" s="8">
        <v>1000</v>
      </c>
      <c r="I43" s="8">
        <f t="shared" si="7"/>
        <v>69.803417774030805</v>
      </c>
      <c r="J43" s="77">
        <v>850</v>
      </c>
      <c r="K43" s="8">
        <f t="shared" si="4"/>
        <v>53.399614597133571</v>
      </c>
      <c r="L43" s="77">
        <v>100</v>
      </c>
      <c r="M43" s="8">
        <f t="shared" si="8"/>
        <v>41.882050664418486</v>
      </c>
    </row>
    <row r="44" spans="1:13" ht="6" customHeight="1" x14ac:dyDescent="0.25">
      <c r="A44" s="37"/>
      <c r="B44" s="38"/>
      <c r="C44" s="35"/>
      <c r="D44" s="38"/>
      <c r="E44" s="38"/>
      <c r="F44" s="38"/>
      <c r="G44" s="38"/>
      <c r="H44" s="85"/>
      <c r="I44" s="35"/>
      <c r="J44" s="38"/>
      <c r="K44" s="35"/>
      <c r="L44" s="38"/>
      <c r="M44" s="35"/>
    </row>
    <row r="45" spans="1:13" ht="15" customHeight="1" x14ac:dyDescent="0.25">
      <c r="A45" s="214" t="s">
        <v>205</v>
      </c>
      <c r="B45" s="214"/>
      <c r="C45" s="214"/>
      <c r="D45" s="214"/>
      <c r="E45" s="214"/>
      <c r="F45" s="214"/>
      <c r="G45" s="214"/>
      <c r="H45" s="214"/>
      <c r="I45" s="214"/>
      <c r="J45" s="214"/>
      <c r="K45" s="214"/>
      <c r="L45" s="214"/>
      <c r="M45" s="214"/>
    </row>
    <row r="46" spans="1:13" ht="6" customHeight="1" x14ac:dyDescent="0.25">
      <c r="K46" s="10"/>
      <c r="M46" s="10"/>
    </row>
    <row r="47" spans="1:13" ht="15" customHeight="1" x14ac:dyDescent="0.25">
      <c r="A47" s="214" t="s">
        <v>267</v>
      </c>
      <c r="B47" s="214"/>
      <c r="C47" s="214"/>
      <c r="D47" s="214"/>
      <c r="E47" s="214"/>
      <c r="F47" s="214"/>
      <c r="G47" s="214"/>
      <c r="H47" s="214"/>
      <c r="I47" s="214"/>
      <c r="J47" s="214"/>
      <c r="K47" s="214"/>
      <c r="L47" s="214"/>
      <c r="M47" s="214"/>
    </row>
  </sheetData>
  <mergeCells count="13">
    <mergeCell ref="A47:M47"/>
    <mergeCell ref="A1:B1"/>
    <mergeCell ref="A2:B2"/>
    <mergeCell ref="F1:H1"/>
    <mergeCell ref="A3:M3"/>
    <mergeCell ref="A45:M45"/>
    <mergeCell ref="A4:A5"/>
    <mergeCell ref="B4:C4"/>
    <mergeCell ref="F4:G4"/>
    <mergeCell ref="H4:I4"/>
    <mergeCell ref="L4:M4"/>
    <mergeCell ref="D4:E4"/>
    <mergeCell ref="J4:K4"/>
  </mergeCells>
  <hyperlinks>
    <hyperlink ref="F1:H1" location="Tabellförteckning!A1" display="Tillbaka till innehållsföreckningen " xr:uid="{00000000-0004-0000-2D00-000000000000}"/>
  </hyperlinks>
  <pageMargins left="0.75" right="0.75" top="1" bottom="1" header="0.5" footer="0.5"/>
  <pageSetup paperSize="9" scale="7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ublished="0">
    <pageSetUpPr fitToPage="1"/>
  </sheetPr>
  <dimension ref="A1:I12"/>
  <sheetViews>
    <sheetView zoomScaleNormal="100" workbookViewId="0">
      <selection sqref="A1:I1"/>
    </sheetView>
  </sheetViews>
  <sheetFormatPr defaultColWidth="9.44140625" defaultRowHeight="13.2" x14ac:dyDescent="0.25"/>
  <cols>
    <col min="1" max="16384" width="9.44140625" style="4"/>
  </cols>
  <sheetData>
    <row r="1" spans="1:9" ht="15" customHeight="1" x14ac:dyDescent="0.3">
      <c r="A1" s="187" t="s">
        <v>137</v>
      </c>
      <c r="B1" s="188"/>
      <c r="C1" s="188"/>
      <c r="D1" s="188"/>
      <c r="E1" s="188"/>
      <c r="F1" s="188"/>
      <c r="G1" s="188"/>
      <c r="H1" s="188"/>
      <c r="I1" s="188"/>
    </row>
    <row r="2" spans="1:9" ht="15" customHeight="1" x14ac:dyDescent="0.25">
      <c r="A2" s="189" t="s">
        <v>311</v>
      </c>
      <c r="B2" s="218"/>
      <c r="C2" s="218"/>
      <c r="D2" s="218"/>
      <c r="E2" s="218"/>
      <c r="F2" s="218"/>
      <c r="G2" s="218"/>
      <c r="H2" s="218"/>
      <c r="I2" s="218"/>
    </row>
    <row r="3" spans="1:9" ht="6" customHeight="1" x14ac:dyDescent="0.25"/>
    <row r="4" spans="1:9" ht="55.05" customHeight="1" x14ac:dyDescent="0.25">
      <c r="A4" s="186" t="s">
        <v>318</v>
      </c>
      <c r="B4" s="186"/>
      <c r="C4" s="186"/>
      <c r="D4" s="186"/>
      <c r="E4" s="186"/>
      <c r="F4" s="186"/>
      <c r="G4" s="186"/>
      <c r="H4" s="186"/>
      <c r="I4" s="186"/>
    </row>
    <row r="5" spans="1:9" ht="6" customHeight="1" x14ac:dyDescent="0.25">
      <c r="A5" s="86"/>
      <c r="B5" s="86"/>
      <c r="C5" s="86"/>
      <c r="D5" s="86"/>
      <c r="E5" s="86"/>
      <c r="F5" s="86"/>
      <c r="G5" s="86"/>
      <c r="H5" s="86"/>
      <c r="I5" s="86"/>
    </row>
    <row r="6" spans="1:9" ht="70.05" customHeight="1" x14ac:dyDescent="0.25">
      <c r="A6" s="186" t="s">
        <v>319</v>
      </c>
      <c r="B6" s="186"/>
      <c r="C6" s="186"/>
      <c r="D6" s="186"/>
      <c r="E6" s="186"/>
      <c r="F6" s="186"/>
      <c r="G6" s="186"/>
      <c r="H6" s="186"/>
      <c r="I6" s="186"/>
    </row>
    <row r="7" spans="1:9" ht="6" customHeight="1" x14ac:dyDescent="0.25">
      <c r="A7" s="86"/>
      <c r="B7" s="86"/>
      <c r="C7" s="86"/>
      <c r="D7" s="86"/>
      <c r="E7" s="86"/>
      <c r="F7" s="86"/>
      <c r="G7" s="86"/>
      <c r="H7" s="86"/>
      <c r="I7" s="86"/>
    </row>
    <row r="8" spans="1:9" ht="45" customHeight="1" x14ac:dyDescent="0.25">
      <c r="A8" s="186" t="s">
        <v>356</v>
      </c>
      <c r="B8" s="186"/>
      <c r="C8" s="186"/>
      <c r="D8" s="186"/>
      <c r="E8" s="186"/>
      <c r="F8" s="186"/>
      <c r="G8" s="186"/>
      <c r="H8" s="186"/>
      <c r="I8" s="186"/>
    </row>
    <row r="9" spans="1:9" ht="6" customHeight="1" x14ac:dyDescent="0.25">
      <c r="A9" s="86"/>
      <c r="B9" s="86"/>
      <c r="C9" s="86"/>
      <c r="D9" s="86"/>
      <c r="E9" s="86"/>
      <c r="F9" s="86"/>
      <c r="G9" s="86"/>
      <c r="H9" s="86"/>
      <c r="I9" s="86"/>
    </row>
    <row r="10" spans="1:9" ht="85.05" customHeight="1" x14ac:dyDescent="0.25">
      <c r="A10" s="186" t="s">
        <v>309</v>
      </c>
      <c r="B10" s="186"/>
      <c r="C10" s="186"/>
      <c r="D10" s="186"/>
      <c r="E10" s="186"/>
      <c r="F10" s="186"/>
      <c r="G10" s="186"/>
      <c r="H10" s="186"/>
      <c r="I10" s="186"/>
    </row>
    <row r="11" spans="1:9" ht="6" customHeight="1" x14ac:dyDescent="0.25">
      <c r="A11" s="86"/>
      <c r="B11" s="86"/>
      <c r="C11" s="86"/>
      <c r="D11" s="86"/>
      <c r="E11" s="86"/>
      <c r="F11" s="86"/>
      <c r="G11" s="86"/>
      <c r="H11" s="86"/>
      <c r="I11" s="86"/>
    </row>
    <row r="12" spans="1:9" ht="30" customHeight="1" x14ac:dyDescent="0.25">
      <c r="A12" s="186" t="s">
        <v>310</v>
      </c>
      <c r="B12" s="186"/>
      <c r="C12" s="186"/>
      <c r="D12" s="186"/>
      <c r="E12" s="186"/>
      <c r="F12" s="186"/>
      <c r="G12" s="186"/>
      <c r="H12" s="186"/>
      <c r="I12" s="186"/>
    </row>
  </sheetData>
  <mergeCells count="7">
    <mergeCell ref="A12:I12"/>
    <mergeCell ref="A1:I1"/>
    <mergeCell ref="A2:I2"/>
    <mergeCell ref="A6:I6"/>
    <mergeCell ref="A10:I10"/>
    <mergeCell ref="A8:I8"/>
    <mergeCell ref="A4:I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36"/>
  <sheetViews>
    <sheetView zoomScaleNormal="100" workbookViewId="0">
      <pane ySplit="5" topLeftCell="A6" activePane="bottomLeft" state="frozen"/>
      <selection activeCell="L20" sqref="L20"/>
      <selection pane="bottomLeft" activeCell="B31" sqref="B31"/>
    </sheetView>
  </sheetViews>
  <sheetFormatPr defaultColWidth="8.5546875" defaultRowHeight="13.2" x14ac:dyDescent="0.25"/>
  <cols>
    <col min="1" max="1" width="6.5546875" style="11" customWidth="1"/>
    <col min="2" max="3" width="10.5546875" style="89" customWidth="1"/>
    <col min="4" max="4" width="2.5546875" style="89" customWidth="1"/>
    <col min="5" max="7" width="10.5546875" style="89" customWidth="1"/>
    <col min="8" max="16384" width="8.5546875" style="89"/>
  </cols>
  <sheetData>
    <row r="1" spans="1:7" ht="30" customHeight="1" x14ac:dyDescent="0.3">
      <c r="A1" s="191"/>
      <c r="B1" s="192"/>
      <c r="E1" s="220" t="s">
        <v>120</v>
      </c>
      <c r="F1" s="221"/>
      <c r="G1" s="221"/>
    </row>
    <row r="2" spans="1:7" ht="6" customHeight="1" x14ac:dyDescent="0.25">
      <c r="A2" s="191"/>
      <c r="B2" s="192"/>
    </row>
    <row r="3" spans="1:7" s="100" customFormat="1" ht="30" customHeight="1" x14ac:dyDescent="0.25">
      <c r="A3" s="203" t="s">
        <v>332</v>
      </c>
      <c r="B3" s="219"/>
      <c r="C3" s="219"/>
      <c r="D3" s="206"/>
      <c r="E3" s="206"/>
      <c r="F3" s="206"/>
      <c r="G3" s="206"/>
    </row>
    <row r="4" spans="1:7" s="100" customFormat="1" ht="15" customHeight="1" x14ac:dyDescent="0.25">
      <c r="A4" s="118"/>
      <c r="B4" s="202" t="s">
        <v>185</v>
      </c>
      <c r="C4" s="206"/>
      <c r="E4" s="222" t="s">
        <v>76</v>
      </c>
      <c r="F4" s="223"/>
      <c r="G4" s="223"/>
    </row>
    <row r="5" spans="1:7" s="88" customFormat="1" ht="30" customHeight="1" x14ac:dyDescent="0.25">
      <c r="A5" s="101" t="s">
        <v>60</v>
      </c>
      <c r="B5" s="134" t="s">
        <v>49</v>
      </c>
      <c r="C5" s="134" t="s">
        <v>258</v>
      </c>
      <c r="E5" s="51" t="s">
        <v>49</v>
      </c>
      <c r="F5" s="134" t="s">
        <v>258</v>
      </c>
      <c r="G5" s="51" t="s">
        <v>183</v>
      </c>
    </row>
    <row r="6" spans="1:7" ht="6" customHeight="1" x14ac:dyDescent="0.25">
      <c r="A6" s="28"/>
      <c r="B6" s="30"/>
      <c r="C6" s="30"/>
      <c r="D6" s="98"/>
      <c r="E6" s="98"/>
      <c r="F6" s="98"/>
      <c r="G6" s="98"/>
    </row>
    <row r="7" spans="1:7" x14ac:dyDescent="0.25">
      <c r="A7" s="11">
        <v>2000</v>
      </c>
      <c r="B7" s="41" t="s">
        <v>66</v>
      </c>
      <c r="C7" s="41" t="s">
        <v>66</v>
      </c>
      <c r="E7" s="12">
        <v>146</v>
      </c>
      <c r="F7" s="16">
        <v>1.6475903539678602</v>
      </c>
      <c r="G7" s="12">
        <v>16.43835616438356</v>
      </c>
    </row>
    <row r="8" spans="1:7" x14ac:dyDescent="0.25">
      <c r="A8" s="11">
        <v>2001</v>
      </c>
      <c r="B8" s="12">
        <v>3778</v>
      </c>
      <c r="C8" s="12">
        <v>42</v>
      </c>
      <c r="E8" s="12">
        <v>247</v>
      </c>
      <c r="F8" s="16">
        <v>2.7806572528097018</v>
      </c>
      <c r="G8" s="12">
        <v>12.955465587044534</v>
      </c>
    </row>
    <row r="9" spans="1:7" x14ac:dyDescent="0.25">
      <c r="A9" s="11">
        <v>2002</v>
      </c>
      <c r="B9" s="12">
        <v>4662</v>
      </c>
      <c r="C9" s="12">
        <v>52</v>
      </c>
      <c r="E9" s="12">
        <v>272</v>
      </c>
      <c r="F9" s="16">
        <v>3.0530485138388403</v>
      </c>
      <c r="G9" s="12">
        <v>12.5</v>
      </c>
    </row>
    <row r="10" spans="1:7" x14ac:dyDescent="0.25">
      <c r="A10" s="11">
        <v>2003</v>
      </c>
      <c r="B10" s="12">
        <v>5485</v>
      </c>
      <c r="C10" s="12">
        <v>61</v>
      </c>
      <c r="E10" s="12">
        <v>301</v>
      </c>
      <c r="F10" s="16">
        <v>3.3665936380551691</v>
      </c>
      <c r="G10" s="12">
        <v>13.621262458471762</v>
      </c>
    </row>
    <row r="11" spans="1:7" x14ac:dyDescent="0.25">
      <c r="A11" s="11">
        <v>2004</v>
      </c>
      <c r="B11" s="12">
        <v>6597</v>
      </c>
      <c r="C11" s="12">
        <v>73</v>
      </c>
      <c r="E11" s="12">
        <v>356</v>
      </c>
      <c r="F11" s="16">
        <v>3.9662777263424349</v>
      </c>
      <c r="G11" s="12">
        <v>16.011235955056179</v>
      </c>
    </row>
    <row r="12" spans="1:7" x14ac:dyDescent="0.25">
      <c r="A12" s="11">
        <v>2005</v>
      </c>
      <c r="B12" s="12">
        <v>7416</v>
      </c>
      <c r="C12" s="12">
        <v>82</v>
      </c>
      <c r="E12" s="12">
        <v>354</v>
      </c>
      <c r="F12" s="16">
        <v>3.9283609014012488</v>
      </c>
      <c r="G12" s="12">
        <v>16.666666666666664</v>
      </c>
    </row>
    <row r="13" spans="1:7" x14ac:dyDescent="0.25">
      <c r="A13" s="11">
        <v>2006</v>
      </c>
      <c r="B13" s="12">
        <v>9955</v>
      </c>
      <c r="C13" s="12">
        <v>110</v>
      </c>
      <c r="E13" s="12">
        <v>483</v>
      </c>
      <c r="F13" s="16">
        <v>5.3383426070917945</v>
      </c>
      <c r="G13" s="12">
        <v>15.320910973084887</v>
      </c>
    </row>
    <row r="14" spans="1:7" x14ac:dyDescent="0.25">
      <c r="A14" s="11">
        <v>2007</v>
      </c>
      <c r="B14" s="12">
        <v>11240</v>
      </c>
      <c r="C14" s="12">
        <v>123</v>
      </c>
      <c r="E14" s="12">
        <v>463</v>
      </c>
      <c r="F14" s="16">
        <v>5.0805107328806818</v>
      </c>
      <c r="G14" s="12">
        <v>13.174946004319654</v>
      </c>
    </row>
    <row r="15" spans="1:7" x14ac:dyDescent="0.25">
      <c r="A15" s="11">
        <v>2008</v>
      </c>
      <c r="B15" s="12">
        <v>12269</v>
      </c>
      <c r="C15" s="12">
        <v>133</v>
      </c>
      <c r="E15" s="12">
        <v>422</v>
      </c>
      <c r="F15" s="16">
        <v>4.5954846423150268</v>
      </c>
      <c r="G15" s="12">
        <v>17.535545023696685</v>
      </c>
    </row>
    <row r="16" spans="1:7" x14ac:dyDescent="0.25">
      <c r="A16" s="11">
        <v>2009</v>
      </c>
      <c r="B16" s="12">
        <v>12116</v>
      </c>
      <c r="C16" s="12">
        <v>130</v>
      </c>
      <c r="E16" s="12">
        <v>392</v>
      </c>
      <c r="F16" s="16">
        <v>4.2349319877485145</v>
      </c>
      <c r="G16" s="12">
        <v>11.73469387755102</v>
      </c>
    </row>
    <row r="17" spans="1:9" x14ac:dyDescent="0.25">
      <c r="A17" s="11">
        <v>2010</v>
      </c>
      <c r="B17" s="12">
        <v>12555</v>
      </c>
      <c r="C17" s="12">
        <v>134</v>
      </c>
      <c r="E17" s="12">
        <v>463</v>
      </c>
      <c r="F17" s="16">
        <v>4.9568115047702088</v>
      </c>
      <c r="G17" s="12">
        <v>14.254859611231103</v>
      </c>
    </row>
    <row r="18" spans="1:9" x14ac:dyDescent="0.25">
      <c r="A18" s="11">
        <v>2011</v>
      </c>
      <c r="B18" s="12">
        <v>12659</v>
      </c>
      <c r="C18" s="12">
        <v>134</v>
      </c>
      <c r="E18" s="12">
        <v>551</v>
      </c>
      <c r="F18" s="16">
        <v>5.8520089596275104</v>
      </c>
      <c r="G18" s="12">
        <v>11.433756805807622</v>
      </c>
    </row>
    <row r="19" spans="1:9" x14ac:dyDescent="0.25">
      <c r="A19" s="11">
        <v>2012</v>
      </c>
      <c r="B19" s="12">
        <v>11959</v>
      </c>
      <c r="C19" s="12">
        <v>126</v>
      </c>
      <c r="E19" s="12">
        <v>914</v>
      </c>
      <c r="F19" s="16">
        <v>9.6384474928700268</v>
      </c>
      <c r="G19" s="12">
        <v>9.5185995623632387</v>
      </c>
    </row>
    <row r="20" spans="1:9" ht="12.75" customHeight="1" x14ac:dyDescent="0.25">
      <c r="A20" s="11">
        <v>2013</v>
      </c>
      <c r="B20" s="12">
        <v>12814</v>
      </c>
      <c r="C20" s="12">
        <v>133</v>
      </c>
      <c r="E20" s="12">
        <v>899</v>
      </c>
      <c r="F20" s="16">
        <v>9.4078073080140179</v>
      </c>
      <c r="G20" s="12">
        <v>11.012235817575084</v>
      </c>
    </row>
    <row r="21" spans="1:9" ht="12.75" customHeight="1" x14ac:dyDescent="0.25">
      <c r="A21" s="11">
        <v>2014</v>
      </c>
      <c r="B21" s="12">
        <v>12507</v>
      </c>
      <c r="C21" s="12">
        <v>129</v>
      </c>
      <c r="E21" s="12">
        <v>915</v>
      </c>
      <c r="F21" s="16">
        <v>9.4869144863006891</v>
      </c>
      <c r="G21" s="12">
        <v>10.382513661202186</v>
      </c>
    </row>
    <row r="22" spans="1:9" ht="12.75" customHeight="1" x14ac:dyDescent="0.25">
      <c r="A22" s="11">
        <v>2015</v>
      </c>
      <c r="B22" s="12">
        <v>13083</v>
      </c>
      <c r="C22" s="12">
        <v>134</v>
      </c>
      <c r="E22" s="12">
        <v>1028</v>
      </c>
      <c r="F22" s="16">
        <v>10.546450806398248</v>
      </c>
      <c r="G22" s="12">
        <v>9.0466926070038909</v>
      </c>
    </row>
    <row r="23" spans="1:9" ht="12.75" customHeight="1" x14ac:dyDescent="0.25">
      <c r="A23" s="11">
        <v>2016</v>
      </c>
      <c r="B23" s="12">
        <v>12631</v>
      </c>
      <c r="C23" s="12">
        <v>127.28904367945999</v>
      </c>
      <c r="E23" s="12">
        <v>1063</v>
      </c>
      <c r="F23" s="16">
        <v>10.790764039895576</v>
      </c>
      <c r="G23" s="12">
        <v>8.8428974600188148</v>
      </c>
    </row>
    <row r="24" spans="1:9" ht="12.75" customHeight="1" x14ac:dyDescent="0.25">
      <c r="A24" s="11">
        <v>2017</v>
      </c>
      <c r="B24" s="12">
        <v>13804</v>
      </c>
      <c r="C24" s="12">
        <v>137.24811270173899</v>
      </c>
      <c r="E24" s="12">
        <v>1309</v>
      </c>
      <c r="F24" s="16">
        <v>13.096347799778552</v>
      </c>
      <c r="G24" s="12">
        <v>11.000763941940413</v>
      </c>
    </row>
    <row r="25" spans="1:9" ht="12.75" customHeight="1" x14ac:dyDescent="0.25">
      <c r="A25" s="11">
        <v>2018</v>
      </c>
      <c r="B25" s="12">
        <v>14301</v>
      </c>
      <c r="C25" s="12">
        <v>141</v>
      </c>
      <c r="E25" s="12">
        <v>1659</v>
      </c>
      <c r="F25" s="16">
        <v>16.392888628552559</v>
      </c>
      <c r="G25" s="12">
        <v>9.5238095238095237</v>
      </c>
    </row>
    <row r="26" spans="1:9" ht="12.75" customHeight="1" x14ac:dyDescent="0.25">
      <c r="A26" s="11">
        <v>2019</v>
      </c>
      <c r="B26" s="12">
        <v>14569</v>
      </c>
      <c r="C26" s="12">
        <v>142</v>
      </c>
      <c r="E26" s="12">
        <v>1780</v>
      </c>
      <c r="F26" s="16">
        <v>17.399489843047803</v>
      </c>
      <c r="G26" s="12">
        <v>10.50561797752809</v>
      </c>
    </row>
    <row r="27" spans="1:9" ht="12.75" customHeight="1" x14ac:dyDescent="0.25">
      <c r="A27" s="11">
        <v>2020</v>
      </c>
      <c r="B27" s="12">
        <v>16781</v>
      </c>
      <c r="C27" s="12">
        <v>162.26439685003001</v>
      </c>
      <c r="E27" s="12">
        <v>2045</v>
      </c>
      <c r="F27" s="16">
        <v>19.801330203980811</v>
      </c>
      <c r="G27" s="12">
        <v>10.757946210268948</v>
      </c>
    </row>
    <row r="28" spans="1:9" ht="12.75" customHeight="1" x14ac:dyDescent="0.25">
      <c r="A28" s="11">
        <v>2021</v>
      </c>
      <c r="B28" s="12">
        <v>14834</v>
      </c>
      <c r="C28" s="12">
        <v>142</v>
      </c>
      <c r="E28" s="12">
        <v>1938</v>
      </c>
      <c r="F28" s="16">
        <v>18.671788401813416</v>
      </c>
      <c r="G28" s="12">
        <v>13.46749226006192</v>
      </c>
    </row>
    <row r="29" spans="1:9" ht="12.75" customHeight="1" x14ac:dyDescent="0.25">
      <c r="A29" s="11">
        <v>2022</v>
      </c>
      <c r="B29" s="12">
        <v>12722</v>
      </c>
      <c r="C29" s="12">
        <v>121</v>
      </c>
      <c r="E29" s="12">
        <v>1887</v>
      </c>
      <c r="F29" s="16">
        <v>18.053397875267191</v>
      </c>
      <c r="G29" s="12">
        <v>12.029676735559089</v>
      </c>
    </row>
    <row r="30" spans="1:9" ht="12.75" customHeight="1" x14ac:dyDescent="0.25">
      <c r="A30" s="11">
        <v>2023</v>
      </c>
      <c r="B30" s="12">
        <v>12627</v>
      </c>
      <c r="C30" s="12">
        <v>120</v>
      </c>
      <c r="E30" s="12">
        <v>1853</v>
      </c>
      <c r="F30" s="16">
        <v>17.561139633615678</v>
      </c>
      <c r="G30" s="12">
        <v>14.247166756610902</v>
      </c>
    </row>
    <row r="31" spans="1:9" ht="12.75" customHeight="1" x14ac:dyDescent="0.25">
      <c r="A31" s="11">
        <v>2024</v>
      </c>
      <c r="B31" s="12">
        <v>12191</v>
      </c>
      <c r="C31" s="12">
        <v>115</v>
      </c>
      <c r="E31" s="12">
        <v>1787</v>
      </c>
      <c r="F31" s="16">
        <v>16.878059561510469</v>
      </c>
      <c r="G31" s="12">
        <v>12.59093452714046</v>
      </c>
      <c r="I31" s="153"/>
    </row>
    <row r="32" spans="1:9" ht="6" customHeight="1" x14ac:dyDescent="0.25">
      <c r="A32" s="28"/>
      <c r="B32" s="29"/>
      <c r="C32" s="29"/>
      <c r="D32" s="98"/>
      <c r="E32" s="98"/>
      <c r="F32" s="98"/>
      <c r="G32" s="98"/>
    </row>
    <row r="33" spans="1:7" ht="15" customHeight="1" x14ac:dyDescent="0.25">
      <c r="A33" s="190" t="s">
        <v>210</v>
      </c>
      <c r="B33" s="190"/>
      <c r="C33" s="190"/>
      <c r="D33" s="205"/>
      <c r="E33" s="205"/>
      <c r="F33" s="205"/>
      <c r="G33" s="205"/>
    </row>
    <row r="34" spans="1:7" ht="6" customHeight="1" x14ac:dyDescent="0.25">
      <c r="A34" s="88"/>
      <c r="B34" s="88"/>
      <c r="C34" s="88"/>
    </row>
    <row r="35" spans="1:7" ht="30" customHeight="1" x14ac:dyDescent="0.25">
      <c r="A35" s="207" t="s">
        <v>240</v>
      </c>
      <c r="B35" s="207"/>
      <c r="C35" s="207"/>
      <c r="D35" s="207"/>
      <c r="E35" s="207"/>
      <c r="F35" s="207"/>
      <c r="G35" s="207"/>
    </row>
    <row r="36" spans="1:7" ht="30" customHeight="1" x14ac:dyDescent="0.25">
      <c r="A36" s="207" t="s">
        <v>184</v>
      </c>
      <c r="B36" s="207"/>
      <c r="C36" s="207"/>
      <c r="D36" s="207"/>
      <c r="E36" s="207"/>
      <c r="F36" s="207"/>
      <c r="G36" s="207"/>
    </row>
  </sheetData>
  <mergeCells count="9">
    <mergeCell ref="A36:G36"/>
    <mergeCell ref="A33:G33"/>
    <mergeCell ref="A3:G3"/>
    <mergeCell ref="E1:G1"/>
    <mergeCell ref="E4:G4"/>
    <mergeCell ref="A1:B1"/>
    <mergeCell ref="A2:B2"/>
    <mergeCell ref="B4:C4"/>
    <mergeCell ref="A35:G35"/>
  </mergeCells>
  <hyperlinks>
    <hyperlink ref="E1:G1" location="Tabellförteckning!A1" display="Tillbaka till innehållsföreckningen " xr:uid="{D7C98662-3440-4E4B-B5D4-795AE9C6E57A}"/>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I70"/>
  <sheetViews>
    <sheetView zoomScaleNormal="100" workbookViewId="0">
      <pane ySplit="4" topLeftCell="A38" activePane="bottomLeft" state="frozen"/>
      <selection activeCell="B30" sqref="B30"/>
      <selection pane="bottomLeft" activeCell="I65" sqref="I65"/>
    </sheetView>
  </sheetViews>
  <sheetFormatPr defaultColWidth="8.77734375" defaultRowHeight="13.2" x14ac:dyDescent="0.25"/>
  <cols>
    <col min="1" max="1" width="6.5546875" style="11" customWidth="1"/>
    <col min="2" max="7" width="10.5546875" style="89" customWidth="1"/>
    <col min="8" max="16384" width="8.77734375" style="89"/>
  </cols>
  <sheetData>
    <row r="1" spans="1:7" ht="30" customHeight="1" x14ac:dyDescent="0.3">
      <c r="E1" s="220" t="s">
        <v>120</v>
      </c>
      <c r="F1" s="221"/>
      <c r="G1" s="221"/>
    </row>
    <row r="2" spans="1:7" ht="6" customHeight="1" x14ac:dyDescent="0.25"/>
    <row r="3" spans="1:7" ht="30" customHeight="1" x14ac:dyDescent="0.25">
      <c r="A3" s="195" t="s">
        <v>381</v>
      </c>
      <c r="B3" s="195"/>
      <c r="C3" s="195"/>
      <c r="D3" s="195"/>
      <c r="E3" s="195"/>
      <c r="F3" s="195"/>
      <c r="G3" s="195"/>
    </row>
    <row r="4" spans="1:7" ht="43.5" customHeight="1" x14ac:dyDescent="0.25">
      <c r="A4" s="101" t="s">
        <v>60</v>
      </c>
      <c r="B4" s="51" t="s">
        <v>288</v>
      </c>
      <c r="C4" s="51" t="s">
        <v>261</v>
      </c>
      <c r="D4" s="51" t="s">
        <v>312</v>
      </c>
      <c r="E4" s="51" t="s">
        <v>289</v>
      </c>
      <c r="F4" s="51" t="s">
        <v>262</v>
      </c>
      <c r="G4" s="51" t="s">
        <v>313</v>
      </c>
    </row>
    <row r="5" spans="1:7" ht="6" customHeight="1" x14ac:dyDescent="0.25">
      <c r="A5" s="28"/>
      <c r="B5" s="98"/>
      <c r="C5" s="98"/>
      <c r="D5" s="98"/>
      <c r="E5" s="98"/>
      <c r="F5" s="98"/>
      <c r="G5" s="98"/>
    </row>
    <row r="6" spans="1:7" x14ac:dyDescent="0.25">
      <c r="A6" s="11">
        <v>1965</v>
      </c>
      <c r="B6" s="41" t="s">
        <v>34</v>
      </c>
      <c r="C6" s="41" t="s">
        <v>34</v>
      </c>
      <c r="D6" s="41" t="s">
        <v>34</v>
      </c>
      <c r="E6" s="12">
        <v>737</v>
      </c>
      <c r="F6" s="12">
        <v>10</v>
      </c>
      <c r="G6" s="16">
        <f t="shared" ref="G6:G63" si="0">F6/$F$41*100</f>
        <v>2.7322404371584699</v>
      </c>
    </row>
    <row r="7" spans="1:7" x14ac:dyDescent="0.25">
      <c r="A7" s="11">
        <v>1966</v>
      </c>
      <c r="B7" s="41" t="s">
        <v>34</v>
      </c>
      <c r="C7" s="41" t="s">
        <v>34</v>
      </c>
      <c r="D7" s="41" t="s">
        <v>34</v>
      </c>
      <c r="E7" s="12">
        <v>1051</v>
      </c>
      <c r="F7" s="12">
        <v>13</v>
      </c>
      <c r="G7" s="16">
        <f t="shared" si="0"/>
        <v>3.5519125683060109</v>
      </c>
    </row>
    <row r="8" spans="1:7" x14ac:dyDescent="0.25">
      <c r="A8" s="11">
        <v>1967</v>
      </c>
      <c r="B8" s="41" t="s">
        <v>34</v>
      </c>
      <c r="C8" s="41" t="s">
        <v>34</v>
      </c>
      <c r="D8" s="41" t="s">
        <v>34</v>
      </c>
      <c r="E8" s="12">
        <v>4043</v>
      </c>
      <c r="F8" s="12">
        <v>51</v>
      </c>
      <c r="G8" s="16">
        <f t="shared" si="0"/>
        <v>13.934426229508196</v>
      </c>
    </row>
    <row r="9" spans="1:7" x14ac:dyDescent="0.25">
      <c r="A9" s="11">
        <v>1968</v>
      </c>
      <c r="B9" s="41" t="s">
        <v>34</v>
      </c>
      <c r="C9" s="41" t="s">
        <v>34</v>
      </c>
      <c r="D9" s="41" t="s">
        <v>34</v>
      </c>
      <c r="E9" s="12">
        <v>7959</v>
      </c>
      <c r="F9" s="12">
        <v>101</v>
      </c>
      <c r="G9" s="16">
        <f t="shared" si="0"/>
        <v>27.595628415300546</v>
      </c>
    </row>
    <row r="10" spans="1:7" x14ac:dyDescent="0.25">
      <c r="A10" s="11">
        <v>1969</v>
      </c>
      <c r="B10" s="41" t="s">
        <v>34</v>
      </c>
      <c r="C10" s="41" t="s">
        <v>34</v>
      </c>
      <c r="D10" s="41" t="s">
        <v>34</v>
      </c>
      <c r="E10" s="12">
        <v>43946</v>
      </c>
      <c r="F10" s="12">
        <v>552</v>
      </c>
      <c r="G10" s="16">
        <f t="shared" si="0"/>
        <v>150.81967213114754</v>
      </c>
    </row>
    <row r="11" spans="1:7" x14ac:dyDescent="0.25">
      <c r="A11" s="11">
        <v>1970</v>
      </c>
      <c r="B11" s="41" t="s">
        <v>34</v>
      </c>
      <c r="C11" s="41" t="s">
        <v>34</v>
      </c>
      <c r="D11" s="41" t="s">
        <v>34</v>
      </c>
      <c r="E11" s="12">
        <v>15803</v>
      </c>
      <c r="F11" s="12">
        <v>196</v>
      </c>
      <c r="G11" s="16">
        <f t="shared" si="0"/>
        <v>53.551912568306015</v>
      </c>
    </row>
    <row r="12" spans="1:7" x14ac:dyDescent="0.25">
      <c r="A12" s="11">
        <v>1971</v>
      </c>
      <c r="B12" s="41" t="s">
        <v>34</v>
      </c>
      <c r="C12" s="41" t="s">
        <v>34</v>
      </c>
      <c r="D12" s="41" t="s">
        <v>34</v>
      </c>
      <c r="E12" s="12">
        <v>18075</v>
      </c>
      <c r="F12" s="12">
        <v>223</v>
      </c>
      <c r="G12" s="16">
        <f t="shared" si="0"/>
        <v>60.928961748633881</v>
      </c>
    </row>
    <row r="13" spans="1:7" x14ac:dyDescent="0.25">
      <c r="A13" s="11">
        <v>1972</v>
      </c>
      <c r="B13" s="41" t="s">
        <v>34</v>
      </c>
      <c r="C13" s="41" t="s">
        <v>34</v>
      </c>
      <c r="D13" s="41" t="s">
        <v>34</v>
      </c>
      <c r="E13" s="12">
        <v>19047</v>
      </c>
      <c r="F13" s="12">
        <v>235</v>
      </c>
      <c r="G13" s="16">
        <f t="shared" si="0"/>
        <v>64.207650273224047</v>
      </c>
    </row>
    <row r="14" spans="1:7" x14ac:dyDescent="0.25">
      <c r="A14" s="11">
        <v>1973</v>
      </c>
      <c r="B14" s="41" t="s">
        <v>34</v>
      </c>
      <c r="C14" s="41" t="s">
        <v>34</v>
      </c>
      <c r="D14" s="41" t="s">
        <v>34</v>
      </c>
      <c r="E14" s="12">
        <v>21005</v>
      </c>
      <c r="F14" s="12">
        <v>258</v>
      </c>
      <c r="G14" s="16">
        <f t="shared" si="0"/>
        <v>70.491803278688522</v>
      </c>
    </row>
    <row r="15" spans="1:7" x14ac:dyDescent="0.25">
      <c r="A15" s="11">
        <v>1974</v>
      </c>
      <c r="B15" s="12">
        <v>1227</v>
      </c>
      <c r="C15" s="12">
        <v>15</v>
      </c>
      <c r="D15" s="12">
        <f t="shared" ref="D15:D40" si="1">C15/$C$41*100</f>
        <v>375</v>
      </c>
      <c r="E15" s="12">
        <v>18926</v>
      </c>
      <c r="F15" s="12">
        <v>232</v>
      </c>
      <c r="G15" s="16">
        <f t="shared" si="0"/>
        <v>63.387978142076506</v>
      </c>
    </row>
    <row r="16" spans="1:7" x14ac:dyDescent="0.25">
      <c r="A16" s="11">
        <v>1975</v>
      </c>
      <c r="B16" s="12">
        <v>904</v>
      </c>
      <c r="C16" s="12">
        <v>11</v>
      </c>
      <c r="D16" s="12">
        <f t="shared" si="1"/>
        <v>275</v>
      </c>
      <c r="E16" s="12">
        <v>21075</v>
      </c>
      <c r="F16" s="12">
        <v>258</v>
      </c>
      <c r="G16" s="16">
        <f t="shared" si="0"/>
        <v>70.491803278688522</v>
      </c>
    </row>
    <row r="17" spans="1:7" x14ac:dyDescent="0.25">
      <c r="A17" s="11">
        <v>1976</v>
      </c>
      <c r="B17" s="12">
        <v>963</v>
      </c>
      <c r="C17" s="12">
        <v>12</v>
      </c>
      <c r="D17" s="12">
        <f t="shared" si="1"/>
        <v>300</v>
      </c>
      <c r="E17" s="12">
        <v>17871</v>
      </c>
      <c r="F17" s="12">
        <v>218</v>
      </c>
      <c r="G17" s="16">
        <f t="shared" si="0"/>
        <v>59.562841530054641</v>
      </c>
    </row>
    <row r="18" spans="1:7" x14ac:dyDescent="0.25">
      <c r="A18" s="11">
        <v>1977</v>
      </c>
      <c r="B18" s="12">
        <v>1370</v>
      </c>
      <c r="C18" s="12">
        <v>17</v>
      </c>
      <c r="D18" s="12">
        <f t="shared" si="1"/>
        <v>425</v>
      </c>
      <c r="E18" s="12">
        <v>20737</v>
      </c>
      <c r="F18" s="12">
        <v>252</v>
      </c>
      <c r="G18" s="16">
        <f t="shared" si="0"/>
        <v>68.852459016393439</v>
      </c>
    </row>
    <row r="19" spans="1:7" x14ac:dyDescent="0.25">
      <c r="A19" s="11">
        <v>1978</v>
      </c>
      <c r="B19" s="12">
        <v>1103</v>
      </c>
      <c r="C19" s="12">
        <v>13</v>
      </c>
      <c r="D19" s="12">
        <f t="shared" si="1"/>
        <v>325</v>
      </c>
      <c r="E19" s="12">
        <v>20647</v>
      </c>
      <c r="F19" s="12">
        <v>249</v>
      </c>
      <c r="G19" s="16">
        <f t="shared" si="0"/>
        <v>68.032786885245898</v>
      </c>
    </row>
    <row r="20" spans="1:7" x14ac:dyDescent="0.25">
      <c r="A20" s="11">
        <v>1979</v>
      </c>
      <c r="B20" s="12">
        <v>1335</v>
      </c>
      <c r="C20" s="12">
        <v>16</v>
      </c>
      <c r="D20" s="12">
        <f t="shared" si="1"/>
        <v>400</v>
      </c>
      <c r="E20" s="12">
        <v>22598</v>
      </c>
      <c r="F20" s="12">
        <v>273</v>
      </c>
      <c r="G20" s="16">
        <f t="shared" si="0"/>
        <v>74.590163934426229</v>
      </c>
    </row>
    <row r="21" spans="1:7" x14ac:dyDescent="0.25">
      <c r="A21" s="11">
        <v>1980</v>
      </c>
      <c r="B21" s="12">
        <v>2554</v>
      </c>
      <c r="C21" s="12">
        <v>31</v>
      </c>
      <c r="D21" s="12">
        <f t="shared" si="1"/>
        <v>775</v>
      </c>
      <c r="E21" s="12">
        <v>59421</v>
      </c>
      <c r="F21" s="12">
        <v>715</v>
      </c>
      <c r="G21" s="16">
        <f t="shared" si="0"/>
        <v>195.35519125683061</v>
      </c>
    </row>
    <row r="22" spans="1:7" x14ac:dyDescent="0.25">
      <c r="A22" s="11">
        <v>1981</v>
      </c>
      <c r="B22" s="12">
        <v>2330</v>
      </c>
      <c r="C22" s="12">
        <v>28</v>
      </c>
      <c r="D22" s="12">
        <f t="shared" si="1"/>
        <v>700</v>
      </c>
      <c r="E22" s="12">
        <v>67500</v>
      </c>
      <c r="F22" s="12">
        <v>811</v>
      </c>
      <c r="G22" s="16">
        <f t="shared" si="0"/>
        <v>221.58469945355193</v>
      </c>
    </row>
    <row r="23" spans="1:7" x14ac:dyDescent="0.25">
      <c r="A23" s="11">
        <v>1982</v>
      </c>
      <c r="B23" s="12">
        <v>2045</v>
      </c>
      <c r="C23" s="12">
        <v>25</v>
      </c>
      <c r="D23" s="12">
        <f t="shared" si="1"/>
        <v>625</v>
      </c>
      <c r="E23" s="12">
        <v>68502</v>
      </c>
      <c r="F23" s="12">
        <v>822</v>
      </c>
      <c r="G23" s="16">
        <f t="shared" si="0"/>
        <v>224.59016393442624</v>
      </c>
    </row>
    <row r="24" spans="1:7" x14ac:dyDescent="0.25">
      <c r="A24" s="11">
        <v>1983</v>
      </c>
      <c r="B24" s="12">
        <v>1993</v>
      </c>
      <c r="C24" s="12">
        <v>24</v>
      </c>
      <c r="D24" s="12">
        <f t="shared" si="1"/>
        <v>600</v>
      </c>
      <c r="E24" s="12">
        <v>47993</v>
      </c>
      <c r="F24" s="12">
        <v>577</v>
      </c>
      <c r="G24" s="16">
        <f t="shared" si="0"/>
        <v>157.65027322404373</v>
      </c>
    </row>
    <row r="25" spans="1:7" x14ac:dyDescent="0.25">
      <c r="A25" s="11">
        <v>1984</v>
      </c>
      <c r="B25" s="12">
        <v>1887</v>
      </c>
      <c r="C25" s="12">
        <v>23</v>
      </c>
      <c r="D25" s="12">
        <f t="shared" si="1"/>
        <v>575</v>
      </c>
      <c r="E25" s="12">
        <v>38223</v>
      </c>
      <c r="F25" s="12">
        <v>458</v>
      </c>
      <c r="G25" s="16">
        <f t="shared" si="0"/>
        <v>125.13661202185793</v>
      </c>
    </row>
    <row r="26" spans="1:7" x14ac:dyDescent="0.25">
      <c r="A26" s="11">
        <v>1985</v>
      </c>
      <c r="B26" s="12">
        <v>1595</v>
      </c>
      <c r="C26" s="12">
        <v>19</v>
      </c>
      <c r="D26" s="12">
        <f t="shared" si="1"/>
        <v>475</v>
      </c>
      <c r="E26" s="12">
        <v>35945</v>
      </c>
      <c r="F26" s="12">
        <v>431</v>
      </c>
      <c r="G26" s="16">
        <f t="shared" si="0"/>
        <v>117.75956284153007</v>
      </c>
    </row>
    <row r="27" spans="1:7" x14ac:dyDescent="0.25">
      <c r="A27" s="11">
        <v>1986</v>
      </c>
      <c r="B27" s="12">
        <v>1507</v>
      </c>
      <c r="C27" s="12">
        <v>18</v>
      </c>
      <c r="D27" s="12">
        <f t="shared" si="1"/>
        <v>450</v>
      </c>
      <c r="E27" s="12">
        <v>38004</v>
      </c>
      <c r="F27" s="12">
        <v>454</v>
      </c>
      <c r="G27" s="16">
        <f t="shared" si="0"/>
        <v>124.04371584699454</v>
      </c>
    </row>
    <row r="28" spans="1:7" x14ac:dyDescent="0.25">
      <c r="A28" s="11">
        <v>1987</v>
      </c>
      <c r="B28" s="12">
        <v>1856</v>
      </c>
      <c r="C28" s="12">
        <v>22</v>
      </c>
      <c r="D28" s="12">
        <f t="shared" si="1"/>
        <v>550</v>
      </c>
      <c r="E28" s="12">
        <v>41857</v>
      </c>
      <c r="F28" s="12">
        <v>499</v>
      </c>
      <c r="G28" s="16">
        <f t="shared" si="0"/>
        <v>136.33879781420765</v>
      </c>
    </row>
    <row r="29" spans="1:7" x14ac:dyDescent="0.25">
      <c r="A29" s="11">
        <v>1988</v>
      </c>
      <c r="B29" s="12">
        <v>1644</v>
      </c>
      <c r="C29" s="12">
        <v>19</v>
      </c>
      <c r="D29" s="12">
        <f t="shared" si="1"/>
        <v>475</v>
      </c>
      <c r="E29" s="12">
        <v>28976</v>
      </c>
      <c r="F29" s="12">
        <v>343</v>
      </c>
      <c r="G29" s="16">
        <f t="shared" si="0"/>
        <v>93.715846994535525</v>
      </c>
    </row>
    <row r="30" spans="1:7" x14ac:dyDescent="0.25">
      <c r="A30" s="11">
        <v>1989</v>
      </c>
      <c r="B30" s="12">
        <v>1556</v>
      </c>
      <c r="C30" s="12">
        <v>18</v>
      </c>
      <c r="D30" s="12">
        <f t="shared" si="1"/>
        <v>450</v>
      </c>
      <c r="E30" s="12">
        <v>33601</v>
      </c>
      <c r="F30" s="12">
        <v>395</v>
      </c>
      <c r="G30" s="16">
        <f t="shared" si="0"/>
        <v>107.92349726775956</v>
      </c>
    </row>
    <row r="31" spans="1:7" x14ac:dyDescent="0.25">
      <c r="A31" s="11">
        <v>1990</v>
      </c>
      <c r="B31" s="12">
        <v>1498</v>
      </c>
      <c r="C31" s="12">
        <v>18</v>
      </c>
      <c r="D31" s="12">
        <f t="shared" si="1"/>
        <v>450</v>
      </c>
      <c r="E31" s="12">
        <v>26496</v>
      </c>
      <c r="F31" s="12">
        <v>309</v>
      </c>
      <c r="G31" s="16">
        <f t="shared" si="0"/>
        <v>84.426229508196727</v>
      </c>
    </row>
    <row r="32" spans="1:7" x14ac:dyDescent="0.25">
      <c r="A32" s="11">
        <v>1991</v>
      </c>
      <c r="B32" s="12">
        <v>1379</v>
      </c>
      <c r="C32" s="12">
        <v>16</v>
      </c>
      <c r="D32" s="12">
        <f t="shared" si="1"/>
        <v>400</v>
      </c>
      <c r="E32" s="12">
        <v>30746</v>
      </c>
      <c r="F32" s="12">
        <v>357</v>
      </c>
      <c r="G32" s="16">
        <f t="shared" si="0"/>
        <v>97.540983606557376</v>
      </c>
    </row>
    <row r="33" spans="1:7" x14ac:dyDescent="0.25">
      <c r="A33" s="11">
        <v>1992</v>
      </c>
      <c r="B33" s="12">
        <v>1500</v>
      </c>
      <c r="C33" s="12">
        <v>17</v>
      </c>
      <c r="D33" s="12">
        <f t="shared" si="1"/>
        <v>425</v>
      </c>
      <c r="E33" s="12">
        <v>29182</v>
      </c>
      <c r="F33" s="12">
        <v>337</v>
      </c>
      <c r="G33" s="16">
        <f t="shared" si="0"/>
        <v>92.076502732240442</v>
      </c>
    </row>
    <row r="34" spans="1:7" x14ac:dyDescent="0.25">
      <c r="A34" s="11">
        <v>1993</v>
      </c>
      <c r="B34" s="12">
        <v>995</v>
      </c>
      <c r="C34" s="12">
        <v>11</v>
      </c>
      <c r="D34" s="12">
        <f t="shared" si="1"/>
        <v>275</v>
      </c>
      <c r="E34" s="12">
        <v>40621</v>
      </c>
      <c r="F34" s="12">
        <v>466</v>
      </c>
      <c r="G34" s="16">
        <f t="shared" si="0"/>
        <v>127.32240437158471</v>
      </c>
    </row>
    <row r="35" spans="1:7" ht="12.75" customHeight="1" x14ac:dyDescent="0.25">
      <c r="A35" s="11">
        <v>1994</v>
      </c>
      <c r="B35" s="12">
        <v>816</v>
      </c>
      <c r="C35" s="12">
        <v>9</v>
      </c>
      <c r="D35" s="12">
        <f t="shared" si="1"/>
        <v>225</v>
      </c>
      <c r="E35" s="12">
        <v>30785</v>
      </c>
      <c r="F35" s="12">
        <v>351</v>
      </c>
      <c r="G35" s="16">
        <f t="shared" si="0"/>
        <v>95.901639344262293</v>
      </c>
    </row>
    <row r="36" spans="1:7" x14ac:dyDescent="0.25">
      <c r="A36" s="11">
        <v>1995</v>
      </c>
      <c r="B36" s="12">
        <v>682</v>
      </c>
      <c r="C36" s="12">
        <v>8</v>
      </c>
      <c r="D36" s="12">
        <f t="shared" si="1"/>
        <v>200</v>
      </c>
      <c r="E36" s="12">
        <v>28413</v>
      </c>
      <c r="F36" s="12">
        <v>321</v>
      </c>
      <c r="G36" s="16">
        <f t="shared" si="0"/>
        <v>87.704918032786878</v>
      </c>
    </row>
    <row r="37" spans="1:7" x14ac:dyDescent="0.25">
      <c r="A37" s="11">
        <v>1996</v>
      </c>
      <c r="B37" s="12">
        <v>632</v>
      </c>
      <c r="C37" s="12">
        <v>7</v>
      </c>
      <c r="D37" s="12">
        <f t="shared" si="1"/>
        <v>175</v>
      </c>
      <c r="E37" s="12">
        <v>30817</v>
      </c>
      <c r="F37" s="12">
        <v>349</v>
      </c>
      <c r="G37" s="16">
        <f t="shared" si="0"/>
        <v>95.355191256830594</v>
      </c>
    </row>
    <row r="38" spans="1:7" x14ac:dyDescent="0.25">
      <c r="A38" s="11">
        <v>1997</v>
      </c>
      <c r="B38" s="12">
        <v>564</v>
      </c>
      <c r="C38" s="12">
        <v>6</v>
      </c>
      <c r="D38" s="12">
        <f t="shared" si="1"/>
        <v>150</v>
      </c>
      <c r="E38" s="12">
        <v>30383</v>
      </c>
      <c r="F38" s="12">
        <v>343</v>
      </c>
      <c r="G38" s="16">
        <f t="shared" si="0"/>
        <v>93.715846994535525</v>
      </c>
    </row>
    <row r="39" spans="1:7" x14ac:dyDescent="0.25">
      <c r="A39" s="11">
        <v>1998</v>
      </c>
      <c r="B39" s="12">
        <v>451</v>
      </c>
      <c r="C39" s="12">
        <v>5</v>
      </c>
      <c r="D39" s="12">
        <f t="shared" si="1"/>
        <v>125</v>
      </c>
      <c r="E39" s="12">
        <v>31845</v>
      </c>
      <c r="F39" s="12">
        <v>359</v>
      </c>
      <c r="G39" s="16">
        <f t="shared" si="0"/>
        <v>98.087431693989075</v>
      </c>
    </row>
    <row r="40" spans="1:7" x14ac:dyDescent="0.25">
      <c r="A40" s="11">
        <v>1999</v>
      </c>
      <c r="B40" s="12">
        <v>546</v>
      </c>
      <c r="C40" s="12">
        <v>6</v>
      </c>
      <c r="D40" s="12">
        <f t="shared" si="1"/>
        <v>150</v>
      </c>
      <c r="E40" s="12">
        <v>36525</v>
      </c>
      <c r="F40" s="12">
        <v>412</v>
      </c>
      <c r="G40" s="16">
        <f t="shared" si="0"/>
        <v>112.56830601092895</v>
      </c>
    </row>
    <row r="41" spans="1:7" s="109" customFormat="1" x14ac:dyDescent="0.25">
      <c r="A41" s="11">
        <v>2000</v>
      </c>
      <c r="B41" s="12">
        <v>381</v>
      </c>
      <c r="C41" s="12">
        <v>4</v>
      </c>
      <c r="D41" s="12">
        <f>C41/$C$41*100</f>
        <v>100</v>
      </c>
      <c r="E41" s="12">
        <v>32443</v>
      </c>
      <c r="F41" s="12">
        <v>366</v>
      </c>
      <c r="G41" s="16">
        <f>F41/$F$41*100</f>
        <v>100</v>
      </c>
    </row>
    <row r="42" spans="1:7" x14ac:dyDescent="0.25">
      <c r="A42" s="11">
        <v>2001</v>
      </c>
      <c r="B42" s="12">
        <v>1366</v>
      </c>
      <c r="C42" s="12">
        <v>15</v>
      </c>
      <c r="D42" s="12">
        <f t="shared" ref="D42:D64" si="2">C42/$C$41*100</f>
        <v>375</v>
      </c>
      <c r="E42" s="12">
        <v>32415</v>
      </c>
      <c r="F42" s="12">
        <v>365</v>
      </c>
      <c r="G42" s="16">
        <f t="shared" si="0"/>
        <v>99.726775956284158</v>
      </c>
    </row>
    <row r="43" spans="1:7" x14ac:dyDescent="0.25">
      <c r="A43" s="11">
        <v>2002</v>
      </c>
      <c r="B43" s="12">
        <v>1478</v>
      </c>
      <c r="C43" s="12">
        <v>17</v>
      </c>
      <c r="D43" s="12">
        <f t="shared" si="2"/>
        <v>425</v>
      </c>
      <c r="E43" s="12">
        <v>38018</v>
      </c>
      <c r="F43" s="12">
        <v>425</v>
      </c>
      <c r="G43" s="16">
        <f t="shared" si="0"/>
        <v>116.12021857923497</v>
      </c>
    </row>
    <row r="44" spans="1:7" x14ac:dyDescent="0.25">
      <c r="A44" s="11">
        <v>2003</v>
      </c>
      <c r="B44" s="12">
        <v>1355</v>
      </c>
      <c r="C44" s="12">
        <v>15</v>
      </c>
      <c r="D44" s="12">
        <f t="shared" si="2"/>
        <v>375</v>
      </c>
      <c r="E44" s="12">
        <v>40860</v>
      </c>
      <c r="F44" s="12">
        <v>455</v>
      </c>
      <c r="G44" s="16">
        <f t="shared" si="0"/>
        <v>124.31693989071037</v>
      </c>
    </row>
    <row r="45" spans="1:7" x14ac:dyDescent="0.25">
      <c r="A45" s="11">
        <v>2004</v>
      </c>
      <c r="B45" s="12">
        <v>874</v>
      </c>
      <c r="C45" s="12">
        <v>10</v>
      </c>
      <c r="D45" s="12">
        <f t="shared" si="2"/>
        <v>250</v>
      </c>
      <c r="E45" s="12">
        <v>45093</v>
      </c>
      <c r="F45" s="12">
        <v>502</v>
      </c>
      <c r="G45" s="16">
        <f t="shared" si="0"/>
        <v>137.15846994535519</v>
      </c>
    </row>
    <row r="46" spans="1:7" x14ac:dyDescent="0.25">
      <c r="A46" s="11">
        <v>2005</v>
      </c>
      <c r="B46" s="12">
        <v>755</v>
      </c>
      <c r="C46" s="12">
        <v>8</v>
      </c>
      <c r="D46" s="12">
        <f t="shared" si="2"/>
        <v>200</v>
      </c>
      <c r="E46" s="12">
        <v>51807</v>
      </c>
      <c r="F46" s="12">
        <v>573</v>
      </c>
      <c r="G46" s="16">
        <f t="shared" si="0"/>
        <v>156.55737704918033</v>
      </c>
    </row>
    <row r="47" spans="1:7" x14ac:dyDescent="0.25">
      <c r="A47" s="11">
        <v>2006</v>
      </c>
      <c r="B47" s="12">
        <v>910</v>
      </c>
      <c r="C47" s="12">
        <v>10</v>
      </c>
      <c r="D47" s="12">
        <f t="shared" si="2"/>
        <v>250</v>
      </c>
      <c r="E47" s="12">
        <v>66857</v>
      </c>
      <c r="F47" s="12">
        <v>736</v>
      </c>
      <c r="G47" s="16">
        <f t="shared" si="0"/>
        <v>201.0928961748634</v>
      </c>
    </row>
    <row r="48" spans="1:7" x14ac:dyDescent="0.25">
      <c r="A48" s="11">
        <v>2007</v>
      </c>
      <c r="B48" s="12">
        <v>1273</v>
      </c>
      <c r="C48" s="12">
        <v>14</v>
      </c>
      <c r="D48" s="12">
        <f t="shared" si="2"/>
        <v>350</v>
      </c>
      <c r="E48" s="12">
        <v>71546</v>
      </c>
      <c r="F48" s="12">
        <v>782</v>
      </c>
      <c r="G48" s="16">
        <f t="shared" si="0"/>
        <v>213.66120218579235</v>
      </c>
    </row>
    <row r="49" spans="1:7" x14ac:dyDescent="0.25">
      <c r="A49" s="11">
        <v>2008</v>
      </c>
      <c r="B49" s="12">
        <v>1607</v>
      </c>
      <c r="C49" s="12">
        <v>17</v>
      </c>
      <c r="D49" s="12">
        <f t="shared" si="2"/>
        <v>425</v>
      </c>
      <c r="E49" s="12">
        <v>78188</v>
      </c>
      <c r="F49" s="12">
        <v>848</v>
      </c>
      <c r="G49" s="16">
        <f t="shared" si="0"/>
        <v>231.69398907103823</v>
      </c>
    </row>
    <row r="50" spans="1:7" x14ac:dyDescent="0.25">
      <c r="A50" s="11">
        <v>2009</v>
      </c>
      <c r="B50" s="12">
        <v>1752</v>
      </c>
      <c r="C50" s="12">
        <v>19</v>
      </c>
      <c r="D50" s="12">
        <f t="shared" si="2"/>
        <v>475</v>
      </c>
      <c r="E50" s="12">
        <v>80256</v>
      </c>
      <c r="F50" s="12">
        <v>862</v>
      </c>
      <c r="G50" s="16">
        <f t="shared" si="0"/>
        <v>235.51912568306014</v>
      </c>
    </row>
    <row r="51" spans="1:7" x14ac:dyDescent="0.25">
      <c r="A51" s="11">
        <v>2010</v>
      </c>
      <c r="B51" s="12">
        <v>2180</v>
      </c>
      <c r="C51" s="12">
        <v>23</v>
      </c>
      <c r="D51" s="12">
        <f t="shared" si="2"/>
        <v>575</v>
      </c>
      <c r="E51" s="12">
        <v>87890</v>
      </c>
      <c r="F51" s="12">
        <v>937</v>
      </c>
      <c r="G51" s="16">
        <f t="shared" si="0"/>
        <v>256.01092896174862</v>
      </c>
    </row>
    <row r="52" spans="1:7" x14ac:dyDescent="0.25">
      <c r="A52" s="11">
        <v>2011</v>
      </c>
      <c r="B52" s="12">
        <v>2561</v>
      </c>
      <c r="C52" s="12">
        <v>27</v>
      </c>
      <c r="D52" s="12">
        <f t="shared" si="2"/>
        <v>675</v>
      </c>
      <c r="E52" s="12">
        <v>89436</v>
      </c>
      <c r="F52" s="12">
        <v>946</v>
      </c>
      <c r="G52" s="16">
        <f t="shared" si="0"/>
        <v>258.46994535519127</v>
      </c>
    </row>
    <row r="53" spans="1:7" x14ac:dyDescent="0.25">
      <c r="A53" s="11">
        <v>2012</v>
      </c>
      <c r="B53" s="12">
        <v>2777</v>
      </c>
      <c r="C53" s="16">
        <v>29</v>
      </c>
      <c r="D53" s="12">
        <f t="shared" si="2"/>
        <v>725</v>
      </c>
      <c r="E53" s="12">
        <v>94602</v>
      </c>
      <c r="F53" s="16">
        <v>993.78331296610804</v>
      </c>
      <c r="G53" s="16">
        <f t="shared" si="0"/>
        <v>271.52549534593118</v>
      </c>
    </row>
    <row r="54" spans="1:7" x14ac:dyDescent="0.25">
      <c r="A54" s="11">
        <v>2013</v>
      </c>
      <c r="B54" s="12">
        <v>2997</v>
      </c>
      <c r="C54" s="16">
        <v>31</v>
      </c>
      <c r="D54" s="12">
        <f t="shared" si="2"/>
        <v>775</v>
      </c>
      <c r="E54" s="12">
        <v>96178</v>
      </c>
      <c r="F54" s="12">
        <v>1002</v>
      </c>
      <c r="G54" s="16">
        <f t="shared" si="0"/>
        <v>273.77049180327873</v>
      </c>
    </row>
    <row r="55" spans="1:7" x14ac:dyDescent="0.25">
      <c r="A55" s="11">
        <v>2014</v>
      </c>
      <c r="B55" s="12">
        <v>2895</v>
      </c>
      <c r="C55" s="16">
        <v>30</v>
      </c>
      <c r="D55" s="12">
        <f t="shared" si="2"/>
        <v>750</v>
      </c>
      <c r="E55" s="12">
        <v>95324</v>
      </c>
      <c r="F55" s="12">
        <v>983</v>
      </c>
      <c r="G55" s="16">
        <f t="shared" si="0"/>
        <v>268.57923497267763</v>
      </c>
    </row>
    <row r="56" spans="1:7" x14ac:dyDescent="0.25">
      <c r="A56" s="11">
        <v>2015</v>
      </c>
      <c r="B56" s="12">
        <v>2523</v>
      </c>
      <c r="C56" s="16">
        <v>25.747023402238</v>
      </c>
      <c r="D56" s="12">
        <f t="shared" si="2"/>
        <v>643.67558505595002</v>
      </c>
      <c r="E56" s="12">
        <v>94035</v>
      </c>
      <c r="F56" s="12">
        <v>959.62003393953603</v>
      </c>
      <c r="G56" s="16">
        <f t="shared" si="0"/>
        <v>262.19126610369841</v>
      </c>
    </row>
    <row r="57" spans="1:7" x14ac:dyDescent="0.25">
      <c r="A57" s="11">
        <v>2016</v>
      </c>
      <c r="B57" s="12">
        <v>2664</v>
      </c>
      <c r="C57" s="16">
        <v>27.134250000000002</v>
      </c>
      <c r="D57" s="12">
        <f t="shared" si="2"/>
        <v>678.35625000000005</v>
      </c>
      <c r="E57" s="12">
        <v>90883</v>
      </c>
      <c r="F57" s="12">
        <v>915.87444831924699</v>
      </c>
      <c r="G57" s="16">
        <f t="shared" si="0"/>
        <v>250.23892030580518</v>
      </c>
    </row>
    <row r="58" spans="1:7" x14ac:dyDescent="0.25">
      <c r="A58" s="11">
        <v>2017</v>
      </c>
      <c r="B58" s="12">
        <v>2211</v>
      </c>
      <c r="C58" s="16">
        <v>22</v>
      </c>
      <c r="D58" s="12">
        <f t="shared" si="2"/>
        <v>550</v>
      </c>
      <c r="E58" s="12">
        <v>100447</v>
      </c>
      <c r="F58" s="12">
        <v>999</v>
      </c>
      <c r="G58" s="16">
        <f t="shared" si="0"/>
        <v>272.9508196721311</v>
      </c>
    </row>
    <row r="59" spans="1:7" x14ac:dyDescent="0.25">
      <c r="A59" s="11">
        <v>2018</v>
      </c>
      <c r="B59" s="12">
        <v>2164</v>
      </c>
      <c r="C59" s="16">
        <v>21</v>
      </c>
      <c r="D59" s="12">
        <f t="shared" si="2"/>
        <v>525</v>
      </c>
      <c r="E59" s="12">
        <v>106521</v>
      </c>
      <c r="F59" s="12">
        <v>1047</v>
      </c>
      <c r="G59" s="16">
        <f t="shared" si="0"/>
        <v>286.06557377049182</v>
      </c>
    </row>
    <row r="60" spans="1:7" x14ac:dyDescent="0.25">
      <c r="A60" s="11">
        <v>2019</v>
      </c>
      <c r="B60" s="12">
        <v>2317</v>
      </c>
      <c r="C60" s="16">
        <v>23</v>
      </c>
      <c r="D60" s="12">
        <f t="shared" si="2"/>
        <v>575</v>
      </c>
      <c r="E60" s="12">
        <v>113071</v>
      </c>
      <c r="F60" s="12">
        <v>1100</v>
      </c>
      <c r="G60" s="16">
        <f t="shared" si="0"/>
        <v>300.54644808743166</v>
      </c>
    </row>
    <row r="61" spans="1:7" x14ac:dyDescent="0.25">
      <c r="A61" s="11">
        <v>2020</v>
      </c>
      <c r="B61" s="12">
        <v>2201</v>
      </c>
      <c r="C61" s="16">
        <v>21</v>
      </c>
      <c r="D61" s="12">
        <f t="shared" si="2"/>
        <v>525</v>
      </c>
      <c r="E61" s="12">
        <v>124044</v>
      </c>
      <c r="F61" s="12">
        <v>1195</v>
      </c>
      <c r="G61" s="16">
        <f t="shared" si="0"/>
        <v>326.50273224043713</v>
      </c>
    </row>
    <row r="62" spans="1:7" x14ac:dyDescent="0.25">
      <c r="A62" s="11">
        <v>2021</v>
      </c>
      <c r="B62" s="12">
        <v>2128</v>
      </c>
      <c r="C62" s="16">
        <v>20</v>
      </c>
      <c r="D62" s="12">
        <f t="shared" si="2"/>
        <v>500</v>
      </c>
      <c r="E62" s="12">
        <v>118105</v>
      </c>
      <c r="F62" s="12">
        <v>1134</v>
      </c>
      <c r="G62" s="16">
        <f t="shared" si="0"/>
        <v>309.8360655737705</v>
      </c>
    </row>
    <row r="63" spans="1:7" x14ac:dyDescent="0.25">
      <c r="A63" s="11">
        <v>2022</v>
      </c>
      <c r="B63" s="12">
        <v>2400</v>
      </c>
      <c r="C63" s="16">
        <v>23</v>
      </c>
      <c r="D63" s="12">
        <f t="shared" si="2"/>
        <v>575</v>
      </c>
      <c r="E63" s="12">
        <v>113475</v>
      </c>
      <c r="F63" s="12">
        <v>1082</v>
      </c>
      <c r="G63" s="16">
        <f t="shared" si="0"/>
        <v>295.62841530054646</v>
      </c>
    </row>
    <row r="64" spans="1:7" x14ac:dyDescent="0.25">
      <c r="A64" s="11">
        <v>2023</v>
      </c>
      <c r="B64" s="12">
        <v>2867</v>
      </c>
      <c r="C64" s="16">
        <v>27</v>
      </c>
      <c r="D64" s="12">
        <f t="shared" si="2"/>
        <v>675</v>
      </c>
      <c r="E64" s="12">
        <v>112297</v>
      </c>
      <c r="F64" s="12">
        <v>1066</v>
      </c>
      <c r="G64" s="16">
        <f>F64/$F$41*100</f>
        <v>291.25683060109287</v>
      </c>
    </row>
    <row r="65" spans="1:9" x14ac:dyDescent="0.25">
      <c r="A65" s="11">
        <v>2024</v>
      </c>
      <c r="B65" s="12">
        <v>4143</v>
      </c>
      <c r="C65" s="16">
        <v>39</v>
      </c>
      <c r="D65" s="12">
        <f>C65/$C$41*100</f>
        <v>975</v>
      </c>
      <c r="E65" s="12">
        <v>130297</v>
      </c>
      <c r="F65" s="12">
        <v>1233</v>
      </c>
      <c r="G65" s="16">
        <f>F65/$F$41*100</f>
        <v>336.88524590163934</v>
      </c>
      <c r="I65" s="12"/>
    </row>
    <row r="66" spans="1:9" ht="6" customHeight="1" x14ac:dyDescent="0.25">
      <c r="A66" s="28"/>
      <c r="B66" s="29"/>
      <c r="C66" s="29"/>
      <c r="D66" s="29"/>
      <c r="E66" s="29"/>
      <c r="F66" s="29"/>
      <c r="G66" s="55"/>
    </row>
    <row r="67" spans="1:9" ht="15" customHeight="1" x14ac:dyDescent="0.25">
      <c r="A67" s="190" t="s">
        <v>209</v>
      </c>
      <c r="B67" s="190"/>
      <c r="C67" s="190"/>
      <c r="D67" s="190"/>
      <c r="E67" s="190"/>
      <c r="F67" s="190"/>
      <c r="G67" s="190"/>
    </row>
    <row r="68" spans="1:9" ht="6" customHeight="1" x14ac:dyDescent="0.25">
      <c r="A68" s="88"/>
      <c r="B68" s="88"/>
      <c r="C68" s="88"/>
      <c r="D68" s="88"/>
      <c r="E68" s="88"/>
      <c r="F68" s="88"/>
      <c r="G68" s="88"/>
    </row>
    <row r="69" spans="1:9" ht="30" customHeight="1" x14ac:dyDescent="0.25">
      <c r="A69" s="190" t="s">
        <v>239</v>
      </c>
      <c r="B69" s="190"/>
      <c r="C69" s="190"/>
      <c r="D69" s="190"/>
      <c r="E69" s="190"/>
      <c r="F69" s="190"/>
      <c r="G69" s="190"/>
    </row>
    <row r="70" spans="1:9" ht="30" customHeight="1" x14ac:dyDescent="0.25">
      <c r="A70" s="190" t="s">
        <v>247</v>
      </c>
      <c r="B70" s="190"/>
      <c r="C70" s="190"/>
      <c r="D70" s="190"/>
      <c r="E70" s="190"/>
      <c r="F70" s="190"/>
      <c r="G70" s="190"/>
    </row>
  </sheetData>
  <mergeCells count="5">
    <mergeCell ref="A67:G67"/>
    <mergeCell ref="A69:G69"/>
    <mergeCell ref="A70:G70"/>
    <mergeCell ref="E1:G1"/>
    <mergeCell ref="A3:G3"/>
  </mergeCells>
  <hyperlinks>
    <hyperlink ref="E1:G1" location="Tabellförteckning!A1" display="Tillbaka till innehållsföreckningen " xr:uid="{00000000-0004-0000-3A00-000000000000}"/>
  </hyperlinks>
  <pageMargins left="0.7" right="0.7" top="0.75" bottom="0.75" header="0.3" footer="0.3"/>
  <pageSetup paperSize="9" scale="8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29EF-63E1-4021-9132-20BD0737FD65}">
  <sheetPr published="0">
    <pageSetUpPr fitToPage="1"/>
  </sheetPr>
  <dimension ref="A1:X58"/>
  <sheetViews>
    <sheetView workbookViewId="0">
      <pane ySplit="5" topLeftCell="A24" activePane="bottomLeft" state="frozen"/>
      <selection activeCell="L20" sqref="L20"/>
      <selection pane="bottomLeft" activeCell="G31" sqref="G31:G33"/>
    </sheetView>
  </sheetViews>
  <sheetFormatPr defaultColWidth="9.21875" defaultRowHeight="13.2" x14ac:dyDescent="0.25"/>
  <cols>
    <col min="1" max="1" width="6.77734375" style="42" customWidth="1"/>
    <col min="2" max="2" width="7.77734375" style="42" customWidth="1"/>
    <col min="3" max="3" width="5.77734375" style="54" customWidth="1"/>
    <col min="4" max="4" width="8" style="54" customWidth="1"/>
    <col min="5" max="5" width="2.77734375" style="54" customWidth="1"/>
    <col min="6" max="6" width="7.77734375" style="42" customWidth="1"/>
    <col min="7" max="7" width="5.77734375" style="42" customWidth="1"/>
    <col min="8" max="8" width="8" style="54" customWidth="1"/>
    <col min="9" max="9" width="2.77734375" style="54" customWidth="1"/>
    <col min="10" max="10" width="7.77734375" style="42" customWidth="1"/>
    <col min="11" max="11" width="5.77734375" style="42" customWidth="1"/>
    <col min="12" max="12" width="8" style="54" customWidth="1"/>
    <col min="13" max="13" width="2.77734375" style="54" customWidth="1"/>
    <col min="14" max="14" width="7.77734375" style="42" customWidth="1"/>
    <col min="15" max="15" width="5.77734375" style="42" customWidth="1"/>
    <col min="16" max="16" width="8" style="54" customWidth="1"/>
    <col min="17" max="17" width="2.77734375" style="54" customWidth="1"/>
    <col min="18" max="18" width="7.77734375" style="42" customWidth="1"/>
    <col min="19" max="19" width="5.77734375" style="42" customWidth="1"/>
    <col min="20" max="20" width="8" style="54" customWidth="1"/>
    <col min="21" max="21" width="8.77734375" style="54" customWidth="1"/>
    <col min="22" max="22" width="2.77734375" style="54" customWidth="1"/>
    <col min="23" max="24" width="9" style="54" customWidth="1"/>
    <col min="25" max="16384" width="9.21875" style="42"/>
  </cols>
  <sheetData>
    <row r="1" spans="1:24" s="89" customFormat="1" ht="30" customHeight="1" x14ac:dyDescent="0.3">
      <c r="A1" s="191"/>
      <c r="B1" s="192"/>
      <c r="G1" s="220" t="s">
        <v>120</v>
      </c>
      <c r="H1" s="221"/>
      <c r="I1" s="221"/>
      <c r="J1" s="221"/>
    </row>
    <row r="2" spans="1:24" s="89" customFormat="1" ht="6" customHeight="1" x14ac:dyDescent="0.25">
      <c r="A2" s="191"/>
      <c r="B2" s="192"/>
    </row>
    <row r="3" spans="1:24" ht="15" customHeight="1" x14ac:dyDescent="0.25">
      <c r="A3" s="203" t="s">
        <v>333</v>
      </c>
      <c r="B3" s="203"/>
      <c r="C3" s="203"/>
      <c r="D3" s="203"/>
      <c r="E3" s="203"/>
      <c r="F3" s="203"/>
      <c r="G3" s="203"/>
      <c r="H3" s="224"/>
      <c r="I3" s="224"/>
      <c r="J3" s="224"/>
      <c r="K3" s="224"/>
      <c r="L3" s="224"/>
      <c r="M3" s="224"/>
      <c r="N3" s="224"/>
      <c r="O3" s="224"/>
      <c r="P3" s="224"/>
      <c r="Q3" s="224"/>
      <c r="R3" s="224"/>
      <c r="S3" s="224"/>
      <c r="T3" s="224"/>
      <c r="U3" s="224"/>
      <c r="V3" s="224"/>
      <c r="W3" s="225"/>
      <c r="X3" s="225"/>
    </row>
    <row r="4" spans="1:24" s="84" customFormat="1" ht="15" customHeight="1" x14ac:dyDescent="0.25">
      <c r="B4" s="201" t="s">
        <v>242</v>
      </c>
      <c r="C4" s="201"/>
      <c r="D4" s="201"/>
      <c r="E4" s="78"/>
      <c r="F4" s="201" t="s">
        <v>243</v>
      </c>
      <c r="G4" s="201"/>
      <c r="H4" s="201"/>
      <c r="I4" s="78"/>
      <c r="J4" s="201" t="s">
        <v>244</v>
      </c>
      <c r="K4" s="201"/>
      <c r="L4" s="201"/>
      <c r="M4" s="78"/>
      <c r="N4" s="201" t="s">
        <v>245</v>
      </c>
      <c r="O4" s="201"/>
      <c r="P4" s="201"/>
      <c r="Q4" s="78"/>
      <c r="R4" s="201" t="s">
        <v>63</v>
      </c>
      <c r="S4" s="201"/>
      <c r="T4" s="201"/>
      <c r="U4" s="201"/>
      <c r="V4" s="78"/>
      <c r="W4" s="226" t="s">
        <v>213</v>
      </c>
      <c r="X4" s="226" t="s">
        <v>215</v>
      </c>
    </row>
    <row r="5" spans="1:24" s="78" customFormat="1" ht="45" customHeight="1" x14ac:dyDescent="0.25">
      <c r="A5" s="101" t="s">
        <v>60</v>
      </c>
      <c r="B5" s="78" t="s">
        <v>49</v>
      </c>
      <c r="C5" s="78" t="s">
        <v>175</v>
      </c>
      <c r="D5" s="78" t="s">
        <v>136</v>
      </c>
      <c r="F5" s="78" t="s">
        <v>49</v>
      </c>
      <c r="G5" s="78" t="s">
        <v>175</v>
      </c>
      <c r="H5" s="78" t="s">
        <v>136</v>
      </c>
      <c r="J5" s="78" t="s">
        <v>49</v>
      </c>
      <c r="K5" s="78" t="s">
        <v>175</v>
      </c>
      <c r="L5" s="78" t="s">
        <v>136</v>
      </c>
      <c r="N5" s="78" t="s">
        <v>49</v>
      </c>
      <c r="O5" s="78" t="s">
        <v>175</v>
      </c>
      <c r="P5" s="78" t="s">
        <v>136</v>
      </c>
      <c r="R5" s="78" t="s">
        <v>49</v>
      </c>
      <c r="S5" s="78" t="s">
        <v>175</v>
      </c>
      <c r="T5" s="78" t="s">
        <v>136</v>
      </c>
      <c r="U5" s="78" t="s">
        <v>305</v>
      </c>
      <c r="W5" s="226"/>
      <c r="X5" s="226" t="s">
        <v>214</v>
      </c>
    </row>
    <row r="6" spans="1:24" s="78" customFormat="1" ht="6" customHeight="1" x14ac:dyDescent="0.25">
      <c r="A6" s="143"/>
      <c r="B6" s="143"/>
      <c r="C6" s="143"/>
      <c r="D6" s="143"/>
      <c r="E6" s="143"/>
      <c r="F6" s="143"/>
      <c r="G6" s="143"/>
      <c r="H6" s="143"/>
      <c r="I6" s="143"/>
      <c r="J6" s="143"/>
      <c r="K6" s="143"/>
      <c r="L6" s="143"/>
      <c r="M6" s="143"/>
      <c r="N6" s="143"/>
      <c r="O6" s="143"/>
      <c r="P6" s="143"/>
      <c r="Q6" s="143"/>
      <c r="R6" s="143"/>
      <c r="S6" s="143"/>
      <c r="T6" s="143"/>
      <c r="U6" s="143"/>
      <c r="V6" s="143"/>
      <c r="W6" s="143"/>
      <c r="X6" s="143"/>
    </row>
    <row r="7" spans="1:24" ht="13.2" customHeight="1" x14ac:dyDescent="0.25">
      <c r="A7" s="42" t="s">
        <v>9</v>
      </c>
      <c r="B7" s="8">
        <v>53</v>
      </c>
      <c r="C7" s="8">
        <f t="shared" ref="C7:C51" si="0">(B7/R7)*100</f>
        <v>0.25148279952550412</v>
      </c>
      <c r="D7" s="54">
        <v>1</v>
      </c>
      <c r="F7" s="8">
        <v>9988</v>
      </c>
      <c r="G7" s="8">
        <f t="shared" ref="G7:G51" si="1">(F7/R7)*100</f>
        <v>47.392645314353501</v>
      </c>
      <c r="H7" s="54">
        <v>122</v>
      </c>
      <c r="J7" s="8">
        <v>11034</v>
      </c>
      <c r="K7" s="8">
        <f t="shared" ref="K7:K51" si="2">(J7/R7)*100</f>
        <v>52.355871886120994</v>
      </c>
      <c r="L7" s="54">
        <v>135</v>
      </c>
      <c r="N7" s="1" t="s">
        <v>66</v>
      </c>
      <c r="O7" s="1" t="s">
        <v>66</v>
      </c>
      <c r="P7" s="1" t="s">
        <v>66</v>
      </c>
      <c r="Q7" s="1"/>
      <c r="R7" s="8">
        <v>21075</v>
      </c>
      <c r="S7" s="8">
        <v>100</v>
      </c>
      <c r="T7" s="54">
        <v>257</v>
      </c>
      <c r="U7" s="8">
        <f t="shared" ref="U7:U54" si="3">T7/$T$32*100</f>
        <v>70.21857923497268</v>
      </c>
      <c r="W7" s="8">
        <v>755612</v>
      </c>
      <c r="X7" s="8">
        <v>2.7891298708861161</v>
      </c>
    </row>
    <row r="8" spans="1:24" x14ac:dyDescent="0.25">
      <c r="A8" s="42" t="s">
        <v>10</v>
      </c>
      <c r="B8" s="8">
        <v>15</v>
      </c>
      <c r="C8" s="8">
        <f t="shared" si="0"/>
        <v>8.3934866543562192E-2</v>
      </c>
      <c r="D8" s="54">
        <v>0</v>
      </c>
      <c r="F8" s="8">
        <v>8931</v>
      </c>
      <c r="G8" s="8">
        <f t="shared" si="1"/>
        <v>49.974819540036933</v>
      </c>
      <c r="H8" s="54">
        <v>109</v>
      </c>
      <c r="J8" s="8">
        <v>8925</v>
      </c>
      <c r="K8" s="8">
        <f t="shared" si="2"/>
        <v>49.941245593419509</v>
      </c>
      <c r="L8" s="54">
        <v>109</v>
      </c>
      <c r="N8" s="1" t="s">
        <v>66</v>
      </c>
      <c r="O8" s="1" t="s">
        <v>66</v>
      </c>
      <c r="P8" s="1" t="s">
        <v>66</v>
      </c>
      <c r="Q8" s="1"/>
      <c r="R8" s="8">
        <v>17871</v>
      </c>
      <c r="S8" s="8">
        <v>100</v>
      </c>
      <c r="T8" s="54">
        <v>217</v>
      </c>
      <c r="U8" s="8">
        <f t="shared" si="3"/>
        <v>59.289617486338798</v>
      </c>
      <c r="W8" s="8">
        <v>799175</v>
      </c>
      <c r="X8" s="8">
        <v>2.2361810617198987</v>
      </c>
    </row>
    <row r="9" spans="1:24" x14ac:dyDescent="0.25">
      <c r="A9" s="42" t="s">
        <v>11</v>
      </c>
      <c r="B9" s="8">
        <v>43</v>
      </c>
      <c r="C9" s="8">
        <f t="shared" si="0"/>
        <v>0.20735882721705165</v>
      </c>
      <c r="D9" s="54">
        <v>1</v>
      </c>
      <c r="F9" s="8">
        <v>10478</v>
      </c>
      <c r="G9" s="8">
        <f t="shared" si="1"/>
        <v>50.528041664657373</v>
      </c>
      <c r="H9" s="54">
        <v>127</v>
      </c>
      <c r="J9" s="8">
        <v>10216</v>
      </c>
      <c r="K9" s="8">
        <f t="shared" si="2"/>
        <v>49.264599508125571</v>
      </c>
      <c r="L9" s="54">
        <v>124</v>
      </c>
      <c r="N9" s="1" t="s">
        <v>66</v>
      </c>
      <c r="O9" s="1" t="s">
        <v>66</v>
      </c>
      <c r="P9" s="1" t="s">
        <v>66</v>
      </c>
      <c r="Q9" s="1"/>
      <c r="R9" s="8">
        <v>20737</v>
      </c>
      <c r="S9" s="8">
        <v>100</v>
      </c>
      <c r="T9" s="54">
        <v>251</v>
      </c>
      <c r="U9" s="8">
        <f t="shared" si="3"/>
        <v>68.579234972677597</v>
      </c>
      <c r="W9" s="8">
        <v>844332</v>
      </c>
      <c r="X9" s="8">
        <v>2.4560244074605722</v>
      </c>
    </row>
    <row r="10" spans="1:24" x14ac:dyDescent="0.25">
      <c r="A10" s="42" t="s">
        <v>12</v>
      </c>
      <c r="B10" s="8">
        <v>120</v>
      </c>
      <c r="C10" s="8">
        <f t="shared" si="0"/>
        <v>0.58119823703201434</v>
      </c>
      <c r="D10" s="54">
        <v>1</v>
      </c>
      <c r="F10" s="8">
        <v>10758</v>
      </c>
      <c r="G10" s="8">
        <f t="shared" si="1"/>
        <v>52.104421949920088</v>
      </c>
      <c r="H10" s="54">
        <v>130</v>
      </c>
      <c r="J10" s="8">
        <v>9769</v>
      </c>
      <c r="K10" s="8">
        <f t="shared" si="2"/>
        <v>47.3143798130479</v>
      </c>
      <c r="L10" s="54">
        <v>118</v>
      </c>
      <c r="N10" s="1" t="s">
        <v>66</v>
      </c>
      <c r="O10" s="1" t="s">
        <v>66</v>
      </c>
      <c r="P10" s="1" t="s">
        <v>66</v>
      </c>
      <c r="Q10" s="1"/>
      <c r="R10" s="8">
        <v>20647</v>
      </c>
      <c r="S10" s="8">
        <v>100</v>
      </c>
      <c r="T10" s="54">
        <v>249</v>
      </c>
      <c r="U10" s="8">
        <f t="shared" si="3"/>
        <v>68.032786885245898</v>
      </c>
      <c r="W10" s="8">
        <v>803227</v>
      </c>
      <c r="X10" s="8">
        <v>2.5705062205329252</v>
      </c>
    </row>
    <row r="11" spans="1:24" x14ac:dyDescent="0.25">
      <c r="A11" s="42" t="s">
        <v>13</v>
      </c>
      <c r="B11" s="8">
        <v>132</v>
      </c>
      <c r="C11" s="8">
        <f t="shared" si="0"/>
        <v>0.58412248871581562</v>
      </c>
      <c r="D11" s="54">
        <v>2</v>
      </c>
      <c r="F11" s="8">
        <v>9318</v>
      </c>
      <c r="G11" s="8">
        <f t="shared" si="1"/>
        <v>41.23373749889371</v>
      </c>
      <c r="H11" s="54">
        <v>112</v>
      </c>
      <c r="J11" s="8">
        <v>13148</v>
      </c>
      <c r="K11" s="8">
        <f t="shared" si="2"/>
        <v>58.182140012390484</v>
      </c>
      <c r="L11" s="54">
        <v>159</v>
      </c>
      <c r="N11" s="1" t="s">
        <v>66</v>
      </c>
      <c r="O11" s="1" t="s">
        <v>66</v>
      </c>
      <c r="P11" s="1" t="s">
        <v>66</v>
      </c>
      <c r="Q11" s="1"/>
      <c r="R11" s="8">
        <v>22598</v>
      </c>
      <c r="S11" s="8">
        <v>100</v>
      </c>
      <c r="T11" s="54">
        <v>272</v>
      </c>
      <c r="U11" s="8">
        <f t="shared" si="3"/>
        <v>74.316939890710387</v>
      </c>
      <c r="W11" s="8">
        <v>816064</v>
      </c>
      <c r="X11" s="8">
        <v>2.7691455572111989</v>
      </c>
    </row>
    <row r="12" spans="1:24" x14ac:dyDescent="0.25">
      <c r="A12" s="42" t="s">
        <v>14</v>
      </c>
      <c r="B12" s="8">
        <v>203</v>
      </c>
      <c r="C12" s="8">
        <f t="shared" si="0"/>
        <v>0.34163006344558322</v>
      </c>
      <c r="D12" s="54">
        <v>2</v>
      </c>
      <c r="F12" s="8">
        <v>31309</v>
      </c>
      <c r="G12" s="8">
        <f t="shared" si="1"/>
        <v>52.690126386294409</v>
      </c>
      <c r="H12" s="54">
        <v>377</v>
      </c>
      <c r="J12" s="8">
        <v>27909</v>
      </c>
      <c r="K12" s="8">
        <f t="shared" si="2"/>
        <v>46.968243550260006</v>
      </c>
      <c r="L12" s="54">
        <v>336</v>
      </c>
      <c r="N12" s="1" t="s">
        <v>66</v>
      </c>
      <c r="O12" s="1" t="s">
        <v>66</v>
      </c>
      <c r="P12" s="1" t="s">
        <v>66</v>
      </c>
      <c r="Q12" s="1"/>
      <c r="R12" s="8">
        <v>59421</v>
      </c>
      <c r="S12" s="8">
        <v>100</v>
      </c>
      <c r="T12" s="54">
        <v>715</v>
      </c>
      <c r="U12" s="8">
        <f t="shared" si="3"/>
        <v>195.35519125683061</v>
      </c>
      <c r="W12" s="8">
        <v>928218</v>
      </c>
      <c r="X12" s="8">
        <v>6.4016211708887356</v>
      </c>
    </row>
    <row r="13" spans="1:24" x14ac:dyDescent="0.25">
      <c r="A13" s="42" t="s">
        <v>15</v>
      </c>
      <c r="B13" s="8">
        <v>191</v>
      </c>
      <c r="C13" s="8">
        <f t="shared" si="0"/>
        <v>0.28296296296296292</v>
      </c>
      <c r="D13" s="54">
        <v>2</v>
      </c>
      <c r="F13" s="8">
        <v>29214</v>
      </c>
      <c r="G13" s="8">
        <f t="shared" si="1"/>
        <v>43.28</v>
      </c>
      <c r="H13" s="54">
        <v>351</v>
      </c>
      <c r="J13" s="8">
        <v>38095</v>
      </c>
      <c r="K13" s="8">
        <f t="shared" si="2"/>
        <v>56.437037037037044</v>
      </c>
      <c r="L13" s="54">
        <v>458</v>
      </c>
      <c r="N13" s="1" t="s">
        <v>66</v>
      </c>
      <c r="O13" s="1" t="s">
        <v>66</v>
      </c>
      <c r="P13" s="1" t="s">
        <v>66</v>
      </c>
      <c r="Q13" s="1"/>
      <c r="R13" s="8">
        <v>67500</v>
      </c>
      <c r="S13" s="8">
        <v>100</v>
      </c>
      <c r="T13" s="54">
        <v>811</v>
      </c>
      <c r="U13" s="8">
        <f t="shared" si="3"/>
        <v>221.58469945355193</v>
      </c>
      <c r="W13" s="8">
        <v>935762</v>
      </c>
      <c r="X13" s="8">
        <v>7.2133726310749946</v>
      </c>
    </row>
    <row r="14" spans="1:24" x14ac:dyDescent="0.25">
      <c r="A14" s="42" t="s">
        <v>16</v>
      </c>
      <c r="B14" s="8">
        <v>113</v>
      </c>
      <c r="C14" s="8">
        <f t="shared" si="0"/>
        <v>0.164958687337596</v>
      </c>
      <c r="D14" s="54">
        <v>1</v>
      </c>
      <c r="F14" s="8">
        <v>31552</v>
      </c>
      <c r="G14" s="8">
        <f t="shared" si="1"/>
        <v>46.059969051998486</v>
      </c>
      <c r="H14" s="54">
        <v>379</v>
      </c>
      <c r="J14" s="8">
        <v>36837</v>
      </c>
      <c r="K14" s="8">
        <f t="shared" si="2"/>
        <v>53.775072260663926</v>
      </c>
      <c r="L14" s="54">
        <v>442</v>
      </c>
      <c r="N14" s="1" t="s">
        <v>66</v>
      </c>
      <c r="O14" s="1" t="s">
        <v>66</v>
      </c>
      <c r="P14" s="1" t="s">
        <v>66</v>
      </c>
      <c r="Q14" s="1"/>
      <c r="R14" s="8">
        <v>68502</v>
      </c>
      <c r="S14" s="8">
        <v>100</v>
      </c>
      <c r="T14" s="54">
        <v>823</v>
      </c>
      <c r="U14" s="8">
        <f t="shared" si="3"/>
        <v>224.8633879781421</v>
      </c>
      <c r="W14" s="8">
        <v>983720</v>
      </c>
      <c r="X14" s="8">
        <v>6.9635668686211529</v>
      </c>
    </row>
    <row r="15" spans="1:24" x14ac:dyDescent="0.25">
      <c r="A15" s="42" t="s">
        <v>17</v>
      </c>
      <c r="B15" s="8">
        <v>165</v>
      </c>
      <c r="C15" s="8">
        <f t="shared" si="0"/>
        <v>0.343800137520055</v>
      </c>
      <c r="D15" s="54">
        <v>2</v>
      </c>
      <c r="F15" s="8">
        <v>23286</v>
      </c>
      <c r="G15" s="8">
        <f t="shared" si="1"/>
        <v>48.51957577146667</v>
      </c>
      <c r="H15" s="54">
        <v>280</v>
      </c>
      <c r="J15" s="8">
        <v>24542</v>
      </c>
      <c r="K15" s="8">
        <f t="shared" si="2"/>
        <v>51.136624091013275</v>
      </c>
      <c r="L15" s="54">
        <v>295</v>
      </c>
      <c r="N15" s="1" t="s">
        <v>66</v>
      </c>
      <c r="O15" s="1" t="s">
        <v>66</v>
      </c>
      <c r="P15" s="1" t="s">
        <v>66</v>
      </c>
      <c r="Q15" s="1"/>
      <c r="R15" s="8">
        <v>47993</v>
      </c>
      <c r="S15" s="8">
        <v>100</v>
      </c>
      <c r="T15" s="54">
        <v>576</v>
      </c>
      <c r="U15" s="8">
        <f t="shared" si="3"/>
        <v>157.37704918032787</v>
      </c>
      <c r="W15" s="8">
        <v>959073</v>
      </c>
      <c r="X15" s="8">
        <v>5.0041029202156668</v>
      </c>
    </row>
    <row r="16" spans="1:24" x14ac:dyDescent="0.25">
      <c r="A16" s="42" t="s">
        <v>18</v>
      </c>
      <c r="B16" s="8">
        <v>204</v>
      </c>
      <c r="C16" s="8">
        <f t="shared" si="0"/>
        <v>0.53371006985322966</v>
      </c>
      <c r="D16" s="54">
        <v>2</v>
      </c>
      <c r="F16" s="8">
        <v>18782</v>
      </c>
      <c r="G16" s="8">
        <f t="shared" si="1"/>
        <v>49.137953588153735</v>
      </c>
      <c r="H16" s="54">
        <v>225</v>
      </c>
      <c r="J16" s="8">
        <v>19237</v>
      </c>
      <c r="K16" s="8">
        <f t="shared" si="2"/>
        <v>50.328336341993044</v>
      </c>
      <c r="L16" s="54">
        <v>231</v>
      </c>
      <c r="N16" s="1" t="s">
        <v>66</v>
      </c>
      <c r="O16" s="1" t="s">
        <v>66</v>
      </c>
      <c r="P16" s="1" t="s">
        <v>66</v>
      </c>
      <c r="Q16" s="1"/>
      <c r="R16" s="8">
        <v>38223</v>
      </c>
      <c r="S16" s="8">
        <v>100</v>
      </c>
      <c r="T16" s="54">
        <v>458</v>
      </c>
      <c r="U16" s="8">
        <f t="shared" si="3"/>
        <v>125.13661202185793</v>
      </c>
      <c r="W16" s="8">
        <v>983184</v>
      </c>
      <c r="X16" s="8">
        <v>3.8876751452423961</v>
      </c>
    </row>
    <row r="17" spans="1:24" x14ac:dyDescent="0.25">
      <c r="A17" s="42" t="s">
        <v>19</v>
      </c>
      <c r="B17" s="8">
        <v>171</v>
      </c>
      <c r="C17" s="8">
        <f t="shared" si="0"/>
        <v>0.47572680484072888</v>
      </c>
      <c r="D17" s="54">
        <v>2</v>
      </c>
      <c r="F17" s="8">
        <v>16258</v>
      </c>
      <c r="G17" s="8">
        <f t="shared" si="1"/>
        <v>45.230212825149536</v>
      </c>
      <c r="H17" s="54">
        <v>195</v>
      </c>
      <c r="J17" s="8">
        <v>19516</v>
      </c>
      <c r="K17" s="8">
        <f t="shared" si="2"/>
        <v>54.294060370009731</v>
      </c>
      <c r="L17" s="54">
        <v>234</v>
      </c>
      <c r="N17" s="1" t="s">
        <v>66</v>
      </c>
      <c r="O17" s="1" t="s">
        <v>66</v>
      </c>
      <c r="P17" s="1" t="s">
        <v>66</v>
      </c>
      <c r="Q17" s="1"/>
      <c r="R17" s="8">
        <v>35945</v>
      </c>
      <c r="S17" s="8">
        <v>100</v>
      </c>
      <c r="T17" s="8">
        <v>430</v>
      </c>
      <c r="U17" s="8">
        <f t="shared" si="3"/>
        <v>117.4863387978142</v>
      </c>
      <c r="V17" s="8"/>
      <c r="W17" s="8">
        <v>1018366</v>
      </c>
      <c r="X17" s="8">
        <v>3.5296740071840573</v>
      </c>
    </row>
    <row r="18" spans="1:24" x14ac:dyDescent="0.25">
      <c r="A18" s="42" t="s">
        <v>20</v>
      </c>
      <c r="B18" s="8">
        <v>101</v>
      </c>
      <c r="C18" s="8">
        <f t="shared" si="0"/>
        <v>0.26576149878960109</v>
      </c>
      <c r="D18" s="54">
        <v>1</v>
      </c>
      <c r="F18" s="8">
        <v>19022</v>
      </c>
      <c r="G18" s="8">
        <f t="shared" si="1"/>
        <v>50.052626039364277</v>
      </c>
      <c r="H18" s="54">
        <v>227</v>
      </c>
      <c r="J18" s="8">
        <v>18881</v>
      </c>
      <c r="K18" s="8">
        <f t="shared" si="2"/>
        <v>49.681612461846122</v>
      </c>
      <c r="L18" s="54">
        <v>226</v>
      </c>
      <c r="N18" s="1" t="s">
        <v>66</v>
      </c>
      <c r="O18" s="1" t="s">
        <v>66</v>
      </c>
      <c r="P18" s="1" t="s">
        <v>66</v>
      </c>
      <c r="Q18" s="1"/>
      <c r="R18" s="8">
        <v>38004</v>
      </c>
      <c r="S18" s="8">
        <v>100</v>
      </c>
      <c r="T18" s="8">
        <v>454</v>
      </c>
      <c r="U18" s="8">
        <f t="shared" si="3"/>
        <v>124.04371584699454</v>
      </c>
      <c r="V18" s="8"/>
      <c r="W18" s="8">
        <v>1095419</v>
      </c>
      <c r="X18" s="8">
        <v>3.4693573874471779</v>
      </c>
    </row>
    <row r="19" spans="1:24" x14ac:dyDescent="0.25">
      <c r="A19" s="42" t="s">
        <v>21</v>
      </c>
      <c r="B19" s="8">
        <v>71</v>
      </c>
      <c r="C19" s="8">
        <f t="shared" si="0"/>
        <v>0.16962515230427408</v>
      </c>
      <c r="D19" s="54">
        <v>1</v>
      </c>
      <c r="F19" s="8">
        <v>21990</v>
      </c>
      <c r="G19" s="8">
        <f t="shared" si="1"/>
        <v>52.53601548128151</v>
      </c>
      <c r="H19" s="54">
        <v>262</v>
      </c>
      <c r="J19" s="8">
        <v>19796</v>
      </c>
      <c r="K19" s="8">
        <f t="shared" si="2"/>
        <v>47.29435936641422</v>
      </c>
      <c r="L19" s="54">
        <v>236</v>
      </c>
      <c r="N19" s="1" t="s">
        <v>66</v>
      </c>
      <c r="O19" s="1" t="s">
        <v>66</v>
      </c>
      <c r="P19" s="1" t="s">
        <v>66</v>
      </c>
      <c r="Q19" s="1"/>
      <c r="R19" s="8">
        <v>41857</v>
      </c>
      <c r="S19" s="8">
        <v>100</v>
      </c>
      <c r="T19" s="8">
        <v>498</v>
      </c>
      <c r="U19" s="8">
        <f t="shared" si="3"/>
        <v>136.0655737704918</v>
      </c>
      <c r="V19" s="8"/>
      <c r="W19" s="8">
        <v>1092417</v>
      </c>
      <c r="X19" s="8">
        <v>3.8315954438643849</v>
      </c>
    </row>
    <row r="20" spans="1:24" x14ac:dyDescent="0.25">
      <c r="A20" s="42" t="s">
        <v>22</v>
      </c>
      <c r="B20" s="8">
        <v>60</v>
      </c>
      <c r="C20" s="8">
        <f t="shared" si="0"/>
        <v>0.20706791827719492</v>
      </c>
      <c r="D20" s="54">
        <v>1</v>
      </c>
      <c r="F20" s="8">
        <v>13857</v>
      </c>
      <c r="G20" s="8">
        <f t="shared" si="1"/>
        <v>47.822335726118162</v>
      </c>
      <c r="H20" s="54">
        <v>164</v>
      </c>
      <c r="J20" s="8">
        <v>15059</v>
      </c>
      <c r="K20" s="8">
        <f t="shared" si="2"/>
        <v>51.970596355604634</v>
      </c>
      <c r="L20" s="54">
        <v>178</v>
      </c>
      <c r="N20" s="1" t="s">
        <v>66</v>
      </c>
      <c r="O20" s="1" t="s">
        <v>66</v>
      </c>
      <c r="P20" s="1" t="s">
        <v>66</v>
      </c>
      <c r="Q20" s="1"/>
      <c r="R20" s="8">
        <v>28976</v>
      </c>
      <c r="S20" s="8">
        <v>100</v>
      </c>
      <c r="T20" s="8">
        <v>343</v>
      </c>
      <c r="U20" s="8">
        <f t="shared" si="3"/>
        <v>93.715846994535525</v>
      </c>
      <c r="V20" s="8"/>
      <c r="W20" s="8">
        <v>1086211</v>
      </c>
      <c r="X20" s="8">
        <v>2.6676216683498879</v>
      </c>
    </row>
    <row r="21" spans="1:24" x14ac:dyDescent="0.25">
      <c r="A21" s="42" t="s">
        <v>101</v>
      </c>
      <c r="B21" s="8">
        <v>99</v>
      </c>
      <c r="C21" s="8">
        <f t="shared" si="0"/>
        <v>0.29463408827118243</v>
      </c>
      <c r="D21" s="54">
        <v>1</v>
      </c>
      <c r="F21" s="8">
        <v>15049</v>
      </c>
      <c r="G21" s="8">
        <f t="shared" si="1"/>
        <v>44.787357519121457</v>
      </c>
      <c r="H21" s="54">
        <v>177</v>
      </c>
      <c r="J21" s="8">
        <v>18453</v>
      </c>
      <c r="K21" s="8">
        <f t="shared" si="2"/>
        <v>54.918008392607362</v>
      </c>
      <c r="L21" s="54">
        <v>217</v>
      </c>
      <c r="N21" s="1" t="s">
        <v>66</v>
      </c>
      <c r="O21" s="1" t="s">
        <v>66</v>
      </c>
      <c r="P21" s="1" t="s">
        <v>66</v>
      </c>
      <c r="Q21" s="1"/>
      <c r="R21" s="8">
        <v>33601</v>
      </c>
      <c r="S21" s="8">
        <v>100</v>
      </c>
      <c r="T21" s="8">
        <v>396</v>
      </c>
      <c r="U21" s="8">
        <f t="shared" si="3"/>
        <v>108.19672131147541</v>
      </c>
      <c r="V21" s="8"/>
      <c r="W21" s="8">
        <v>1144800</v>
      </c>
      <c r="X21" s="8">
        <v>2.9350978336827391</v>
      </c>
    </row>
    <row r="22" spans="1:24" x14ac:dyDescent="0.25">
      <c r="A22" s="42" t="s">
        <v>102</v>
      </c>
      <c r="B22" s="8">
        <v>112</v>
      </c>
      <c r="C22" s="8">
        <f t="shared" si="0"/>
        <v>0.42270531400966183</v>
      </c>
      <c r="D22" s="54">
        <v>1</v>
      </c>
      <c r="F22" s="8">
        <v>9767</v>
      </c>
      <c r="G22" s="8">
        <f t="shared" si="1"/>
        <v>36.862167874396135</v>
      </c>
      <c r="H22" s="54">
        <v>114</v>
      </c>
      <c r="J22" s="8">
        <v>16617</v>
      </c>
      <c r="K22" s="8">
        <f t="shared" si="2"/>
        <v>62.715126811594203</v>
      </c>
      <c r="L22" s="54">
        <v>194</v>
      </c>
      <c r="N22" s="1" t="s">
        <v>66</v>
      </c>
      <c r="O22" s="1" t="s">
        <v>66</v>
      </c>
      <c r="P22" s="1" t="s">
        <v>66</v>
      </c>
      <c r="Q22" s="1"/>
      <c r="R22" s="8">
        <v>26496</v>
      </c>
      <c r="S22" s="8">
        <v>100</v>
      </c>
      <c r="T22" s="8">
        <v>310</v>
      </c>
      <c r="U22" s="8">
        <f t="shared" si="3"/>
        <v>84.699453551912569</v>
      </c>
      <c r="V22" s="8"/>
      <c r="W22" s="8">
        <v>1218820</v>
      </c>
      <c r="X22" s="8">
        <v>2.173905908993945</v>
      </c>
    </row>
    <row r="23" spans="1:24" x14ac:dyDescent="0.25">
      <c r="A23" s="42" t="s">
        <v>103</v>
      </c>
      <c r="B23" s="8">
        <v>57</v>
      </c>
      <c r="C23" s="8">
        <f t="shared" si="0"/>
        <v>0.18538996942691732</v>
      </c>
      <c r="D23" s="54">
        <v>1</v>
      </c>
      <c r="F23" s="8">
        <v>12137</v>
      </c>
      <c r="G23" s="8">
        <f t="shared" si="1"/>
        <v>39.475053665517464</v>
      </c>
      <c r="H23" s="54">
        <v>141</v>
      </c>
      <c r="J23" s="8">
        <v>18552</v>
      </c>
      <c r="K23" s="8">
        <f t="shared" si="2"/>
        <v>60.339556365055614</v>
      </c>
      <c r="L23" s="54">
        <v>215</v>
      </c>
      <c r="N23" s="1" t="s">
        <v>66</v>
      </c>
      <c r="O23" s="1" t="s">
        <v>66</v>
      </c>
      <c r="P23" s="1" t="s">
        <v>66</v>
      </c>
      <c r="Q23" s="1"/>
      <c r="R23" s="8">
        <v>30746</v>
      </c>
      <c r="S23" s="8">
        <v>100</v>
      </c>
      <c r="T23" s="8">
        <v>357</v>
      </c>
      <c r="U23" s="8">
        <f t="shared" si="3"/>
        <v>97.540983606557376</v>
      </c>
      <c r="V23" s="8"/>
      <c r="W23" s="8">
        <v>1199101</v>
      </c>
      <c r="X23" s="8">
        <v>2.5640875956237217</v>
      </c>
    </row>
    <row r="24" spans="1:24" x14ac:dyDescent="0.25">
      <c r="A24" s="42" t="s">
        <v>104</v>
      </c>
      <c r="B24" s="8">
        <v>53</v>
      </c>
      <c r="C24" s="8">
        <f t="shared" si="0"/>
        <v>0.18161880611335754</v>
      </c>
      <c r="D24" s="54">
        <v>1</v>
      </c>
      <c r="F24" s="8">
        <v>10836</v>
      </c>
      <c r="G24" s="8">
        <f t="shared" si="1"/>
        <v>37.13247892536495</v>
      </c>
      <c r="H24" s="54">
        <v>125</v>
      </c>
      <c r="J24" s="8">
        <v>18293</v>
      </c>
      <c r="K24" s="8">
        <f t="shared" si="2"/>
        <v>62.685902268521687</v>
      </c>
      <c r="L24" s="54">
        <v>211</v>
      </c>
      <c r="N24" s="1" t="s">
        <v>66</v>
      </c>
      <c r="O24" s="1" t="s">
        <v>66</v>
      </c>
      <c r="P24" s="1" t="s">
        <v>66</v>
      </c>
      <c r="Q24" s="1"/>
      <c r="R24" s="8">
        <v>29182</v>
      </c>
      <c r="S24" s="8">
        <v>100</v>
      </c>
      <c r="T24" s="8">
        <v>337</v>
      </c>
      <c r="U24" s="8">
        <f t="shared" si="3"/>
        <v>92.076502732240442</v>
      </c>
      <c r="V24" s="8"/>
      <c r="W24" s="8">
        <v>1195154</v>
      </c>
      <c r="X24" s="8">
        <v>2.4416937064177504</v>
      </c>
    </row>
    <row r="25" spans="1:24" x14ac:dyDescent="0.25">
      <c r="A25" s="42" t="s">
        <v>57</v>
      </c>
      <c r="B25" s="8">
        <v>209</v>
      </c>
      <c r="C25" s="8">
        <f t="shared" si="0"/>
        <v>0.51451219812412297</v>
      </c>
      <c r="D25" s="54">
        <v>2</v>
      </c>
      <c r="F25" s="8">
        <v>17577</v>
      </c>
      <c r="G25" s="8">
        <f t="shared" si="1"/>
        <v>43.270722040323975</v>
      </c>
      <c r="H25" s="54">
        <v>202</v>
      </c>
      <c r="J25" s="8">
        <v>22835</v>
      </c>
      <c r="K25" s="8">
        <f t="shared" si="2"/>
        <v>56.214765761551909</v>
      </c>
      <c r="L25" s="54">
        <v>262</v>
      </c>
      <c r="N25" s="1" t="s">
        <v>66</v>
      </c>
      <c r="O25" s="1" t="s">
        <v>66</v>
      </c>
      <c r="P25" s="1" t="s">
        <v>66</v>
      </c>
      <c r="Q25" s="1"/>
      <c r="R25" s="8">
        <v>40621</v>
      </c>
      <c r="S25" s="8">
        <v>100</v>
      </c>
      <c r="T25" s="8">
        <v>466</v>
      </c>
      <c r="U25" s="8">
        <f t="shared" si="3"/>
        <v>127.32240437158471</v>
      </c>
      <c r="V25" s="8"/>
      <c r="W25" s="8">
        <v>1191251</v>
      </c>
      <c r="X25" s="8">
        <v>3.4099446716099298</v>
      </c>
    </row>
    <row r="26" spans="1:24" x14ac:dyDescent="0.25">
      <c r="A26" s="42" t="s">
        <v>0</v>
      </c>
      <c r="B26" s="8">
        <v>80</v>
      </c>
      <c r="C26" s="8">
        <f t="shared" si="0"/>
        <v>0.25986681825564395</v>
      </c>
      <c r="D26" s="54">
        <v>1</v>
      </c>
      <c r="F26" s="8">
        <v>8495</v>
      </c>
      <c r="G26" s="8">
        <f t="shared" si="1"/>
        <v>27.594607763521196</v>
      </c>
      <c r="H26" s="54">
        <v>97</v>
      </c>
      <c r="J26" s="8">
        <v>22210</v>
      </c>
      <c r="K26" s="8">
        <f t="shared" si="2"/>
        <v>72.145525418223158</v>
      </c>
      <c r="L26" s="54">
        <v>253</v>
      </c>
      <c r="N26" s="1" t="s">
        <v>66</v>
      </c>
      <c r="O26" s="1" t="s">
        <v>66</v>
      </c>
      <c r="P26" s="1" t="s">
        <v>66</v>
      </c>
      <c r="Q26" s="1"/>
      <c r="R26" s="8">
        <v>30785</v>
      </c>
      <c r="S26" s="8">
        <v>100</v>
      </c>
      <c r="T26" s="8">
        <v>351</v>
      </c>
      <c r="U26" s="8">
        <f t="shared" si="3"/>
        <v>95.901639344262293</v>
      </c>
      <c r="V26" s="8"/>
      <c r="W26" s="8">
        <v>1112523</v>
      </c>
      <c r="X26" s="8">
        <v>2.767133803076431</v>
      </c>
    </row>
    <row r="27" spans="1:24" x14ac:dyDescent="0.25">
      <c r="A27" s="42" t="s">
        <v>29</v>
      </c>
      <c r="B27" s="8">
        <v>94</v>
      </c>
      <c r="C27" s="8">
        <f t="shared" si="0"/>
        <v>0.33083447717594061</v>
      </c>
      <c r="D27" s="54">
        <v>1</v>
      </c>
      <c r="F27" s="8">
        <v>6222</v>
      </c>
      <c r="G27" s="8">
        <f t="shared" si="1"/>
        <v>21.898426776475556</v>
      </c>
      <c r="H27" s="54">
        <v>70</v>
      </c>
      <c r="J27" s="8">
        <v>22097</v>
      </c>
      <c r="K27" s="8">
        <f t="shared" si="2"/>
        <v>77.770738746348499</v>
      </c>
      <c r="L27" s="54">
        <v>250</v>
      </c>
      <c r="N27" s="1" t="s">
        <v>66</v>
      </c>
      <c r="O27" s="1" t="s">
        <v>66</v>
      </c>
      <c r="P27" s="1" t="s">
        <v>66</v>
      </c>
      <c r="Q27" s="1"/>
      <c r="R27" s="8">
        <v>28413</v>
      </c>
      <c r="S27" s="8">
        <v>100</v>
      </c>
      <c r="T27" s="8">
        <v>322</v>
      </c>
      <c r="U27" s="8">
        <f t="shared" si="3"/>
        <v>87.978142076502735</v>
      </c>
      <c r="V27" s="8"/>
      <c r="W27" s="8">
        <v>1144153</v>
      </c>
      <c r="X27" s="8">
        <v>2.483321723580675</v>
      </c>
    </row>
    <row r="28" spans="1:24" x14ac:dyDescent="0.25">
      <c r="A28" s="42" t="s">
        <v>1</v>
      </c>
      <c r="B28" s="8">
        <v>154</v>
      </c>
      <c r="C28" s="8">
        <f t="shared" si="0"/>
        <v>0.49972417821332377</v>
      </c>
      <c r="D28" s="54">
        <v>2</v>
      </c>
      <c r="F28" s="8">
        <v>5933</v>
      </c>
      <c r="G28" s="8">
        <f t="shared" si="1"/>
        <v>19.252360709997728</v>
      </c>
      <c r="H28" s="54">
        <v>67</v>
      </c>
      <c r="J28" s="8">
        <v>24730</v>
      </c>
      <c r="K28" s="8">
        <f t="shared" si="2"/>
        <v>80.247915111788942</v>
      </c>
      <c r="L28" s="54">
        <v>280</v>
      </c>
      <c r="N28" s="1" t="s">
        <v>66</v>
      </c>
      <c r="O28" s="1" t="s">
        <v>66</v>
      </c>
      <c r="P28" s="1" t="s">
        <v>66</v>
      </c>
      <c r="Q28" s="1"/>
      <c r="R28" s="8">
        <v>30817</v>
      </c>
      <c r="S28" s="8">
        <v>100</v>
      </c>
      <c r="T28" s="8">
        <v>349</v>
      </c>
      <c r="U28" s="8">
        <f t="shared" si="3"/>
        <v>95.355191256830594</v>
      </c>
      <c r="V28" s="8"/>
      <c r="W28" s="8">
        <v>1174236</v>
      </c>
      <c r="X28" s="8">
        <v>2.6244298420419745</v>
      </c>
    </row>
    <row r="29" spans="1:24" x14ac:dyDescent="0.25">
      <c r="A29" s="42" t="s">
        <v>43</v>
      </c>
      <c r="B29" s="8">
        <v>169</v>
      </c>
      <c r="C29" s="8">
        <f t="shared" si="0"/>
        <v>0.55623210347891905</v>
      </c>
      <c r="D29" s="54">
        <v>2</v>
      </c>
      <c r="F29" s="8">
        <v>5506</v>
      </c>
      <c r="G29" s="8">
        <f t="shared" si="1"/>
        <v>18.121976105058753</v>
      </c>
      <c r="H29" s="54">
        <v>62</v>
      </c>
      <c r="J29" s="8">
        <v>24704</v>
      </c>
      <c r="K29" s="8">
        <f t="shared" si="2"/>
        <v>81.308626534575254</v>
      </c>
      <c r="L29" s="54">
        <v>279</v>
      </c>
      <c r="N29" s="8">
        <v>4</v>
      </c>
      <c r="O29" s="8">
        <f t="shared" ref="O29:O51" si="4">(N29/R29)*100</f>
        <v>1.3165256887075011E-2</v>
      </c>
      <c r="P29" s="54">
        <v>0</v>
      </c>
      <c r="R29" s="8">
        <v>30383</v>
      </c>
      <c r="S29" s="8">
        <v>100</v>
      </c>
      <c r="T29" s="8">
        <v>343</v>
      </c>
      <c r="U29" s="8">
        <f t="shared" si="3"/>
        <v>93.715846994535525</v>
      </c>
      <c r="V29" s="8"/>
      <c r="W29" s="8">
        <v>1190851</v>
      </c>
      <c r="X29" s="8">
        <v>2.5513687270699692</v>
      </c>
    </row>
    <row r="30" spans="1:24" x14ac:dyDescent="0.25">
      <c r="A30" s="42" t="s">
        <v>24</v>
      </c>
      <c r="B30" s="8">
        <v>201</v>
      </c>
      <c r="C30" s="8">
        <f t="shared" si="0"/>
        <v>0.63118228921337727</v>
      </c>
      <c r="D30" s="54">
        <v>2</v>
      </c>
      <c r="F30" s="8">
        <v>5345</v>
      </c>
      <c r="G30" s="8">
        <f t="shared" si="1"/>
        <v>16.784424556445281</v>
      </c>
      <c r="H30" s="54">
        <v>60</v>
      </c>
      <c r="J30" s="8">
        <v>24277</v>
      </c>
      <c r="K30" s="8">
        <f t="shared" si="2"/>
        <v>76.234887737478402</v>
      </c>
      <c r="L30" s="54">
        <v>274</v>
      </c>
      <c r="N30" s="8">
        <v>2022</v>
      </c>
      <c r="O30" s="8">
        <f t="shared" si="4"/>
        <v>6.3495054168629297</v>
      </c>
      <c r="P30" s="54">
        <v>23</v>
      </c>
      <c r="R30" s="8">
        <v>31845</v>
      </c>
      <c r="S30" s="8">
        <v>100</v>
      </c>
      <c r="T30" s="8">
        <v>360</v>
      </c>
      <c r="U30" s="8">
        <f t="shared" si="3"/>
        <v>98.360655737704917</v>
      </c>
      <c r="V30" s="8"/>
      <c r="W30" s="8">
        <v>1177673</v>
      </c>
      <c r="X30" s="8">
        <v>2.7040613141338894</v>
      </c>
    </row>
    <row r="31" spans="1:24" x14ac:dyDescent="0.25">
      <c r="A31" s="42" t="s">
        <v>44</v>
      </c>
      <c r="B31" s="8">
        <v>382</v>
      </c>
      <c r="C31" s="8">
        <f t="shared" si="0"/>
        <v>1.0458590006844628</v>
      </c>
      <c r="D31" s="54">
        <v>4</v>
      </c>
      <c r="F31" s="8">
        <v>5257</v>
      </c>
      <c r="G31" s="8">
        <f t="shared" si="1"/>
        <v>14.392881587953458</v>
      </c>
      <c r="H31" s="54">
        <v>59</v>
      </c>
      <c r="J31" s="8">
        <v>15305</v>
      </c>
      <c r="K31" s="8">
        <f t="shared" si="2"/>
        <v>41.902806297056813</v>
      </c>
      <c r="L31" s="54">
        <v>173</v>
      </c>
      <c r="N31" s="8">
        <v>15581</v>
      </c>
      <c r="O31" s="8">
        <f t="shared" si="4"/>
        <v>42.658453114305274</v>
      </c>
      <c r="P31" s="54">
        <v>176</v>
      </c>
      <c r="R31" s="8">
        <v>36525</v>
      </c>
      <c r="S31" s="8">
        <v>100</v>
      </c>
      <c r="T31" s="8">
        <v>412</v>
      </c>
      <c r="U31" s="8">
        <f t="shared" si="3"/>
        <v>112.56830601092895</v>
      </c>
      <c r="V31" s="8"/>
      <c r="W31" s="8">
        <v>1188737</v>
      </c>
      <c r="X31" s="8">
        <v>3.0725888064391031</v>
      </c>
    </row>
    <row r="32" spans="1:24" x14ac:dyDescent="0.25">
      <c r="A32" s="42" t="s">
        <v>45</v>
      </c>
      <c r="B32" s="8">
        <v>148</v>
      </c>
      <c r="C32" s="8">
        <f t="shared" si="0"/>
        <v>0.45618469315414728</v>
      </c>
      <c r="D32" s="54">
        <v>2</v>
      </c>
      <c r="F32" s="8">
        <v>4014</v>
      </c>
      <c r="G32" s="8">
        <f t="shared" si="1"/>
        <v>12.372468637302346</v>
      </c>
      <c r="H32" s="54">
        <v>45</v>
      </c>
      <c r="J32" s="8">
        <v>11351</v>
      </c>
      <c r="K32" s="8">
        <f t="shared" si="2"/>
        <v>34.987516567518419</v>
      </c>
      <c r="L32" s="54">
        <v>128</v>
      </c>
      <c r="N32" s="8">
        <v>16930</v>
      </c>
      <c r="O32" s="8">
        <f t="shared" si="4"/>
        <v>52.183830102025084</v>
      </c>
      <c r="P32" s="54">
        <v>191</v>
      </c>
      <c r="R32" s="8">
        <v>32443</v>
      </c>
      <c r="S32" s="8">
        <v>100</v>
      </c>
      <c r="T32" s="8">
        <v>366</v>
      </c>
      <c r="U32" s="8">
        <f>T32/$T$32*100</f>
        <v>100</v>
      </c>
      <c r="V32" s="8"/>
      <c r="W32" s="8">
        <v>1210821</v>
      </c>
      <c r="X32" s="8">
        <v>2.67942164861693</v>
      </c>
    </row>
    <row r="33" spans="1:24" x14ac:dyDescent="0.25">
      <c r="A33" s="42" t="s">
        <v>30</v>
      </c>
      <c r="B33" s="8">
        <v>134</v>
      </c>
      <c r="C33" s="8">
        <f t="shared" si="0"/>
        <v>0.41338886318062623</v>
      </c>
      <c r="D33" s="54">
        <v>2</v>
      </c>
      <c r="F33" s="8">
        <v>3720</v>
      </c>
      <c r="G33" s="8">
        <f t="shared" si="1"/>
        <v>11.476168440536789</v>
      </c>
      <c r="H33" s="54">
        <v>42</v>
      </c>
      <c r="J33" s="8">
        <v>11592</v>
      </c>
      <c r="K33" s="8">
        <f t="shared" si="2"/>
        <v>35.761221656640444</v>
      </c>
      <c r="L33" s="54">
        <v>130</v>
      </c>
      <c r="N33" s="8">
        <v>16969</v>
      </c>
      <c r="O33" s="8">
        <f t="shared" si="4"/>
        <v>52.349221039642146</v>
      </c>
      <c r="P33" s="54">
        <v>191</v>
      </c>
      <c r="R33" s="8">
        <v>32415</v>
      </c>
      <c r="S33" s="8">
        <v>100</v>
      </c>
      <c r="T33" s="8">
        <v>364</v>
      </c>
      <c r="U33" s="8">
        <f t="shared" si="3"/>
        <v>99.453551912568301</v>
      </c>
      <c r="V33" s="8"/>
      <c r="W33" s="8">
        <v>1183484</v>
      </c>
      <c r="X33" s="8">
        <v>2.7389470411091321</v>
      </c>
    </row>
    <row r="34" spans="1:24" x14ac:dyDescent="0.25">
      <c r="A34" s="42" t="s">
        <v>67</v>
      </c>
      <c r="B34" s="8">
        <v>135</v>
      </c>
      <c r="C34" s="8">
        <f t="shared" si="0"/>
        <v>0.35509495502130567</v>
      </c>
      <c r="D34" s="54">
        <v>2</v>
      </c>
      <c r="F34" s="8">
        <v>3781</v>
      </c>
      <c r="G34" s="8">
        <f t="shared" si="1"/>
        <v>9.945289073596717</v>
      </c>
      <c r="H34" s="54">
        <v>42</v>
      </c>
      <c r="J34" s="8">
        <v>13567</v>
      </c>
      <c r="K34" s="8">
        <f t="shared" si="2"/>
        <v>35.685727813141142</v>
      </c>
      <c r="L34" s="54">
        <v>152</v>
      </c>
      <c r="N34" s="8">
        <v>20535</v>
      </c>
      <c r="O34" s="8">
        <f t="shared" si="4"/>
        <v>54.013888158240832</v>
      </c>
      <c r="P34" s="54">
        <v>230</v>
      </c>
      <c r="R34" s="8">
        <v>38018</v>
      </c>
      <c r="S34" s="8">
        <v>100</v>
      </c>
      <c r="T34" s="8">
        <v>426</v>
      </c>
      <c r="U34" s="8">
        <f t="shared" si="3"/>
        <v>116.39344262295081</v>
      </c>
      <c r="V34" s="8"/>
      <c r="W34" s="8">
        <v>1228192</v>
      </c>
      <c r="X34" s="8">
        <v>3.0954443604908679</v>
      </c>
    </row>
    <row r="35" spans="1:24" x14ac:dyDescent="0.25">
      <c r="A35" s="42" t="s">
        <v>51</v>
      </c>
      <c r="B35" s="8">
        <v>219</v>
      </c>
      <c r="C35" s="8">
        <f t="shared" si="0"/>
        <v>0.53597650513950068</v>
      </c>
      <c r="D35" s="54">
        <v>2</v>
      </c>
      <c r="F35" s="8">
        <v>3766</v>
      </c>
      <c r="G35" s="8">
        <f t="shared" si="1"/>
        <v>9.2168379833578076</v>
      </c>
      <c r="H35" s="54">
        <v>42</v>
      </c>
      <c r="J35" s="8">
        <v>14526</v>
      </c>
      <c r="K35" s="8">
        <f t="shared" si="2"/>
        <v>35.550660792951547</v>
      </c>
      <c r="L35" s="54">
        <v>162</v>
      </c>
      <c r="N35" s="8">
        <v>22349</v>
      </c>
      <c r="O35" s="8">
        <f t="shared" si="4"/>
        <v>54.696524718551153</v>
      </c>
      <c r="P35" s="54">
        <v>249</v>
      </c>
      <c r="R35" s="8">
        <v>40860</v>
      </c>
      <c r="S35" s="8">
        <v>100</v>
      </c>
      <c r="T35" s="8">
        <v>456</v>
      </c>
      <c r="U35" s="8">
        <f t="shared" si="3"/>
        <v>124.59016393442623</v>
      </c>
      <c r="V35" s="8"/>
      <c r="W35" s="8">
        <v>1255335</v>
      </c>
      <c r="X35" s="8">
        <v>3.2549080524322189</v>
      </c>
    </row>
    <row r="36" spans="1:24" x14ac:dyDescent="0.25">
      <c r="A36" s="42" t="s">
        <v>23</v>
      </c>
      <c r="B36" s="8">
        <v>211</v>
      </c>
      <c r="C36" s="8">
        <f t="shared" si="0"/>
        <v>0.46792185039806627</v>
      </c>
      <c r="D36" s="54">
        <v>2</v>
      </c>
      <c r="F36" s="8">
        <v>4031</v>
      </c>
      <c r="G36" s="8">
        <f t="shared" si="1"/>
        <v>8.9393032177943361</v>
      </c>
      <c r="H36" s="54">
        <v>45</v>
      </c>
      <c r="J36" s="8">
        <v>15249</v>
      </c>
      <c r="K36" s="8">
        <f t="shared" si="2"/>
        <v>33.81677865744129</v>
      </c>
      <c r="L36" s="54">
        <v>170</v>
      </c>
      <c r="N36" s="8">
        <v>25602</v>
      </c>
      <c r="O36" s="8">
        <f t="shared" si="4"/>
        <v>56.775996274366314</v>
      </c>
      <c r="P36" s="54">
        <v>285</v>
      </c>
      <c r="R36" s="8">
        <v>45093</v>
      </c>
      <c r="S36" s="8">
        <v>100</v>
      </c>
      <c r="T36" s="8">
        <v>501</v>
      </c>
      <c r="U36" s="8">
        <f t="shared" si="3"/>
        <v>136.88524590163937</v>
      </c>
      <c r="V36" s="8"/>
      <c r="W36" s="8">
        <v>1248743</v>
      </c>
      <c r="X36" s="8">
        <v>3.6110712932925351</v>
      </c>
    </row>
    <row r="37" spans="1:24" x14ac:dyDescent="0.25">
      <c r="A37" s="42" t="s">
        <v>25</v>
      </c>
      <c r="B37" s="8">
        <v>205</v>
      </c>
      <c r="C37" s="8">
        <f t="shared" si="0"/>
        <v>0.39569942285791498</v>
      </c>
      <c r="D37" s="54">
        <v>2</v>
      </c>
      <c r="F37" s="8">
        <v>3915</v>
      </c>
      <c r="G37" s="8">
        <f t="shared" si="1"/>
        <v>7.5568938560426195</v>
      </c>
      <c r="H37" s="54">
        <v>43</v>
      </c>
      <c r="J37" s="8">
        <v>17624</v>
      </c>
      <c r="K37" s="8">
        <f t="shared" si="2"/>
        <v>34.018568919258016</v>
      </c>
      <c r="L37" s="54">
        <v>195</v>
      </c>
      <c r="N37" s="8">
        <v>30063</v>
      </c>
      <c r="O37" s="8">
        <f t="shared" si="4"/>
        <v>58.028837801841448</v>
      </c>
      <c r="P37" s="54">
        <v>333</v>
      </c>
      <c r="R37" s="8">
        <v>51807</v>
      </c>
      <c r="S37" s="8">
        <v>100</v>
      </c>
      <c r="T37" s="8">
        <v>574</v>
      </c>
      <c r="U37" s="8">
        <f t="shared" si="3"/>
        <v>156.83060109289616</v>
      </c>
      <c r="V37" s="8"/>
      <c r="W37" s="8">
        <v>1241843</v>
      </c>
      <c r="X37" s="8">
        <v>4.1717833896877465</v>
      </c>
    </row>
    <row r="38" spans="1:24" x14ac:dyDescent="0.25">
      <c r="A38" s="42" t="s">
        <v>26</v>
      </c>
      <c r="B38" s="8">
        <v>270</v>
      </c>
      <c r="C38" s="8">
        <f t="shared" si="0"/>
        <v>0.40384701676712986</v>
      </c>
      <c r="D38" s="54">
        <v>3</v>
      </c>
      <c r="F38" s="8">
        <v>5539</v>
      </c>
      <c r="G38" s="8">
        <f t="shared" si="1"/>
        <v>8.2848467624930819</v>
      </c>
      <c r="H38" s="54">
        <v>61</v>
      </c>
      <c r="J38" s="8">
        <v>22083</v>
      </c>
      <c r="K38" s="8">
        <f t="shared" si="2"/>
        <v>33.030198782476035</v>
      </c>
      <c r="L38" s="54">
        <v>243</v>
      </c>
      <c r="N38" s="8">
        <v>38965</v>
      </c>
      <c r="O38" s="8">
        <f t="shared" si="4"/>
        <v>58.28110743826376</v>
      </c>
      <c r="P38" s="54">
        <v>429</v>
      </c>
      <c r="R38" s="8">
        <v>66857</v>
      </c>
      <c r="S38" s="8">
        <v>100</v>
      </c>
      <c r="T38" s="8">
        <v>736</v>
      </c>
      <c r="U38" s="8">
        <f t="shared" si="3"/>
        <v>201.0928961748634</v>
      </c>
      <c r="V38" s="8"/>
      <c r="W38" s="8">
        <v>1224958</v>
      </c>
      <c r="X38" s="8">
        <v>5.4579014137627579</v>
      </c>
    </row>
    <row r="39" spans="1:24" x14ac:dyDescent="0.25">
      <c r="A39" s="42" t="s">
        <v>68</v>
      </c>
      <c r="B39" s="8">
        <v>335</v>
      </c>
      <c r="C39" s="8">
        <f t="shared" si="0"/>
        <v>0.46823022950269755</v>
      </c>
      <c r="D39" s="54">
        <v>4</v>
      </c>
      <c r="F39" s="8">
        <v>5645</v>
      </c>
      <c r="G39" s="8">
        <f t="shared" si="1"/>
        <v>7.8900287926648591</v>
      </c>
      <c r="H39" s="54">
        <v>62</v>
      </c>
      <c r="J39" s="8">
        <v>23150</v>
      </c>
      <c r="K39" s="8">
        <f t="shared" si="2"/>
        <v>32.356805411902833</v>
      </c>
      <c r="L39" s="54">
        <v>253</v>
      </c>
      <c r="N39" s="8">
        <v>42416</v>
      </c>
      <c r="O39" s="8">
        <f t="shared" si="4"/>
        <v>59.284935565929608</v>
      </c>
      <c r="P39" s="54">
        <v>464</v>
      </c>
      <c r="R39" s="8">
        <v>71546</v>
      </c>
      <c r="S39" s="8">
        <v>100</v>
      </c>
      <c r="T39" s="8">
        <v>782</v>
      </c>
      <c r="U39" s="8">
        <f t="shared" si="3"/>
        <v>213.66120218579235</v>
      </c>
      <c r="V39" s="8"/>
      <c r="W39" s="8">
        <v>1306324</v>
      </c>
      <c r="X39" s="8">
        <v>5.476895471567544</v>
      </c>
    </row>
    <row r="40" spans="1:24" x14ac:dyDescent="0.25">
      <c r="A40" s="42" t="s">
        <v>70</v>
      </c>
      <c r="B40" s="8">
        <v>465</v>
      </c>
      <c r="C40" s="8">
        <f t="shared" si="0"/>
        <v>0.59472041745536397</v>
      </c>
      <c r="D40" s="54">
        <v>5</v>
      </c>
      <c r="F40" s="8">
        <v>6390</v>
      </c>
      <c r="G40" s="8">
        <f t="shared" si="1"/>
        <v>8.1726096076124222</v>
      </c>
      <c r="H40" s="54">
        <v>69</v>
      </c>
      <c r="J40" s="8">
        <v>24764</v>
      </c>
      <c r="K40" s="8">
        <f t="shared" si="2"/>
        <v>31.672379393257277</v>
      </c>
      <c r="L40" s="54">
        <v>269</v>
      </c>
      <c r="N40" s="8">
        <v>46569</v>
      </c>
      <c r="O40" s="8">
        <f t="shared" si="4"/>
        <v>59.560290581674934</v>
      </c>
      <c r="P40" s="54">
        <v>505</v>
      </c>
      <c r="R40" s="8">
        <v>78188</v>
      </c>
      <c r="S40" s="8">
        <v>100</v>
      </c>
      <c r="T40" s="8">
        <v>848</v>
      </c>
      <c r="U40" s="8">
        <f t="shared" si="3"/>
        <v>231.69398907103823</v>
      </c>
      <c r="V40" s="8"/>
      <c r="W40" s="8">
        <v>1377854</v>
      </c>
      <c r="X40" s="8">
        <v>5.6746215491626835</v>
      </c>
    </row>
    <row r="41" spans="1:24" x14ac:dyDescent="0.25">
      <c r="A41" s="42" t="s">
        <v>74</v>
      </c>
      <c r="B41" s="8">
        <v>537</v>
      </c>
      <c r="C41" s="8">
        <f t="shared" si="0"/>
        <v>0.66910885167464118</v>
      </c>
      <c r="D41" s="54">
        <v>6</v>
      </c>
      <c r="F41" s="8">
        <v>6440</v>
      </c>
      <c r="G41" s="8">
        <f t="shared" si="1"/>
        <v>8.0243221690590119</v>
      </c>
      <c r="H41" s="54">
        <v>69</v>
      </c>
      <c r="J41" s="8">
        <v>25432</v>
      </c>
      <c r="K41" s="8">
        <f t="shared" si="2"/>
        <v>31.688596491228072</v>
      </c>
      <c r="L41" s="54">
        <v>274</v>
      </c>
      <c r="N41" s="8">
        <v>47847</v>
      </c>
      <c r="O41" s="8">
        <f t="shared" si="4"/>
        <v>59.617972488038276</v>
      </c>
      <c r="P41" s="54">
        <v>515</v>
      </c>
      <c r="R41" s="8">
        <v>80256</v>
      </c>
      <c r="S41" s="8">
        <v>100</v>
      </c>
      <c r="T41" s="8">
        <v>863</v>
      </c>
      <c r="U41" s="8">
        <f t="shared" si="3"/>
        <v>235.79234972677594</v>
      </c>
      <c r="V41" s="8"/>
      <c r="W41" s="8">
        <v>1405626</v>
      </c>
      <c r="X41" s="8">
        <v>5.70962688510315</v>
      </c>
    </row>
    <row r="42" spans="1:24" x14ac:dyDescent="0.25">
      <c r="A42" s="42" t="s">
        <v>77</v>
      </c>
      <c r="B42" s="8">
        <v>615</v>
      </c>
      <c r="C42" s="8">
        <f t="shared" si="0"/>
        <v>0.6997383092501992</v>
      </c>
      <c r="D42" s="54">
        <v>7</v>
      </c>
      <c r="F42" s="8">
        <v>8141</v>
      </c>
      <c r="G42" s="8">
        <f t="shared" si="1"/>
        <v>9.2627147570827173</v>
      </c>
      <c r="H42" s="54">
        <v>87</v>
      </c>
      <c r="J42" s="8">
        <v>27368</v>
      </c>
      <c r="K42" s="8">
        <f t="shared" si="2"/>
        <v>31.138923654568213</v>
      </c>
      <c r="L42" s="54">
        <v>292</v>
      </c>
      <c r="N42" s="8">
        <v>51766</v>
      </c>
      <c r="O42" s="8">
        <f t="shared" si="4"/>
        <v>58.898623279098871</v>
      </c>
      <c r="P42" s="54">
        <v>552</v>
      </c>
      <c r="R42" s="8">
        <v>87890</v>
      </c>
      <c r="S42" s="8">
        <v>100</v>
      </c>
      <c r="T42" s="8">
        <v>937</v>
      </c>
      <c r="U42" s="8">
        <f t="shared" si="3"/>
        <v>256.01092896174862</v>
      </c>
      <c r="V42" s="8"/>
      <c r="W42" s="8">
        <v>1370399</v>
      </c>
      <c r="X42" s="8">
        <v>6.4134606052689769</v>
      </c>
    </row>
    <row r="43" spans="1:24" x14ac:dyDescent="0.25">
      <c r="A43" s="42" t="s">
        <v>84</v>
      </c>
      <c r="B43" s="8">
        <v>655</v>
      </c>
      <c r="C43" s="8">
        <f t="shared" si="0"/>
        <v>0.73236727939532176</v>
      </c>
      <c r="D43" s="54">
        <v>7</v>
      </c>
      <c r="F43" s="8">
        <v>7862</v>
      </c>
      <c r="G43" s="8">
        <f t="shared" si="1"/>
        <v>8.7906435887114807</v>
      </c>
      <c r="H43" s="54">
        <v>83</v>
      </c>
      <c r="J43" s="8">
        <v>28785</v>
      </c>
      <c r="K43" s="8">
        <f t="shared" si="2"/>
        <v>32.185026163960821</v>
      </c>
      <c r="L43" s="54">
        <v>305</v>
      </c>
      <c r="N43" s="8">
        <v>52134</v>
      </c>
      <c r="O43" s="8">
        <f t="shared" si="4"/>
        <v>58.291962967932378</v>
      </c>
      <c r="P43" s="54">
        <v>552</v>
      </c>
      <c r="R43" s="8">
        <v>89436</v>
      </c>
      <c r="S43" s="8">
        <v>100</v>
      </c>
      <c r="T43" s="8">
        <v>946</v>
      </c>
      <c r="U43" s="8">
        <f t="shared" si="3"/>
        <v>258.46994535519127</v>
      </c>
      <c r="V43" s="8"/>
      <c r="W43" s="8">
        <v>1416280</v>
      </c>
      <c r="X43" s="8">
        <v>6.3148529951704457</v>
      </c>
    </row>
    <row r="44" spans="1:24" x14ac:dyDescent="0.25">
      <c r="A44" s="42" t="s">
        <v>105</v>
      </c>
      <c r="B44" s="8">
        <v>697</v>
      </c>
      <c r="C44" s="8">
        <f t="shared" si="0"/>
        <v>0.73677089279296415</v>
      </c>
      <c r="D44" s="54">
        <v>7</v>
      </c>
      <c r="F44" s="8">
        <v>11137</v>
      </c>
      <c r="G44" s="8">
        <f t="shared" si="1"/>
        <v>11.772478383120864</v>
      </c>
      <c r="H44" s="54">
        <v>117</v>
      </c>
      <c r="J44" s="8">
        <v>30591</v>
      </c>
      <c r="K44" s="8">
        <f t="shared" si="2"/>
        <v>32.336525654848735</v>
      </c>
      <c r="L44" s="54">
        <v>321</v>
      </c>
      <c r="N44" s="8">
        <v>52177</v>
      </c>
      <c r="O44" s="8">
        <f t="shared" si="4"/>
        <v>55.154225069237441</v>
      </c>
      <c r="P44" s="54">
        <v>548</v>
      </c>
      <c r="R44" s="8">
        <v>94602</v>
      </c>
      <c r="S44" s="8">
        <v>100</v>
      </c>
      <c r="T44" s="8">
        <v>994</v>
      </c>
      <c r="U44" s="8">
        <f t="shared" si="3"/>
        <v>271.58469945355193</v>
      </c>
      <c r="V44" s="8"/>
      <c r="W44" s="8">
        <v>1402588</v>
      </c>
      <c r="X44" s="8">
        <v>6.744817437479858</v>
      </c>
    </row>
    <row r="45" spans="1:24" x14ac:dyDescent="0.25">
      <c r="A45" s="42" t="s">
        <v>106</v>
      </c>
      <c r="B45" s="8">
        <v>850</v>
      </c>
      <c r="C45" s="8">
        <f t="shared" si="0"/>
        <v>0.88377799496766418</v>
      </c>
      <c r="D45" s="54">
        <v>9</v>
      </c>
      <c r="F45" s="8">
        <v>10672</v>
      </c>
      <c r="G45" s="8">
        <f t="shared" si="1"/>
        <v>11.096092661523425</v>
      </c>
      <c r="H45" s="54">
        <v>111</v>
      </c>
      <c r="J45" s="8">
        <v>34205</v>
      </c>
      <c r="K45" s="8">
        <f t="shared" si="2"/>
        <v>35.564266256316415</v>
      </c>
      <c r="L45" s="54">
        <v>356</v>
      </c>
      <c r="N45" s="8">
        <v>50451</v>
      </c>
      <c r="O45" s="8">
        <f t="shared" si="4"/>
        <v>52.455863087192498</v>
      </c>
      <c r="P45" s="54">
        <v>526</v>
      </c>
      <c r="R45" s="8">
        <v>96178</v>
      </c>
      <c r="S45" s="8">
        <v>100</v>
      </c>
      <c r="T45" s="8">
        <v>1002</v>
      </c>
      <c r="U45" s="8">
        <f t="shared" si="3"/>
        <v>273.77049180327873</v>
      </c>
      <c r="V45" s="8"/>
      <c r="W45" s="8">
        <v>1401982</v>
      </c>
      <c r="X45" s="8">
        <v>6.8601451373840741</v>
      </c>
    </row>
    <row r="46" spans="1:24" x14ac:dyDescent="0.25">
      <c r="A46" s="42" t="s">
        <v>143</v>
      </c>
      <c r="B46" s="8">
        <v>904</v>
      </c>
      <c r="C46" s="8">
        <f t="shared" si="0"/>
        <v>0.9483445931769543</v>
      </c>
      <c r="D46" s="54">
        <v>9</v>
      </c>
      <c r="F46" s="8">
        <v>8947</v>
      </c>
      <c r="G46" s="8">
        <f t="shared" si="1"/>
        <v>9.3858839326927104</v>
      </c>
      <c r="H46" s="54">
        <v>92</v>
      </c>
      <c r="J46" s="8">
        <v>35282</v>
      </c>
      <c r="K46" s="8">
        <f t="shared" si="2"/>
        <v>37.012714531492591</v>
      </c>
      <c r="L46" s="54">
        <v>364</v>
      </c>
      <c r="N46" s="8">
        <v>50191</v>
      </c>
      <c r="O46" s="8">
        <f t="shared" si="4"/>
        <v>52.653056942637747</v>
      </c>
      <c r="P46" s="54">
        <v>518</v>
      </c>
      <c r="R46" s="8">
        <v>95324</v>
      </c>
      <c r="S46" s="8">
        <v>100</v>
      </c>
      <c r="T46" s="8">
        <v>983</v>
      </c>
      <c r="U46" s="8">
        <f t="shared" si="3"/>
        <v>268.57923497267763</v>
      </c>
      <c r="V46" s="8"/>
      <c r="W46" s="8">
        <v>1443753</v>
      </c>
      <c r="X46" s="8">
        <v>6.6025144190176572</v>
      </c>
    </row>
    <row r="47" spans="1:24" x14ac:dyDescent="0.25">
      <c r="A47" s="42" t="s">
        <v>144</v>
      </c>
      <c r="B47" s="8">
        <v>792</v>
      </c>
      <c r="C47" s="8">
        <f t="shared" si="0"/>
        <v>0.84223959164141016</v>
      </c>
      <c r="D47" s="54">
        <v>8</v>
      </c>
      <c r="F47" s="8">
        <v>8749</v>
      </c>
      <c r="G47" s="8">
        <f t="shared" si="1"/>
        <v>9.3039825596852239</v>
      </c>
      <c r="H47" s="54">
        <v>89</v>
      </c>
      <c r="J47" s="8">
        <v>35916</v>
      </c>
      <c r="K47" s="8">
        <f t="shared" si="2"/>
        <v>38.194289360344555</v>
      </c>
      <c r="L47" s="54">
        <v>367</v>
      </c>
      <c r="N47" s="8">
        <v>48578</v>
      </c>
      <c r="O47" s="8">
        <f t="shared" si="4"/>
        <v>51.659488488328812</v>
      </c>
      <c r="P47" s="54">
        <v>496</v>
      </c>
      <c r="R47" s="8">
        <v>94035</v>
      </c>
      <c r="S47" s="8">
        <v>100</v>
      </c>
      <c r="T47" s="8">
        <v>960</v>
      </c>
      <c r="U47" s="8">
        <f t="shared" si="3"/>
        <v>262.29508196721309</v>
      </c>
      <c r="V47" s="8"/>
      <c r="W47" s="8">
        <v>1503399</v>
      </c>
      <c r="X47" s="8">
        <v>6.2548265630082227</v>
      </c>
    </row>
    <row r="48" spans="1:24" x14ac:dyDescent="0.25">
      <c r="A48" s="42" t="s">
        <v>165</v>
      </c>
      <c r="B48" s="8">
        <v>546</v>
      </c>
      <c r="C48" s="8">
        <f t="shared" si="0"/>
        <v>0.60077242168502365</v>
      </c>
      <c r="D48" s="54">
        <v>6</v>
      </c>
      <c r="F48" s="8">
        <v>7394</v>
      </c>
      <c r="G48" s="8">
        <f t="shared" si="1"/>
        <v>8.1357349559323531</v>
      </c>
      <c r="H48" s="54">
        <v>75</v>
      </c>
      <c r="J48" s="8">
        <v>36424</v>
      </c>
      <c r="K48" s="8">
        <f t="shared" si="2"/>
        <v>40.07790235797674</v>
      </c>
      <c r="L48" s="54">
        <v>367</v>
      </c>
      <c r="N48" s="8">
        <v>46519</v>
      </c>
      <c r="O48" s="8">
        <f t="shared" si="4"/>
        <v>51.185590264405889</v>
      </c>
      <c r="P48" s="54">
        <v>469</v>
      </c>
      <c r="R48" s="8">
        <v>90883</v>
      </c>
      <c r="S48" s="8">
        <v>100</v>
      </c>
      <c r="T48" s="8">
        <v>916</v>
      </c>
      <c r="U48" s="8">
        <f t="shared" si="3"/>
        <v>250.27322404371586</v>
      </c>
      <c r="V48" s="8"/>
      <c r="W48" s="8">
        <v>1510197</v>
      </c>
      <c r="X48" s="8">
        <v>6.017956597715397</v>
      </c>
    </row>
    <row r="49" spans="1:24" x14ac:dyDescent="0.25">
      <c r="A49" s="42" t="s">
        <v>164</v>
      </c>
      <c r="B49" s="8">
        <v>494</v>
      </c>
      <c r="C49" s="8">
        <f t="shared" si="0"/>
        <v>0.49180164663952131</v>
      </c>
      <c r="D49" s="54">
        <v>5</v>
      </c>
      <c r="F49" s="8">
        <v>8669</v>
      </c>
      <c r="G49" s="8">
        <f t="shared" si="1"/>
        <v>8.6304220135992118</v>
      </c>
      <c r="H49" s="54">
        <v>86</v>
      </c>
      <c r="J49" s="8">
        <v>41003</v>
      </c>
      <c r="K49" s="8">
        <f t="shared" si="2"/>
        <v>40.820532220972254</v>
      </c>
      <c r="L49" s="54">
        <v>408</v>
      </c>
      <c r="N49" s="8">
        <v>50281</v>
      </c>
      <c r="O49" s="8">
        <f t="shared" si="4"/>
        <v>50.057244118789015</v>
      </c>
      <c r="P49" s="54">
        <v>500</v>
      </c>
      <c r="R49" s="8">
        <v>100447</v>
      </c>
      <c r="S49" s="8">
        <v>100</v>
      </c>
      <c r="T49" s="8">
        <v>999</v>
      </c>
      <c r="U49" s="8">
        <f t="shared" si="3"/>
        <v>272.9508196721311</v>
      </c>
      <c r="V49" s="8"/>
      <c r="W49" s="8">
        <v>1514902</v>
      </c>
      <c r="X49" s="8">
        <v>6.6305939262077676</v>
      </c>
    </row>
    <row r="50" spans="1:24" x14ac:dyDescent="0.25">
      <c r="A50" s="42" t="s">
        <v>173</v>
      </c>
      <c r="B50" s="8">
        <v>447</v>
      </c>
      <c r="C50" s="8">
        <f t="shared" si="0"/>
        <v>0.41963556481820485</v>
      </c>
      <c r="D50" s="54">
        <v>4</v>
      </c>
      <c r="F50" s="8">
        <v>8810</v>
      </c>
      <c r="G50" s="8">
        <f t="shared" si="1"/>
        <v>8.270669633217862</v>
      </c>
      <c r="H50" s="54">
        <v>87</v>
      </c>
      <c r="J50" s="8">
        <v>45771</v>
      </c>
      <c r="K50" s="8">
        <f t="shared" si="2"/>
        <v>42.968992029740619</v>
      </c>
      <c r="L50" s="54">
        <v>450</v>
      </c>
      <c r="N50" s="8">
        <v>51493</v>
      </c>
      <c r="O50" s="8">
        <f t="shared" si="4"/>
        <v>48.340702772223317</v>
      </c>
      <c r="P50" s="54">
        <v>506</v>
      </c>
      <c r="R50" s="8">
        <v>106521</v>
      </c>
      <c r="S50" s="8">
        <v>100</v>
      </c>
      <c r="T50" s="8">
        <v>1047</v>
      </c>
      <c r="U50" s="8">
        <f t="shared" si="3"/>
        <v>286.06557377049182</v>
      </c>
      <c r="V50" s="8"/>
      <c r="W50" s="8">
        <v>1550626</v>
      </c>
      <c r="X50" s="8">
        <v>6.8695481695779641</v>
      </c>
    </row>
    <row r="51" spans="1:24" x14ac:dyDescent="0.25">
      <c r="A51" s="42" t="s">
        <v>174</v>
      </c>
      <c r="B51" s="8">
        <v>458</v>
      </c>
      <c r="C51" s="8">
        <f t="shared" si="0"/>
        <v>0.40505523078419758</v>
      </c>
      <c r="D51" s="8">
        <v>4</v>
      </c>
      <c r="E51" s="8"/>
      <c r="F51" s="8">
        <v>8612</v>
      </c>
      <c r="G51" s="8">
        <f t="shared" si="1"/>
        <v>7.6164533788504576</v>
      </c>
      <c r="H51" s="8">
        <v>84</v>
      </c>
      <c r="I51" s="8"/>
      <c r="J51" s="8">
        <v>49108</v>
      </c>
      <c r="K51" s="8">
        <f t="shared" si="2"/>
        <v>43.431118500765002</v>
      </c>
      <c r="L51" s="8">
        <v>478</v>
      </c>
      <c r="M51" s="8"/>
      <c r="N51" s="8">
        <v>54893</v>
      </c>
      <c r="O51" s="8">
        <f t="shared" si="4"/>
        <v>48.547372889600339</v>
      </c>
      <c r="P51" s="8">
        <v>534</v>
      </c>
      <c r="Q51" s="8"/>
      <c r="R51" s="8">
        <v>113071</v>
      </c>
      <c r="S51" s="8">
        <v>100</v>
      </c>
      <c r="T51" s="8">
        <v>1100</v>
      </c>
      <c r="U51" s="8">
        <f t="shared" si="3"/>
        <v>300.54644808743166</v>
      </c>
      <c r="V51" s="8"/>
      <c r="W51" s="8">
        <v>1548406</v>
      </c>
      <c r="X51" s="8">
        <v>7.3024129330421088</v>
      </c>
    </row>
    <row r="52" spans="1:24" x14ac:dyDescent="0.25">
      <c r="A52" s="9">
        <v>2020</v>
      </c>
      <c r="B52" s="8">
        <v>765</v>
      </c>
      <c r="C52" s="8">
        <f t="shared" ref="C52" si="5">(B52/R52)*100</f>
        <v>0.61671664893102451</v>
      </c>
      <c r="D52" s="8">
        <v>7</v>
      </c>
      <c r="E52" s="8"/>
      <c r="F52" s="8">
        <v>10811</v>
      </c>
      <c r="G52" s="8">
        <f t="shared" ref="G52" si="6">(F52/R52)*100</f>
        <v>8.7154558060043215</v>
      </c>
      <c r="H52" s="8">
        <v>104</v>
      </c>
      <c r="I52" s="8"/>
      <c r="J52" s="8">
        <v>53686</v>
      </c>
      <c r="K52" s="8">
        <f t="shared" ref="K52" si="7">(J52/R52)*100</f>
        <v>43.279803940537235</v>
      </c>
      <c r="L52" s="8">
        <v>517</v>
      </c>
      <c r="M52" s="8"/>
      <c r="N52" s="8">
        <v>58782</v>
      </c>
      <c r="O52" s="8">
        <f t="shared" ref="O52" si="8">(N52/R52)*100</f>
        <v>47.388023604527426</v>
      </c>
      <c r="P52" s="8">
        <v>566</v>
      </c>
      <c r="Q52" s="8"/>
      <c r="R52" s="8">
        <v>124044</v>
      </c>
      <c r="S52" s="8">
        <v>100</v>
      </c>
      <c r="T52" s="8">
        <v>1195</v>
      </c>
      <c r="U52" s="8">
        <f t="shared" si="3"/>
        <v>326.50273224043713</v>
      </c>
      <c r="V52" s="8"/>
      <c r="W52" s="8">
        <v>1566872</v>
      </c>
      <c r="X52" s="8">
        <v>7.9166645392859145</v>
      </c>
    </row>
    <row r="53" spans="1:24" x14ac:dyDescent="0.25">
      <c r="A53" s="9">
        <v>2021</v>
      </c>
      <c r="B53" s="8">
        <v>601</v>
      </c>
      <c r="C53" s="8">
        <f t="shared" ref="C53:C56" si="9">(B53/R53)*100</f>
        <v>0.50886922653570976</v>
      </c>
      <c r="D53" s="8">
        <v>6</v>
      </c>
      <c r="E53" s="8"/>
      <c r="F53" s="8">
        <v>10224</v>
      </c>
      <c r="G53" s="8">
        <f t="shared" ref="G53:G54" si="10">(F53/R53)*100</f>
        <v>8.6567037805342704</v>
      </c>
      <c r="H53" s="8">
        <v>98</v>
      </c>
      <c r="I53" s="8"/>
      <c r="J53" s="8">
        <v>55209</v>
      </c>
      <c r="K53" s="8">
        <f t="shared" ref="K53" si="11">(J53/R53)*100</f>
        <v>46.745692392362727</v>
      </c>
      <c r="L53" s="8">
        <v>530</v>
      </c>
      <c r="M53" s="8"/>
      <c r="N53" s="8">
        <v>52071</v>
      </c>
      <c r="O53" s="8">
        <f t="shared" ref="O53" si="12">(N53/R53)*100</f>
        <v>44.088734600567292</v>
      </c>
      <c r="P53" s="8">
        <v>500</v>
      </c>
      <c r="Q53" s="8"/>
      <c r="R53" s="8">
        <v>118105</v>
      </c>
      <c r="S53" s="8">
        <v>100</v>
      </c>
      <c r="T53" s="8">
        <v>1134</v>
      </c>
      <c r="U53" s="8">
        <f t="shared" si="3"/>
        <v>309.8360655737705</v>
      </c>
      <c r="V53" s="8"/>
      <c r="W53" s="8">
        <v>1480557</v>
      </c>
      <c r="X53" s="8">
        <v>7.9770653882288896</v>
      </c>
    </row>
    <row r="54" spans="1:24" x14ac:dyDescent="0.25">
      <c r="A54" s="9">
        <v>2022</v>
      </c>
      <c r="B54" s="8">
        <v>401</v>
      </c>
      <c r="C54" s="8">
        <f t="shared" si="9"/>
        <v>0.35338180215906589</v>
      </c>
      <c r="D54" s="8">
        <v>4</v>
      </c>
      <c r="E54" s="8"/>
      <c r="F54" s="8">
        <v>9111</v>
      </c>
      <c r="G54" s="8">
        <f t="shared" si="10"/>
        <v>8.029081295439525</v>
      </c>
      <c r="H54" s="8">
        <v>87</v>
      </c>
      <c r="I54" s="8"/>
      <c r="J54" s="8">
        <v>56861</v>
      </c>
      <c r="K54" s="8">
        <f>(J54/R54)*100</f>
        <v>50.10883454505398</v>
      </c>
      <c r="L54" s="8">
        <v>542</v>
      </c>
      <c r="M54" s="8"/>
      <c r="N54" s="8">
        <v>47102</v>
      </c>
      <c r="O54" s="8">
        <f>(N54/R54)*100</f>
        <v>41.508702357347431</v>
      </c>
      <c r="P54" s="8">
        <v>449</v>
      </c>
      <c r="Q54" s="8"/>
      <c r="R54" s="8">
        <v>113475</v>
      </c>
      <c r="S54" s="8">
        <v>100</v>
      </c>
      <c r="T54" s="8">
        <v>1082</v>
      </c>
      <c r="U54" s="8">
        <f t="shared" si="3"/>
        <v>295.62841530054646</v>
      </c>
      <c r="V54" s="8"/>
      <c r="W54" s="8">
        <v>1447470</v>
      </c>
      <c r="X54" s="8">
        <v>7.8395407158697585</v>
      </c>
    </row>
    <row r="55" spans="1:24" x14ac:dyDescent="0.25">
      <c r="A55" s="9">
        <v>2023</v>
      </c>
      <c r="B55" s="8">
        <v>336</v>
      </c>
      <c r="C55" s="8">
        <f t="shared" si="9"/>
        <v>0.29920656829657066</v>
      </c>
      <c r="D55" s="8">
        <v>3</v>
      </c>
      <c r="E55" s="8"/>
      <c r="F55" s="8">
        <v>8879</v>
      </c>
      <c r="G55" s="8">
        <f>(F55/R55)*100</f>
        <v>7.9067116663846759</v>
      </c>
      <c r="H55" s="8">
        <v>84</v>
      </c>
      <c r="I55" s="8"/>
      <c r="J55" s="8">
        <v>58830</v>
      </c>
      <c r="K55" s="8">
        <f>(J55/R55)*100</f>
        <v>52.387864324069213</v>
      </c>
      <c r="L55" s="8">
        <v>558</v>
      </c>
      <c r="M55" s="8"/>
      <c r="N55" s="8">
        <v>44252</v>
      </c>
      <c r="O55" s="8">
        <f>(N55/R55)*100</f>
        <v>39.406217441249538</v>
      </c>
      <c r="P55" s="8">
        <v>420</v>
      </c>
      <c r="Q55" s="8"/>
      <c r="R55" s="8">
        <v>112297</v>
      </c>
      <c r="S55" s="8">
        <v>100</v>
      </c>
      <c r="T55" s="8">
        <v>1066</v>
      </c>
      <c r="U55" s="8">
        <f>T55/$T$32*100</f>
        <v>291.25683060109287</v>
      </c>
      <c r="V55" s="8"/>
      <c r="W55" s="8">
        <v>1511882</v>
      </c>
      <c r="X55" s="8">
        <v>7.4276299340821597</v>
      </c>
    </row>
    <row r="56" spans="1:24" x14ac:dyDescent="0.25">
      <c r="A56" s="9">
        <v>2024</v>
      </c>
      <c r="B56" s="8">
        <v>365</v>
      </c>
      <c r="C56" s="8">
        <f t="shared" si="9"/>
        <v>0.28012924319055693</v>
      </c>
      <c r="D56" s="8">
        <v>3</v>
      </c>
      <c r="E56" s="8"/>
      <c r="F56" s="8">
        <v>7868</v>
      </c>
      <c r="G56" s="8">
        <f>(F56/R56)*100</f>
        <v>6.0385120148583615</v>
      </c>
      <c r="H56" s="8">
        <v>74</v>
      </c>
      <c r="I56" s="8"/>
      <c r="J56" s="8">
        <v>77807</v>
      </c>
      <c r="K56" s="8">
        <f>(J56/R56)*100</f>
        <v>59.7151123970621</v>
      </c>
      <c r="L56" s="8">
        <v>736</v>
      </c>
      <c r="M56" s="8"/>
      <c r="N56" s="8">
        <v>44257</v>
      </c>
      <c r="O56" s="8">
        <f>(N56/R56)*100</f>
        <v>33.966246344888987</v>
      </c>
      <c r="P56" s="8">
        <v>419</v>
      </c>
      <c r="Q56" s="8"/>
      <c r="R56" s="12">
        <v>130297</v>
      </c>
      <c r="S56" s="8">
        <v>100</v>
      </c>
      <c r="T56" s="12">
        <v>1233</v>
      </c>
      <c r="U56" s="8">
        <f>T56/$T$32*100</f>
        <v>336.88524590163934</v>
      </c>
      <c r="V56" s="8"/>
      <c r="W56" s="8">
        <v>1489319</v>
      </c>
      <c r="X56" s="8">
        <f>R56/W56*100</f>
        <v>8.7487636966962761</v>
      </c>
    </row>
    <row r="57" spans="1:24" s="89" customFormat="1" ht="6" customHeight="1" x14ac:dyDescent="0.25">
      <c r="A57" s="28"/>
      <c r="B57" s="29"/>
      <c r="C57" s="29"/>
      <c r="D57" s="29"/>
      <c r="E57" s="29"/>
      <c r="F57" s="29"/>
      <c r="G57" s="29"/>
      <c r="H57" s="29"/>
      <c r="I57" s="29"/>
      <c r="J57" s="55"/>
      <c r="K57" s="98"/>
      <c r="L57" s="98"/>
      <c r="M57" s="98"/>
      <c r="N57" s="98"/>
      <c r="O57" s="98"/>
      <c r="P57" s="98"/>
      <c r="Q57" s="98"/>
      <c r="R57" s="98"/>
      <c r="S57" s="98"/>
      <c r="T57" s="98"/>
      <c r="U57" s="98"/>
      <c r="V57" s="98"/>
      <c r="W57" s="98"/>
      <c r="X57" s="38"/>
    </row>
    <row r="58" spans="1:24" s="89" customFormat="1" ht="15" customHeight="1" x14ac:dyDescent="0.25">
      <c r="A58" s="190" t="s">
        <v>209</v>
      </c>
      <c r="B58" s="190"/>
      <c r="C58" s="190"/>
      <c r="D58" s="190"/>
      <c r="E58" s="190"/>
      <c r="F58" s="190"/>
      <c r="G58" s="190"/>
      <c r="H58" s="190"/>
      <c r="I58" s="190"/>
      <c r="J58" s="190"/>
      <c r="K58" s="227"/>
      <c r="L58" s="227"/>
      <c r="M58" s="227"/>
      <c r="N58" s="227"/>
      <c r="O58" s="227"/>
      <c r="P58" s="227"/>
      <c r="Q58" s="227"/>
      <c r="R58" s="227"/>
      <c r="S58" s="227"/>
      <c r="T58" s="227"/>
      <c r="U58" s="227"/>
      <c r="V58" s="227"/>
      <c r="W58" s="205"/>
      <c r="X58" s="205"/>
    </row>
  </sheetData>
  <mergeCells count="12">
    <mergeCell ref="A58:X58"/>
    <mergeCell ref="F4:H4"/>
    <mergeCell ref="J4:L4"/>
    <mergeCell ref="N4:P4"/>
    <mergeCell ref="B4:D4"/>
    <mergeCell ref="R4:U4"/>
    <mergeCell ref="A1:B1"/>
    <mergeCell ref="G1:J1"/>
    <mergeCell ref="A2:B2"/>
    <mergeCell ref="A3:X3"/>
    <mergeCell ref="W4:W5"/>
    <mergeCell ref="X4:X5"/>
  </mergeCells>
  <hyperlinks>
    <hyperlink ref="G1:J1" location="Tabellförteckning!A1" display="Tillbaka till innehållsföreckningen " xr:uid="{944686ED-1F1D-4934-A757-4DF0D8AA0D1E}"/>
  </hyperlink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I67"/>
  <sheetViews>
    <sheetView zoomScaleNormal="100" workbookViewId="0">
      <pane ySplit="6" topLeftCell="A31" activePane="bottomLeft" state="frozen"/>
      <selection activeCell="L20" sqref="L20"/>
      <selection pane="bottomLeft" activeCell="K38" sqref="K38"/>
    </sheetView>
  </sheetViews>
  <sheetFormatPr defaultColWidth="8.5546875" defaultRowHeight="13.2" x14ac:dyDescent="0.25"/>
  <cols>
    <col min="1" max="1" width="6.5546875" style="9" customWidth="1"/>
    <col min="2" max="5" width="8.77734375" style="42" customWidth="1"/>
    <col min="6" max="9" width="10.77734375" style="42" customWidth="1"/>
    <col min="10" max="16384" width="8.5546875" style="42"/>
  </cols>
  <sheetData>
    <row r="1" spans="1:9" ht="30" customHeight="1" x14ac:dyDescent="0.3">
      <c r="A1" s="217"/>
      <c r="B1" s="217"/>
      <c r="C1" s="228"/>
      <c r="G1" s="220" t="s">
        <v>120</v>
      </c>
      <c r="H1" s="221"/>
      <c r="I1" s="221"/>
    </row>
    <row r="2" spans="1:9" ht="6" customHeight="1" x14ac:dyDescent="0.25">
      <c r="A2" s="217"/>
      <c r="B2" s="217"/>
      <c r="C2" s="228"/>
    </row>
    <row r="3" spans="1:9" ht="30" customHeight="1" x14ac:dyDescent="0.25">
      <c r="A3" s="215" t="s">
        <v>357</v>
      </c>
      <c r="B3" s="216"/>
      <c r="C3" s="215"/>
      <c r="D3" s="215"/>
      <c r="E3" s="215"/>
      <c r="F3" s="215"/>
      <c r="G3" s="215"/>
      <c r="H3" s="215"/>
      <c r="I3" s="215"/>
    </row>
    <row r="4" spans="1:9" ht="15" customHeight="1" x14ac:dyDescent="0.25">
      <c r="A4" s="186" t="s">
        <v>60</v>
      </c>
      <c r="B4" s="230" t="s">
        <v>276</v>
      </c>
      <c r="C4" s="231"/>
      <c r="D4" s="231"/>
      <c r="E4" s="231"/>
      <c r="F4" s="229" t="s">
        <v>277</v>
      </c>
      <c r="G4" s="229" t="s">
        <v>126</v>
      </c>
      <c r="H4" s="229" t="s">
        <v>218</v>
      </c>
      <c r="I4" s="229" t="s">
        <v>306</v>
      </c>
    </row>
    <row r="5" spans="1:9" ht="15" customHeight="1" x14ac:dyDescent="0.25">
      <c r="A5" s="186"/>
      <c r="B5" s="229" t="s">
        <v>63</v>
      </c>
      <c r="C5" s="229" t="s">
        <v>218</v>
      </c>
      <c r="D5" s="232" t="s">
        <v>153</v>
      </c>
      <c r="E5" s="232"/>
      <c r="F5" s="229"/>
      <c r="G5" s="229"/>
      <c r="H5" s="229"/>
      <c r="I5" s="229"/>
    </row>
    <row r="6" spans="1:9" ht="30" customHeight="1" x14ac:dyDescent="0.25">
      <c r="A6" s="186"/>
      <c r="B6" s="227"/>
      <c r="C6" s="227"/>
      <c r="D6" s="54" t="s">
        <v>49</v>
      </c>
      <c r="E6" s="54" t="s">
        <v>62</v>
      </c>
      <c r="F6" s="229"/>
      <c r="G6" s="229"/>
      <c r="H6" s="229"/>
      <c r="I6" s="229"/>
    </row>
    <row r="7" spans="1:9" ht="6" customHeight="1" x14ac:dyDescent="0.25">
      <c r="A7" s="37"/>
      <c r="B7" s="34"/>
      <c r="C7" s="34"/>
      <c r="D7" s="34"/>
      <c r="E7" s="34"/>
      <c r="F7" s="34"/>
      <c r="G7" s="34"/>
      <c r="H7" s="34"/>
      <c r="I7" s="34"/>
    </row>
    <row r="8" spans="1:9" ht="12.75" customHeight="1" x14ac:dyDescent="0.25">
      <c r="A8" s="9">
        <v>1970</v>
      </c>
      <c r="B8" s="8">
        <v>5023</v>
      </c>
      <c r="C8" s="8">
        <v>62.15705651503216</v>
      </c>
      <c r="D8" s="1" t="s">
        <v>34</v>
      </c>
      <c r="E8" s="1" t="s">
        <v>34</v>
      </c>
      <c r="F8" s="8">
        <v>639</v>
      </c>
      <c r="G8" s="8">
        <f t="shared" ref="G8:G12" si="0">B8+F8</f>
        <v>5662</v>
      </c>
      <c r="H8" s="8">
        <v>70.737243996017128</v>
      </c>
      <c r="I8" s="8">
        <f t="shared" ref="I8:I60" si="1">H8/$H$38*100</f>
        <v>49.966747956528508</v>
      </c>
    </row>
    <row r="9" spans="1:9" x14ac:dyDescent="0.25">
      <c r="A9" s="9">
        <v>1971</v>
      </c>
      <c r="B9" s="8">
        <v>4955</v>
      </c>
      <c r="C9" s="8">
        <v>61.058524379972553</v>
      </c>
      <c r="D9" s="1" t="s">
        <v>34</v>
      </c>
      <c r="E9" s="1" t="s">
        <v>34</v>
      </c>
      <c r="F9" s="8">
        <v>523</v>
      </c>
      <c r="G9" s="8">
        <f t="shared" si="0"/>
        <v>5478</v>
      </c>
      <c r="H9" s="8">
        <v>67.787448853144767</v>
      </c>
      <c r="I9" s="8">
        <f t="shared" si="1"/>
        <v>47.883097787240118</v>
      </c>
    </row>
    <row r="10" spans="1:9" x14ac:dyDescent="0.25">
      <c r="A10" s="9">
        <v>1972</v>
      </c>
      <c r="B10" s="8">
        <v>5245</v>
      </c>
      <c r="C10" s="8">
        <v>64.521057545033415</v>
      </c>
      <c r="D10" s="1" t="s">
        <v>34</v>
      </c>
      <c r="E10" s="1" t="s">
        <v>34</v>
      </c>
      <c r="F10" s="8">
        <v>444</v>
      </c>
      <c r="G10" s="8">
        <f t="shared" si="0"/>
        <v>5689</v>
      </c>
      <c r="H10" s="8">
        <v>70.103318909720258</v>
      </c>
      <c r="I10" s="8">
        <f t="shared" si="1"/>
        <v>49.518961568185475</v>
      </c>
    </row>
    <row r="11" spans="1:9" x14ac:dyDescent="0.25">
      <c r="A11" s="9">
        <v>1973</v>
      </c>
      <c r="B11" s="8">
        <v>5080</v>
      </c>
      <c r="C11" s="8">
        <v>62.373932214760814</v>
      </c>
      <c r="D11" s="1" t="s">
        <v>34</v>
      </c>
      <c r="E11" s="1" t="s">
        <v>34</v>
      </c>
      <c r="F11" s="8">
        <v>418</v>
      </c>
      <c r="G11" s="8">
        <f t="shared" si="0"/>
        <v>5498</v>
      </c>
      <c r="H11" s="8">
        <v>67.633322093916817</v>
      </c>
      <c r="I11" s="8">
        <f t="shared" si="1"/>
        <v>47.774227092021441</v>
      </c>
    </row>
    <row r="12" spans="1:9" x14ac:dyDescent="0.25">
      <c r="A12" s="9">
        <v>1974</v>
      </c>
      <c r="B12" s="8">
        <v>4677</v>
      </c>
      <c r="C12" s="8">
        <v>57.199177515696753</v>
      </c>
      <c r="D12" s="1" t="s">
        <v>34</v>
      </c>
      <c r="E12" s="1" t="s">
        <v>34</v>
      </c>
      <c r="F12" s="8">
        <v>611</v>
      </c>
      <c r="G12" s="8">
        <f t="shared" si="0"/>
        <v>5288</v>
      </c>
      <c r="H12" s="8">
        <v>64.927825502294326</v>
      </c>
      <c r="I12" s="8">
        <f t="shared" si="1"/>
        <v>45.86314236982814</v>
      </c>
    </row>
    <row r="13" spans="1:9" ht="12" customHeight="1" x14ac:dyDescent="0.25">
      <c r="A13" s="9">
        <v>1975</v>
      </c>
      <c r="B13" s="8">
        <v>3778</v>
      </c>
      <c r="C13" s="8">
        <v>46.02578662308877</v>
      </c>
      <c r="D13" s="8">
        <v>1472</v>
      </c>
      <c r="E13" s="8">
        <f>D13/B13*100</f>
        <v>38.962413975648488</v>
      </c>
      <c r="F13" s="8">
        <v>514</v>
      </c>
      <c r="G13" s="8">
        <f>B13+F13</f>
        <v>4292</v>
      </c>
      <c r="H13" s="8">
        <v>52.490671348593217</v>
      </c>
      <c r="I13" s="8">
        <f t="shared" si="1"/>
        <v>37.077895563641214</v>
      </c>
    </row>
    <row r="14" spans="1:9" x14ac:dyDescent="0.25">
      <c r="A14" s="9">
        <v>1976</v>
      </c>
      <c r="B14" s="8">
        <v>3943</v>
      </c>
      <c r="C14" s="8">
        <v>47.874141637766733</v>
      </c>
      <c r="D14" s="8">
        <v>1298</v>
      </c>
      <c r="E14" s="8">
        <f t="shared" ref="E14:E62" si="2">D14/B14*100</f>
        <v>32.919097134161809</v>
      </c>
      <c r="F14" s="8">
        <v>529</v>
      </c>
      <c r="G14" s="8">
        <f>B14+F14</f>
        <v>4472</v>
      </c>
      <c r="H14" s="8">
        <v>54.48049702976521</v>
      </c>
      <c r="I14" s="8">
        <f t="shared" si="1"/>
        <v>38.483451006176509</v>
      </c>
    </row>
    <row r="15" spans="1:9" x14ac:dyDescent="0.25">
      <c r="A15" s="9">
        <v>1977</v>
      </c>
      <c r="B15" s="8">
        <v>3636</v>
      </c>
      <c r="C15" s="8">
        <v>43.981480361470673</v>
      </c>
      <c r="D15" s="8">
        <v>1276</v>
      </c>
      <c r="E15" s="8">
        <f t="shared" si="2"/>
        <v>35.093509350935093</v>
      </c>
      <c r="F15" s="8">
        <v>713</v>
      </c>
      <c r="G15" s="8">
        <f t="shared" ref="G15:G62" si="3">B15+F15</f>
        <v>4349</v>
      </c>
      <c r="H15" s="8">
        <v>52.80361196617995</v>
      </c>
      <c r="I15" s="8">
        <f t="shared" si="1"/>
        <v>37.298947785653105</v>
      </c>
    </row>
    <row r="16" spans="1:9" x14ac:dyDescent="0.25">
      <c r="A16" s="9">
        <v>1978</v>
      </c>
      <c r="B16" s="8">
        <v>3778</v>
      </c>
      <c r="C16" s="8">
        <v>45.603581752145622</v>
      </c>
      <c r="D16" s="8">
        <v>1299</v>
      </c>
      <c r="E16" s="8">
        <f t="shared" si="2"/>
        <v>34.383271572260455</v>
      </c>
      <c r="F16" s="8">
        <v>753</v>
      </c>
      <c r="G16" s="8">
        <f t="shared" si="3"/>
        <v>4531</v>
      </c>
      <c r="H16" s="8">
        <v>54.807504817883284</v>
      </c>
      <c r="I16" s="8">
        <f t="shared" si="1"/>
        <v>38.714439871527802</v>
      </c>
    </row>
    <row r="17" spans="1:9" x14ac:dyDescent="0.25">
      <c r="A17" s="9">
        <v>1979</v>
      </c>
      <c r="B17" s="8">
        <v>3557</v>
      </c>
      <c r="C17" s="8">
        <v>42.839885776363026</v>
      </c>
      <c r="D17" s="8">
        <v>1253</v>
      </c>
      <c r="E17" s="8">
        <f t="shared" si="2"/>
        <v>35.226314309811642</v>
      </c>
      <c r="F17" s="8">
        <v>700</v>
      </c>
      <c r="G17" s="8">
        <f t="shared" si="3"/>
        <v>4257</v>
      </c>
      <c r="H17" s="8">
        <v>51.385507548672287</v>
      </c>
      <c r="I17" s="8">
        <f t="shared" si="1"/>
        <v>36.297239746114066</v>
      </c>
    </row>
    <row r="18" spans="1:9" x14ac:dyDescent="0.25">
      <c r="A18" s="9">
        <v>1980</v>
      </c>
      <c r="B18" s="8">
        <v>5936</v>
      </c>
      <c r="C18" s="8">
        <v>71.36384899284522</v>
      </c>
      <c r="D18" s="8">
        <v>2228</v>
      </c>
      <c r="E18" s="8">
        <f t="shared" si="2"/>
        <v>37.533692722371967</v>
      </c>
      <c r="F18" s="8">
        <v>1180</v>
      </c>
      <c r="G18" s="8">
        <f t="shared" si="3"/>
        <v>7116</v>
      </c>
      <c r="H18" s="8">
        <v>85.703859202867392</v>
      </c>
      <c r="I18" s="8">
        <f t="shared" si="1"/>
        <v>60.53873306023344</v>
      </c>
    </row>
    <row r="19" spans="1:9" x14ac:dyDescent="0.25">
      <c r="A19" s="9">
        <v>1981</v>
      </c>
      <c r="B19" s="8">
        <v>7091</v>
      </c>
      <c r="C19" s="8">
        <v>85.197307279689994</v>
      </c>
      <c r="D19" s="8">
        <v>2570</v>
      </c>
      <c r="E19" s="8">
        <f t="shared" si="2"/>
        <v>36.243125088139891</v>
      </c>
      <c r="F19" s="8">
        <v>1289</v>
      </c>
      <c r="G19" s="8">
        <f t="shared" si="3"/>
        <v>8380</v>
      </c>
      <c r="H19" s="8">
        <v>100.74613452830911</v>
      </c>
      <c r="I19" s="8">
        <f t="shared" si="1"/>
        <v>71.164162288454065</v>
      </c>
    </row>
    <row r="20" spans="1:9" x14ac:dyDescent="0.25">
      <c r="A20" s="9">
        <v>1982</v>
      </c>
      <c r="B20" s="8">
        <v>7496</v>
      </c>
      <c r="C20" s="8">
        <v>90.015183457572547</v>
      </c>
      <c r="D20" s="8">
        <v>2590</v>
      </c>
      <c r="E20" s="8">
        <f t="shared" si="2"/>
        <v>34.551760939167558</v>
      </c>
      <c r="F20" s="8">
        <v>1243</v>
      </c>
      <c r="G20" s="8">
        <f t="shared" si="3"/>
        <v>8739</v>
      </c>
      <c r="H20" s="8">
        <v>104.9977814577931</v>
      </c>
      <c r="I20" s="8">
        <f t="shared" si="1"/>
        <v>74.167402993416161</v>
      </c>
    </row>
    <row r="21" spans="1:9" x14ac:dyDescent="0.25">
      <c r="A21" s="9">
        <v>1983</v>
      </c>
      <c r="B21" s="8">
        <v>6360</v>
      </c>
      <c r="C21" s="8">
        <v>76.345288613400299</v>
      </c>
      <c r="D21" s="8">
        <v>2046</v>
      </c>
      <c r="E21" s="8">
        <f t="shared" si="2"/>
        <v>32.169811320754718</v>
      </c>
      <c r="F21" s="8">
        <v>1154</v>
      </c>
      <c r="G21" s="8">
        <f t="shared" si="3"/>
        <v>7514</v>
      </c>
      <c r="H21" s="8">
        <v>90.231335178788697</v>
      </c>
      <c r="I21" s="8">
        <f t="shared" si="1"/>
        <v>63.736811444243358</v>
      </c>
    </row>
    <row r="22" spans="1:9" x14ac:dyDescent="0.25">
      <c r="A22" s="9">
        <v>1984</v>
      </c>
      <c r="B22" s="8">
        <v>5595</v>
      </c>
      <c r="C22" s="8">
        <v>67.065254432629743</v>
      </c>
      <c r="D22" s="8">
        <v>2033</v>
      </c>
      <c r="E22" s="8">
        <f t="shared" si="2"/>
        <v>36.336014298480784</v>
      </c>
      <c r="F22" s="8">
        <v>1136</v>
      </c>
      <c r="G22" s="8">
        <f t="shared" si="3"/>
        <v>6731</v>
      </c>
      <c r="H22" s="8">
        <v>80.798763782515323</v>
      </c>
      <c r="I22" s="8">
        <f t="shared" si="1"/>
        <v>57.073915197308864</v>
      </c>
    </row>
    <row r="23" spans="1:9" x14ac:dyDescent="0.25">
      <c r="A23" s="9">
        <v>1985</v>
      </c>
      <c r="B23" s="8">
        <v>5649</v>
      </c>
      <c r="C23" s="8">
        <v>67.58681567750908</v>
      </c>
      <c r="D23" s="8">
        <v>2047</v>
      </c>
      <c r="E23" s="8">
        <f t="shared" si="2"/>
        <v>36.236502035758541</v>
      </c>
      <c r="F23" s="8">
        <v>918</v>
      </c>
      <c r="G23" s="8">
        <f t="shared" si="3"/>
        <v>6567</v>
      </c>
      <c r="H23" s="8">
        <v>78.716269143713944</v>
      </c>
      <c r="I23" s="8">
        <f t="shared" si="1"/>
        <v>55.60290107717055</v>
      </c>
    </row>
    <row r="24" spans="1:9" x14ac:dyDescent="0.25">
      <c r="A24" s="9">
        <v>1986</v>
      </c>
      <c r="B24" s="8">
        <v>5530</v>
      </c>
      <c r="C24" s="8">
        <v>65.978525362061632</v>
      </c>
      <c r="D24" s="8">
        <v>1949</v>
      </c>
      <c r="E24" s="8">
        <f t="shared" si="2"/>
        <v>35.244122965641957</v>
      </c>
      <c r="F24" s="8">
        <v>896</v>
      </c>
      <c r="G24" s="8">
        <f t="shared" si="3"/>
        <v>6426</v>
      </c>
      <c r="H24" s="8">
        <v>76.883143484452702</v>
      </c>
      <c r="I24" s="8">
        <f t="shared" si="1"/>
        <v>54.308034008358696</v>
      </c>
    </row>
    <row r="25" spans="1:9" x14ac:dyDescent="0.25">
      <c r="A25" s="9">
        <v>1987</v>
      </c>
      <c r="B25" s="8">
        <v>5521</v>
      </c>
      <c r="C25" s="8">
        <v>65.616181822784498</v>
      </c>
      <c r="D25" s="8">
        <v>1952</v>
      </c>
      <c r="E25" s="8">
        <f t="shared" si="2"/>
        <v>35.355913783734835</v>
      </c>
      <c r="F25" s="8">
        <v>1012</v>
      </c>
      <c r="G25" s="8">
        <f t="shared" si="3"/>
        <v>6533</v>
      </c>
      <c r="H25" s="8">
        <v>77.945335658290887</v>
      </c>
      <c r="I25" s="8">
        <f t="shared" si="1"/>
        <v>55.058335909215309</v>
      </c>
    </row>
    <row r="26" spans="1:9" x14ac:dyDescent="0.25">
      <c r="A26" s="9">
        <v>1988</v>
      </c>
      <c r="B26" s="8">
        <v>5678</v>
      </c>
      <c r="C26" s="8">
        <v>67.124662248749473</v>
      </c>
      <c r="D26" s="8">
        <v>1911</v>
      </c>
      <c r="E26" s="8">
        <f t="shared" si="2"/>
        <v>33.656216977809088</v>
      </c>
      <c r="F26" s="8">
        <v>1019</v>
      </c>
      <c r="G26" s="8">
        <f t="shared" si="3"/>
        <v>6697</v>
      </c>
      <c r="H26" s="8">
        <v>79.592749441620683</v>
      </c>
      <c r="I26" s="8">
        <f t="shared" si="1"/>
        <v>56.222021467792992</v>
      </c>
    </row>
    <row r="27" spans="1:9" x14ac:dyDescent="0.25">
      <c r="A27" s="9">
        <v>1989</v>
      </c>
      <c r="B27" s="8">
        <v>6216</v>
      </c>
      <c r="C27" s="8">
        <v>72.897546110981594</v>
      </c>
      <c r="D27" s="8">
        <v>1861</v>
      </c>
      <c r="E27" s="8">
        <f t="shared" si="2"/>
        <v>29.93886743886744</v>
      </c>
      <c r="F27" s="8">
        <v>947</v>
      </c>
      <c r="G27" s="8">
        <f t="shared" si="3"/>
        <v>7163</v>
      </c>
      <c r="H27" s="8">
        <v>84.680161269424531</v>
      </c>
      <c r="I27" s="8">
        <f t="shared" si="1"/>
        <v>59.815622379997734</v>
      </c>
    </row>
    <row r="28" spans="1:9" x14ac:dyDescent="0.25">
      <c r="A28" s="9">
        <v>1990</v>
      </c>
      <c r="B28" s="8">
        <v>6668</v>
      </c>
      <c r="C28" s="8">
        <v>77.619452822435605</v>
      </c>
      <c r="D28" s="8">
        <v>1862</v>
      </c>
      <c r="E28" s="8">
        <f t="shared" si="2"/>
        <v>27.924415116976604</v>
      </c>
      <c r="F28" s="8">
        <v>1008</v>
      </c>
      <c r="G28" s="8">
        <f t="shared" si="3"/>
        <v>7676</v>
      </c>
      <c r="H28" s="8">
        <v>90.019556619674177</v>
      </c>
      <c r="I28" s="8">
        <f t="shared" si="1"/>
        <v>63.587217181191946</v>
      </c>
    </row>
    <row r="29" spans="1:9" x14ac:dyDescent="0.25">
      <c r="A29" s="9">
        <v>1991</v>
      </c>
      <c r="B29" s="8">
        <v>7052</v>
      </c>
      <c r="C29" s="8">
        <v>81.581477534032089</v>
      </c>
      <c r="D29" s="8">
        <v>1896</v>
      </c>
      <c r="E29" s="8">
        <f t="shared" si="2"/>
        <v>26.885989790130459</v>
      </c>
      <c r="F29" s="8">
        <v>1071</v>
      </c>
      <c r="G29" s="8">
        <f t="shared" si="3"/>
        <v>8123</v>
      </c>
      <c r="H29" s="8">
        <v>94.5565109892988</v>
      </c>
      <c r="I29" s="8">
        <f t="shared" si="1"/>
        <v>66.791990829004249</v>
      </c>
    </row>
    <row r="30" spans="1:9" x14ac:dyDescent="0.25">
      <c r="A30" s="9">
        <v>1992</v>
      </c>
      <c r="B30" s="8">
        <v>7077</v>
      </c>
      <c r="C30" s="8">
        <v>81.419574499025714</v>
      </c>
      <c r="D30" s="8">
        <v>1855</v>
      </c>
      <c r="E30" s="8">
        <f t="shared" si="2"/>
        <v>26.211671612265086</v>
      </c>
      <c r="F30" s="8">
        <v>897</v>
      </c>
      <c r="G30" s="8">
        <f t="shared" si="3"/>
        <v>7974</v>
      </c>
      <c r="H30" s="8">
        <v>92.247688862219505</v>
      </c>
      <c r="I30" s="8">
        <f t="shared" si="1"/>
        <v>65.16110550207911</v>
      </c>
    </row>
    <row r="31" spans="1:9" x14ac:dyDescent="0.25">
      <c r="A31" s="9">
        <v>1993</v>
      </c>
      <c r="B31" s="8">
        <v>6706</v>
      </c>
      <c r="C31" s="8">
        <v>76.682863529774195</v>
      </c>
      <c r="D31" s="8">
        <v>1685</v>
      </c>
      <c r="E31" s="8">
        <f t="shared" si="2"/>
        <v>25.126752162242767</v>
      </c>
      <c r="F31" s="8">
        <v>688</v>
      </c>
      <c r="G31" s="8">
        <f t="shared" si="3"/>
        <v>7394</v>
      </c>
      <c r="H31" s="8">
        <v>85.066600797766867</v>
      </c>
      <c r="I31" s="8">
        <f t="shared" si="1"/>
        <v>60.088592111674146</v>
      </c>
    </row>
    <row r="32" spans="1:9" ht="13.5" customHeight="1" x14ac:dyDescent="0.25">
      <c r="A32" s="9">
        <v>1994</v>
      </c>
      <c r="B32" s="8">
        <v>7984</v>
      </c>
      <c r="C32" s="8">
        <v>90.558699765810942</v>
      </c>
      <c r="D32" s="8">
        <v>1860</v>
      </c>
      <c r="E32" s="8">
        <f t="shared" si="2"/>
        <v>23.296593186372746</v>
      </c>
      <c r="F32" s="8">
        <v>620</v>
      </c>
      <c r="G32" s="8">
        <f t="shared" si="3"/>
        <v>8604</v>
      </c>
      <c r="H32" s="8">
        <v>98.386423771276043</v>
      </c>
      <c r="I32" s="8">
        <f t="shared" si="1"/>
        <v>69.497330701777898</v>
      </c>
    </row>
    <row r="33" spans="1:9" x14ac:dyDescent="0.25">
      <c r="A33" s="9">
        <v>1995</v>
      </c>
      <c r="B33" s="8">
        <v>9110</v>
      </c>
      <c r="C33" s="8">
        <v>103.08349785957471</v>
      </c>
      <c r="D33" s="8">
        <v>1711</v>
      </c>
      <c r="E33" s="8">
        <f t="shared" si="2"/>
        <v>18.781558726673985</v>
      </c>
      <c r="F33" s="8">
        <v>463</v>
      </c>
      <c r="G33" s="8">
        <f t="shared" si="3"/>
        <v>9573</v>
      </c>
      <c r="H33" s="8">
        <v>108.58196804335022</v>
      </c>
      <c r="I33" s="8">
        <f t="shared" si="1"/>
        <v>76.699168971742751</v>
      </c>
    </row>
    <row r="34" spans="1:9" x14ac:dyDescent="0.25">
      <c r="A34" s="9">
        <v>1996</v>
      </c>
      <c r="B34" s="8">
        <v>8782</v>
      </c>
      <c r="C34" s="8">
        <v>99.293357373888554</v>
      </c>
      <c r="D34" s="8">
        <v>1719</v>
      </c>
      <c r="E34" s="8">
        <f t="shared" si="2"/>
        <v>19.574128900022775</v>
      </c>
      <c r="F34" s="8">
        <v>496</v>
      </c>
      <c r="G34" s="8">
        <f t="shared" si="3"/>
        <v>9278</v>
      </c>
      <c r="H34" s="8">
        <v>104.98448881900484</v>
      </c>
      <c r="I34" s="8">
        <f t="shared" si="1"/>
        <v>74.158013456950087</v>
      </c>
    </row>
    <row r="35" spans="1:9" x14ac:dyDescent="0.25">
      <c r="A35" s="9">
        <v>1997</v>
      </c>
      <c r="B35" s="8">
        <v>10159</v>
      </c>
      <c r="C35" s="8">
        <v>114.82177420494202</v>
      </c>
      <c r="D35" s="8">
        <v>1936</v>
      </c>
      <c r="E35" s="8">
        <f t="shared" si="2"/>
        <v>19.056993798602225</v>
      </c>
      <c r="F35" s="8">
        <v>466</v>
      </c>
      <c r="G35" s="8">
        <f t="shared" si="3"/>
        <v>10625</v>
      </c>
      <c r="H35" s="8">
        <v>120.1311685376413</v>
      </c>
      <c r="I35" s="8">
        <f t="shared" si="1"/>
        <v>84.857190935817997</v>
      </c>
    </row>
    <row r="36" spans="1:9" x14ac:dyDescent="0.25">
      <c r="A36" s="9">
        <v>1998</v>
      </c>
      <c r="B36" s="8">
        <v>11049</v>
      </c>
      <c r="C36" s="8">
        <v>124.78651668642725</v>
      </c>
      <c r="D36" s="8">
        <v>1964</v>
      </c>
      <c r="E36" s="8">
        <f t="shared" si="2"/>
        <v>17.775364286360755</v>
      </c>
      <c r="F36" s="8">
        <v>441</v>
      </c>
      <c r="G36" s="8">
        <f t="shared" si="3"/>
        <v>11490</v>
      </c>
      <c r="H36" s="8">
        <v>129.8653593478476</v>
      </c>
      <c r="I36" s="8">
        <f t="shared" si="1"/>
        <v>91.7331424331893</v>
      </c>
    </row>
    <row r="37" spans="1:9" x14ac:dyDescent="0.25">
      <c r="A37" s="9">
        <v>1999</v>
      </c>
      <c r="B37" s="8">
        <v>10020</v>
      </c>
      <c r="C37" s="8">
        <v>113.07435169012301</v>
      </c>
      <c r="D37" s="8">
        <v>1696</v>
      </c>
      <c r="E37" s="8">
        <f t="shared" si="2"/>
        <v>16.926147704590818</v>
      </c>
      <c r="F37" s="8">
        <v>380</v>
      </c>
      <c r="G37" s="8">
        <f t="shared" si="3"/>
        <v>10400</v>
      </c>
      <c r="H37" s="8">
        <v>117.45676292323681</v>
      </c>
      <c r="I37" s="8">
        <f t="shared" si="1"/>
        <v>82.968067982766584</v>
      </c>
    </row>
    <row r="38" spans="1:9" x14ac:dyDescent="0.25">
      <c r="A38" s="9">
        <v>2000</v>
      </c>
      <c r="B38" s="8">
        <v>11966</v>
      </c>
      <c r="C38" s="8">
        <v>134.70989751870806</v>
      </c>
      <c r="D38" s="8">
        <v>1665</v>
      </c>
      <c r="E38" s="8">
        <f t="shared" si="2"/>
        <v>13.914424201905398</v>
      </c>
      <c r="F38" s="8">
        <v>579</v>
      </c>
      <c r="G38" s="8">
        <f t="shared" si="3"/>
        <v>12545</v>
      </c>
      <c r="H38" s="8">
        <v>141.56863692141647</v>
      </c>
      <c r="I38" s="8">
        <f>H38/$H$38*100</f>
        <v>100</v>
      </c>
    </row>
    <row r="39" spans="1:9" x14ac:dyDescent="0.25">
      <c r="A39" s="9">
        <v>2001</v>
      </c>
      <c r="B39" s="8">
        <v>12954</v>
      </c>
      <c r="C39" s="8">
        <v>145.40143547157479</v>
      </c>
      <c r="D39" s="8">
        <v>1767</v>
      </c>
      <c r="E39" s="8">
        <f t="shared" si="2"/>
        <v>13.640574339972208</v>
      </c>
      <c r="F39" s="8">
        <v>760</v>
      </c>
      <c r="G39" s="8">
        <f t="shared" si="3"/>
        <v>13714</v>
      </c>
      <c r="H39" s="8">
        <v>154.38839500013057</v>
      </c>
      <c r="I39" s="8">
        <f t="shared" si="1"/>
        <v>109.0555071783521</v>
      </c>
    </row>
    <row r="40" spans="1:9" x14ac:dyDescent="0.25">
      <c r="A40" s="9">
        <v>2002</v>
      </c>
      <c r="B40" s="8">
        <v>14376</v>
      </c>
      <c r="C40" s="8">
        <v>160.79119648066813</v>
      </c>
      <c r="D40" s="8">
        <v>1958</v>
      </c>
      <c r="E40" s="8">
        <f t="shared" si="2"/>
        <v>13.619922092376182</v>
      </c>
      <c r="F40" s="8">
        <v>924</v>
      </c>
      <c r="G40" s="8">
        <f t="shared" si="3"/>
        <v>15300</v>
      </c>
      <c r="H40" s="8">
        <v>171.73397890343477</v>
      </c>
      <c r="I40" s="8">
        <f t="shared" si="1"/>
        <v>121.30792712143072</v>
      </c>
    </row>
    <row r="41" spans="1:9" x14ac:dyDescent="0.25">
      <c r="A41" s="9">
        <v>2003</v>
      </c>
      <c r="B41" s="8">
        <v>15443</v>
      </c>
      <c r="C41" s="8">
        <v>172.05400822445569</v>
      </c>
      <c r="D41" s="8">
        <v>1949</v>
      </c>
      <c r="E41" s="8">
        <f t="shared" si="2"/>
        <v>12.620604804765915</v>
      </c>
      <c r="F41" s="8">
        <v>693</v>
      </c>
      <c r="G41" s="8">
        <f t="shared" si="3"/>
        <v>16136</v>
      </c>
      <c r="H41" s="8">
        <v>180.47626227128973</v>
      </c>
      <c r="I41" s="8">
        <f t="shared" si="1"/>
        <v>127.48322382412324</v>
      </c>
    </row>
    <row r="42" spans="1:9" x14ac:dyDescent="0.25">
      <c r="A42" s="9">
        <v>2004</v>
      </c>
      <c r="B42" s="8">
        <v>16482</v>
      </c>
      <c r="C42" s="8">
        <v>182.90182027371577</v>
      </c>
      <c r="D42" s="8">
        <v>2094</v>
      </c>
      <c r="E42" s="8">
        <f t="shared" si="2"/>
        <v>12.704768838733163</v>
      </c>
      <c r="F42" s="8">
        <v>558</v>
      </c>
      <c r="G42" s="8">
        <f t="shared" si="3"/>
        <v>17040</v>
      </c>
      <c r="H42" s="8">
        <v>189.84655184515475</v>
      </c>
      <c r="I42" s="8">
        <f t="shared" si="1"/>
        <v>134.10212598892008</v>
      </c>
    </row>
    <row r="43" spans="1:9" x14ac:dyDescent="0.25">
      <c r="A43" s="9">
        <v>2005</v>
      </c>
      <c r="B43" s="8">
        <v>18357</v>
      </c>
      <c r="C43" s="8">
        <v>202.89017647698566</v>
      </c>
      <c r="D43" s="8">
        <v>2129</v>
      </c>
      <c r="E43" s="8">
        <f t="shared" si="2"/>
        <v>11.597755624557388</v>
      </c>
      <c r="F43" s="8">
        <v>487</v>
      </c>
      <c r="G43" s="8">
        <f t="shared" si="3"/>
        <v>18844</v>
      </c>
      <c r="H43" s="8">
        <v>209.11308707911056</v>
      </c>
      <c r="I43" s="8">
        <f t="shared" si="1"/>
        <v>147.71145052077279</v>
      </c>
    </row>
    <row r="44" spans="1:9" x14ac:dyDescent="0.25">
      <c r="A44" s="9">
        <v>2006</v>
      </c>
      <c r="B44" s="8">
        <v>20080</v>
      </c>
      <c r="C44" s="8">
        <v>220.33834884717945</v>
      </c>
      <c r="D44" s="8">
        <v>2261</v>
      </c>
      <c r="E44" s="8">
        <f t="shared" si="2"/>
        <v>11.259960159362551</v>
      </c>
      <c r="F44" s="8">
        <v>459</v>
      </c>
      <c r="G44" s="8">
        <f t="shared" si="3"/>
        <v>20539</v>
      </c>
      <c r="H44" s="8">
        <v>227.00666419680823</v>
      </c>
      <c r="I44" s="8">
        <f t="shared" si="1"/>
        <v>160.35095705754213</v>
      </c>
    </row>
    <row r="45" spans="1:9" ht="15.6" x14ac:dyDescent="0.25">
      <c r="A45" s="9" t="s">
        <v>152</v>
      </c>
      <c r="B45" s="8">
        <v>29235</v>
      </c>
      <c r="C45" s="8">
        <v>318.36254388170573</v>
      </c>
      <c r="D45" s="8">
        <v>3062</v>
      </c>
      <c r="E45" s="8">
        <f t="shared" si="2"/>
        <v>10.473747220796991</v>
      </c>
      <c r="F45" s="8">
        <v>630</v>
      </c>
      <c r="G45" s="8">
        <f t="shared" si="3"/>
        <v>29865</v>
      </c>
      <c r="H45" s="8">
        <v>327.70940180881541</v>
      </c>
      <c r="I45" s="8">
        <f t="shared" si="1"/>
        <v>231.48446501658702</v>
      </c>
    </row>
    <row r="46" spans="1:9" x14ac:dyDescent="0.25">
      <c r="A46" s="9">
        <v>2008</v>
      </c>
      <c r="B46" s="8">
        <v>32481</v>
      </c>
      <c r="C46" s="8">
        <v>350.90516809709061</v>
      </c>
      <c r="D46" s="8">
        <v>3545</v>
      </c>
      <c r="E46" s="8">
        <f t="shared" si="2"/>
        <v>10.914072842584895</v>
      </c>
      <c r="F46" s="8">
        <v>817</v>
      </c>
      <c r="G46" s="8">
        <f t="shared" si="3"/>
        <v>33298</v>
      </c>
      <c r="H46" s="8">
        <v>362.60769578153025</v>
      </c>
      <c r="I46" s="8">
        <f t="shared" si="1"/>
        <v>256.13561284962481</v>
      </c>
    </row>
    <row r="47" spans="1:9" x14ac:dyDescent="0.25">
      <c r="A47" s="9">
        <v>2009</v>
      </c>
      <c r="B47" s="8">
        <v>35516</v>
      </c>
      <c r="C47" s="8">
        <v>380.22919525576401</v>
      </c>
      <c r="D47" s="8">
        <v>4049</v>
      </c>
      <c r="E47" s="8">
        <f t="shared" si="2"/>
        <v>11.400495551300823</v>
      </c>
      <c r="F47" s="8">
        <v>963</v>
      </c>
      <c r="G47" s="8">
        <f t="shared" si="3"/>
        <v>36479</v>
      </c>
      <c r="H47" s="8">
        <v>394.09715301295427</v>
      </c>
      <c r="I47" s="8">
        <f t="shared" si="1"/>
        <v>278.37885677440988</v>
      </c>
    </row>
    <row r="48" spans="1:9" x14ac:dyDescent="0.25">
      <c r="A48" s="9">
        <v>2010</v>
      </c>
      <c r="B48" s="8">
        <v>37609</v>
      </c>
      <c r="C48" s="8">
        <v>399.43412878880412</v>
      </c>
      <c r="D48" s="8">
        <v>4477</v>
      </c>
      <c r="E48" s="8">
        <f t="shared" si="2"/>
        <v>11.904065516232816</v>
      </c>
      <c r="F48" s="8">
        <v>1140</v>
      </c>
      <c r="G48" s="8">
        <f t="shared" si="3"/>
        <v>38749</v>
      </c>
      <c r="H48" s="8">
        <v>414.8412289381011</v>
      </c>
      <c r="I48" s="8">
        <f t="shared" si="1"/>
        <v>293.0318734144314</v>
      </c>
    </row>
    <row r="49" spans="1:9" x14ac:dyDescent="0.25">
      <c r="A49" s="9">
        <v>2011</v>
      </c>
      <c r="B49" s="8">
        <v>38538</v>
      </c>
      <c r="C49" s="8">
        <v>406.39659680549789</v>
      </c>
      <c r="D49" s="8">
        <v>4539</v>
      </c>
      <c r="E49" s="8">
        <f t="shared" si="2"/>
        <v>11.777985365094192</v>
      </c>
      <c r="F49" s="8">
        <v>1290</v>
      </c>
      <c r="G49" s="8">
        <f t="shared" si="3"/>
        <v>39828</v>
      </c>
      <c r="H49" s="8">
        <v>423.00147521605174</v>
      </c>
      <c r="I49" s="8">
        <f t="shared" si="1"/>
        <v>298.79603591214641</v>
      </c>
    </row>
    <row r="50" spans="1:9" x14ac:dyDescent="0.25">
      <c r="A50" s="9">
        <v>2012</v>
      </c>
      <c r="B50" s="8">
        <v>40049</v>
      </c>
      <c r="C50" s="8">
        <v>419.1026416892696</v>
      </c>
      <c r="D50" s="8">
        <v>4260</v>
      </c>
      <c r="E50" s="8">
        <f t="shared" si="2"/>
        <v>10.636969712102674</v>
      </c>
      <c r="F50" s="8">
        <v>1345</v>
      </c>
      <c r="G50" s="8">
        <f t="shared" si="3"/>
        <v>41394</v>
      </c>
      <c r="H50" s="8">
        <v>436.51410888387511</v>
      </c>
      <c r="I50" s="8">
        <f t="shared" si="1"/>
        <v>308.34097041294558</v>
      </c>
    </row>
    <row r="51" spans="1:9" x14ac:dyDescent="0.25">
      <c r="A51" s="9">
        <v>2013</v>
      </c>
      <c r="B51" s="8">
        <v>39112</v>
      </c>
      <c r="C51" s="8">
        <v>405.52152938600278</v>
      </c>
      <c r="D51" s="8">
        <v>4435</v>
      </c>
      <c r="E51" s="8">
        <f t="shared" si="2"/>
        <v>11.339230926569851</v>
      </c>
      <c r="F51" s="8">
        <v>1286</v>
      </c>
      <c r="G51" s="8">
        <f t="shared" si="3"/>
        <v>40398</v>
      </c>
      <c r="H51" s="8">
        <v>422.75483829716381</v>
      </c>
      <c r="I51" s="8">
        <f t="shared" si="1"/>
        <v>298.62181870962803</v>
      </c>
    </row>
    <row r="52" spans="1:9" x14ac:dyDescent="0.25">
      <c r="A52" s="9">
        <v>2014</v>
      </c>
      <c r="B52" s="8">
        <v>40680</v>
      </c>
      <c r="C52" s="8">
        <v>417.34398716369719</v>
      </c>
      <c r="D52" s="8">
        <v>4463</v>
      </c>
      <c r="E52" s="8">
        <f t="shared" si="2"/>
        <v>10.970993117010815</v>
      </c>
      <c r="F52" s="8">
        <v>1192</v>
      </c>
      <c r="G52" s="8">
        <f t="shared" si="3"/>
        <v>41872</v>
      </c>
      <c r="H52" s="8">
        <v>434.13779603320484</v>
      </c>
      <c r="I52" s="8">
        <f t="shared" si="1"/>
        <v>306.66241158639605</v>
      </c>
    </row>
    <row r="53" spans="1:9" x14ac:dyDescent="0.25">
      <c r="A53" s="9">
        <v>2015</v>
      </c>
      <c r="B53" s="8">
        <v>40732</v>
      </c>
      <c r="C53" s="8">
        <v>413.48015133868921</v>
      </c>
      <c r="D53" s="8">
        <v>4200</v>
      </c>
      <c r="E53" s="8">
        <f t="shared" si="2"/>
        <v>10.311303152312679</v>
      </c>
      <c r="F53" s="8">
        <v>893</v>
      </c>
      <c r="G53" s="8">
        <f t="shared" si="3"/>
        <v>41625</v>
      </c>
      <c r="H53" s="8">
        <v>427.03892491860609</v>
      </c>
      <c r="I53" s="8">
        <f t="shared" si="1"/>
        <v>301.64797387690589</v>
      </c>
    </row>
    <row r="54" spans="1:9" x14ac:dyDescent="0.25">
      <c r="A54" s="9">
        <v>2016</v>
      </c>
      <c r="B54" s="8">
        <v>40509</v>
      </c>
      <c r="C54" s="8">
        <v>405.28644233860149</v>
      </c>
      <c r="D54" s="8">
        <v>4013</v>
      </c>
      <c r="E54" s="8">
        <f t="shared" si="2"/>
        <v>9.9064405440766254</v>
      </c>
      <c r="F54" s="8">
        <v>934</v>
      </c>
      <c r="G54" s="8">
        <f t="shared" si="3"/>
        <v>41443</v>
      </c>
      <c r="H54" s="8">
        <v>420.69768024966356</v>
      </c>
      <c r="I54" s="8">
        <f t="shared" si="1"/>
        <v>297.16870162646916</v>
      </c>
    </row>
    <row r="55" spans="1:9" x14ac:dyDescent="0.25">
      <c r="A55" s="9">
        <v>2017</v>
      </c>
      <c r="B55" s="8">
        <v>44685</v>
      </c>
      <c r="C55" s="8">
        <v>441.54082481426826</v>
      </c>
      <c r="D55" s="8">
        <v>4340</v>
      </c>
      <c r="E55" s="8">
        <f t="shared" si="2"/>
        <v>9.7124314646973264</v>
      </c>
      <c r="F55" s="8">
        <v>1187</v>
      </c>
      <c r="G55" s="8">
        <f t="shared" si="3"/>
        <v>45872</v>
      </c>
      <c r="H55" s="8">
        <v>458.94244940522668</v>
      </c>
      <c r="I55" s="8">
        <f t="shared" si="1"/>
        <v>324.18370296238828</v>
      </c>
    </row>
    <row r="56" spans="1:9" x14ac:dyDescent="0.25">
      <c r="A56" s="9">
        <v>2018</v>
      </c>
      <c r="B56" s="8">
        <v>48480</v>
      </c>
      <c r="C56" s="8">
        <v>473.89172336570647</v>
      </c>
      <c r="D56" s="8">
        <v>4777</v>
      </c>
      <c r="E56" s="8">
        <f t="shared" si="2"/>
        <v>9.8535478547854787</v>
      </c>
      <c r="F56" s="8">
        <v>1122</v>
      </c>
      <c r="G56" s="8">
        <f t="shared" si="3"/>
        <v>49602</v>
      </c>
      <c r="H56" s="8">
        <v>490.12661950178659</v>
      </c>
      <c r="I56" s="8">
        <f t="shared" si="1"/>
        <v>346.21130086450694</v>
      </c>
    </row>
    <row r="57" spans="1:9" x14ac:dyDescent="0.25">
      <c r="A57" s="9">
        <v>2019</v>
      </c>
      <c r="B57" s="8">
        <v>52214</v>
      </c>
      <c r="C57" s="8">
        <v>505.57782653821715</v>
      </c>
      <c r="D57" s="8">
        <v>4840</v>
      </c>
      <c r="E57" s="8">
        <f t="shared" si="2"/>
        <v>9.2695445665913354</v>
      </c>
      <c r="F57" s="8">
        <v>1329</v>
      </c>
      <c r="G57" s="8">
        <f t="shared" si="3"/>
        <v>53543</v>
      </c>
      <c r="H57" s="8">
        <v>523.38251947545427</v>
      </c>
      <c r="I57" s="8">
        <f t="shared" si="1"/>
        <v>369.70230896973277</v>
      </c>
    </row>
    <row r="58" spans="1:9" x14ac:dyDescent="0.25">
      <c r="A58" s="9">
        <v>2020</v>
      </c>
      <c r="B58" s="8">
        <v>57184</v>
      </c>
      <c r="C58" s="8">
        <v>550.94300720810031</v>
      </c>
      <c r="D58" s="8">
        <v>5477</v>
      </c>
      <c r="E58" s="8">
        <f t="shared" si="2"/>
        <v>9.577853945159486</v>
      </c>
      <c r="F58" s="8">
        <v>1304</v>
      </c>
      <c r="G58" s="8">
        <f t="shared" si="3"/>
        <v>58488</v>
      </c>
      <c r="H58" s="8">
        <v>566.32772663590697</v>
      </c>
      <c r="I58" s="8">
        <f t="shared" si="1"/>
        <v>400.0375640759122</v>
      </c>
    </row>
    <row r="59" spans="1:9" x14ac:dyDescent="0.25">
      <c r="A59" s="9">
        <v>2021</v>
      </c>
      <c r="B59" s="8">
        <v>56047</v>
      </c>
      <c r="C59" s="8">
        <v>536.21557536571288</v>
      </c>
      <c r="D59" s="8">
        <v>5415</v>
      </c>
      <c r="E59" s="8">
        <f t="shared" si="2"/>
        <v>9.6615340696201404</v>
      </c>
      <c r="F59" s="8">
        <v>1165</v>
      </c>
      <c r="G59" s="8">
        <f t="shared" si="3"/>
        <v>57212</v>
      </c>
      <c r="H59" s="8">
        <v>551.21277504878697</v>
      </c>
      <c r="I59" s="8">
        <f t="shared" si="1"/>
        <v>389.36079843359687</v>
      </c>
    </row>
    <row r="60" spans="1:9" x14ac:dyDescent="0.25">
      <c r="A60" s="9">
        <v>2022</v>
      </c>
      <c r="B60" s="8">
        <v>55396</v>
      </c>
      <c r="C60" s="8">
        <v>526.50007280292004</v>
      </c>
      <c r="D60" s="8">
        <v>5227</v>
      </c>
      <c r="E60" s="8">
        <f t="shared" si="2"/>
        <v>9.4356993284713688</v>
      </c>
      <c r="F60" s="8">
        <v>1245</v>
      </c>
      <c r="G60" s="8">
        <f t="shared" si="3"/>
        <v>56641</v>
      </c>
      <c r="H60" s="8">
        <v>541.89852096078903</v>
      </c>
      <c r="I60" s="8">
        <f t="shared" si="1"/>
        <v>382.78147811904995</v>
      </c>
    </row>
    <row r="61" spans="1:9" x14ac:dyDescent="0.25">
      <c r="A61" s="9">
        <v>2023</v>
      </c>
      <c r="B61" s="8">
        <v>55776</v>
      </c>
      <c r="C61" s="8">
        <v>528.59693696953491</v>
      </c>
      <c r="D61" s="8">
        <v>5162</v>
      </c>
      <c r="E61" s="8">
        <f t="shared" si="2"/>
        <v>9.2548766494549621</v>
      </c>
      <c r="F61" s="8">
        <v>1604</v>
      </c>
      <c r="G61" s="8">
        <f t="shared" si="3"/>
        <v>57380</v>
      </c>
      <c r="H61" s="8">
        <v>543.7982688488222</v>
      </c>
      <c r="I61" s="8">
        <f>H61/$H$38*100</f>
        <v>384.12340520780737</v>
      </c>
    </row>
    <row r="62" spans="1:9" x14ac:dyDescent="0.25">
      <c r="A62" s="9">
        <v>2024</v>
      </c>
      <c r="B62" s="8">
        <v>61977</v>
      </c>
      <c r="C62" s="8">
        <v>585.36737405916858</v>
      </c>
      <c r="D62" s="8">
        <v>4779</v>
      </c>
      <c r="E62" s="8">
        <f t="shared" si="2"/>
        <v>7.7109250205721471</v>
      </c>
      <c r="F62" s="8">
        <v>2682</v>
      </c>
      <c r="G62" s="8">
        <f t="shared" si="3"/>
        <v>64659</v>
      </c>
      <c r="H62" s="8">
        <v>610.69863077095988</v>
      </c>
      <c r="I62" s="8">
        <f>H62/$H$38*100</f>
        <v>431.37989038486921</v>
      </c>
    </row>
    <row r="63" spans="1:9" ht="6" customHeight="1" x14ac:dyDescent="0.25">
      <c r="A63" s="37"/>
      <c r="B63" s="38"/>
      <c r="C63" s="38"/>
      <c r="D63" s="38"/>
      <c r="E63" s="38"/>
      <c r="F63" s="38"/>
      <c r="G63" s="38"/>
      <c r="H63" s="38"/>
      <c r="I63" s="35"/>
    </row>
    <row r="64" spans="1:9" ht="15" customHeight="1" x14ac:dyDescent="0.25">
      <c r="A64" s="227" t="s">
        <v>211</v>
      </c>
      <c r="B64" s="227"/>
      <c r="C64" s="227"/>
      <c r="D64" s="227"/>
      <c r="E64" s="227"/>
      <c r="F64" s="227"/>
      <c r="G64" s="227"/>
      <c r="H64" s="227"/>
      <c r="I64" s="227"/>
    </row>
    <row r="65" spans="1:9" ht="6" customHeight="1" x14ac:dyDescent="0.25"/>
    <row r="66" spans="1:9" ht="30" customHeight="1" x14ac:dyDescent="0.25">
      <c r="A66" s="227" t="s">
        <v>279</v>
      </c>
      <c r="B66" s="227"/>
      <c r="C66" s="227"/>
      <c r="D66" s="227"/>
      <c r="E66" s="227"/>
      <c r="F66" s="227"/>
      <c r="G66" s="227"/>
      <c r="H66" s="227"/>
      <c r="I66" s="227"/>
    </row>
    <row r="67" spans="1:9" ht="45" customHeight="1" x14ac:dyDescent="0.25">
      <c r="A67" s="227" t="s">
        <v>172</v>
      </c>
      <c r="B67" s="227"/>
      <c r="C67" s="227"/>
      <c r="D67" s="227"/>
      <c r="E67" s="227"/>
      <c r="F67" s="227"/>
      <c r="G67" s="227"/>
      <c r="H67" s="227"/>
      <c r="I67" s="227"/>
    </row>
  </sheetData>
  <mergeCells count="16">
    <mergeCell ref="A64:I64"/>
    <mergeCell ref="A67:I67"/>
    <mergeCell ref="A66:I66"/>
    <mergeCell ref="A1:C1"/>
    <mergeCell ref="G1:I1"/>
    <mergeCell ref="A2:C2"/>
    <mergeCell ref="A3:I3"/>
    <mergeCell ref="A4:A6"/>
    <mergeCell ref="F4:F6"/>
    <mergeCell ref="G4:G6"/>
    <mergeCell ref="H4:H6"/>
    <mergeCell ref="I4:I6"/>
    <mergeCell ref="B5:B6"/>
    <mergeCell ref="B4:E4"/>
    <mergeCell ref="C5:C6"/>
    <mergeCell ref="D5:E5"/>
  </mergeCells>
  <hyperlinks>
    <hyperlink ref="G1:I1" location="Tabellförteckning!A1" display="Tillbaka till innehållsföreckningen " xr:uid="{00000000-0004-0000-3D00-000000000000}"/>
  </hyperlinks>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W61"/>
  <sheetViews>
    <sheetView zoomScaleNormal="100" workbookViewId="0">
      <pane ySplit="5" topLeftCell="A27" activePane="bottomLeft" state="frozen"/>
      <selection activeCell="L20" sqref="L20"/>
      <selection pane="bottomLeft" activeCell="L20" sqref="L20"/>
    </sheetView>
  </sheetViews>
  <sheetFormatPr defaultColWidth="8.5546875" defaultRowHeight="13.2" x14ac:dyDescent="0.25"/>
  <cols>
    <col min="1" max="1" width="6.5546875" style="11" customWidth="1"/>
    <col min="2" max="3" width="6.77734375" style="19" customWidth="1"/>
    <col min="4" max="4" width="2.77734375" style="19" customWidth="1"/>
    <col min="5" max="6" width="6.77734375" style="19" customWidth="1"/>
    <col min="7" max="7" width="2.77734375" style="19" customWidth="1"/>
    <col min="8" max="9" width="6.77734375" style="19" customWidth="1"/>
    <col min="10" max="10" width="2.77734375" style="19" customWidth="1"/>
    <col min="11" max="12" width="6.77734375" style="19" customWidth="1"/>
    <col min="13" max="13" width="2.77734375" style="19" customWidth="1"/>
    <col min="14" max="15" width="6.77734375" style="19" customWidth="1"/>
    <col min="16" max="16" width="2.77734375" style="19" customWidth="1"/>
    <col min="17" max="19" width="6.77734375" style="19" customWidth="1"/>
    <col min="20" max="16384" width="8.5546875" style="89"/>
  </cols>
  <sheetData>
    <row r="1" spans="1:22" ht="30" customHeight="1" x14ac:dyDescent="0.3">
      <c r="A1" s="191"/>
      <c r="B1" s="228"/>
      <c r="H1" s="220" t="s">
        <v>119</v>
      </c>
      <c r="I1" s="221"/>
      <c r="J1" s="221"/>
      <c r="K1" s="221"/>
      <c r="L1" s="89"/>
      <c r="M1" s="89"/>
      <c r="N1" s="89"/>
      <c r="O1" s="89"/>
      <c r="P1" s="89"/>
      <c r="Q1" s="89"/>
      <c r="R1" s="89"/>
    </row>
    <row r="2" spans="1:22" ht="6" customHeight="1" x14ac:dyDescent="0.25">
      <c r="A2" s="191"/>
      <c r="B2" s="228"/>
    </row>
    <row r="3" spans="1:22" ht="30" customHeight="1" x14ac:dyDescent="0.25">
      <c r="A3" s="210" t="s">
        <v>358</v>
      </c>
      <c r="B3" s="195"/>
      <c r="C3" s="195"/>
      <c r="D3" s="196"/>
      <c r="E3" s="195"/>
      <c r="F3" s="195"/>
      <c r="G3" s="196"/>
      <c r="H3" s="195"/>
      <c r="I3" s="195"/>
      <c r="J3" s="196"/>
      <c r="K3" s="195"/>
      <c r="L3" s="195"/>
      <c r="M3" s="196"/>
      <c r="N3" s="195"/>
      <c r="O3" s="195"/>
      <c r="P3" s="196"/>
      <c r="Q3" s="195"/>
      <c r="R3" s="195"/>
      <c r="S3" s="195"/>
    </row>
    <row r="4" spans="1:22" s="20" customFormat="1" ht="15" customHeight="1" x14ac:dyDescent="0.25">
      <c r="A4" s="209" t="s">
        <v>60</v>
      </c>
      <c r="B4" s="234" t="s">
        <v>249</v>
      </c>
      <c r="C4" s="234"/>
      <c r="D4" s="147"/>
      <c r="E4" s="234" t="s">
        <v>250</v>
      </c>
      <c r="F4" s="234"/>
      <c r="G4" s="147"/>
      <c r="H4" s="234" t="s">
        <v>251</v>
      </c>
      <c r="I4" s="234"/>
      <c r="J4" s="147"/>
      <c r="K4" s="234" t="s">
        <v>252</v>
      </c>
      <c r="L4" s="234"/>
      <c r="M4" s="147"/>
      <c r="N4" s="234" t="s">
        <v>253</v>
      </c>
      <c r="O4" s="234"/>
      <c r="P4" s="147"/>
      <c r="Q4" s="234" t="s">
        <v>154</v>
      </c>
      <c r="R4" s="234"/>
      <c r="S4" s="235" t="s">
        <v>59</v>
      </c>
    </row>
    <row r="5" spans="1:22" s="20" customFormat="1" ht="15" customHeight="1" x14ac:dyDescent="0.25">
      <c r="A5" s="209"/>
      <c r="B5" s="94" t="s">
        <v>49</v>
      </c>
      <c r="C5" s="94" t="s">
        <v>62</v>
      </c>
      <c r="D5" s="94"/>
      <c r="E5" s="94" t="s">
        <v>49</v>
      </c>
      <c r="F5" s="94" t="s">
        <v>62</v>
      </c>
      <c r="G5" s="94"/>
      <c r="H5" s="94" t="s">
        <v>49</v>
      </c>
      <c r="I5" s="94" t="s">
        <v>62</v>
      </c>
      <c r="J5" s="94"/>
      <c r="K5" s="94" t="s">
        <v>49</v>
      </c>
      <c r="L5" s="94" t="s">
        <v>62</v>
      </c>
      <c r="M5" s="94"/>
      <c r="N5" s="94" t="s">
        <v>49</v>
      </c>
      <c r="O5" s="94" t="s">
        <v>62</v>
      </c>
      <c r="P5" s="94"/>
      <c r="Q5" s="94" t="s">
        <v>49</v>
      </c>
      <c r="R5" s="94" t="s">
        <v>62</v>
      </c>
      <c r="S5" s="235"/>
    </row>
    <row r="6" spans="1:22" ht="6" customHeight="1" x14ac:dyDescent="0.25">
      <c r="A6" s="28"/>
      <c r="B6" s="30"/>
      <c r="C6" s="30"/>
      <c r="D6" s="30"/>
      <c r="E6" s="30"/>
      <c r="F6" s="30"/>
      <c r="G6" s="30"/>
      <c r="H6" s="30"/>
      <c r="I6" s="30"/>
      <c r="J6" s="30"/>
      <c r="K6" s="30"/>
      <c r="L6" s="30"/>
      <c r="M6" s="30"/>
      <c r="N6" s="30"/>
      <c r="O6" s="30"/>
      <c r="P6" s="30"/>
      <c r="Q6" s="30"/>
      <c r="R6" s="30"/>
      <c r="S6" s="30"/>
    </row>
    <row r="7" spans="1:22" x14ac:dyDescent="0.25">
      <c r="A7" s="11">
        <v>1975</v>
      </c>
      <c r="B7" s="12">
        <v>1328</v>
      </c>
      <c r="C7" s="12">
        <f t="shared" ref="C7:C48" si="0">(B7/Q7)*100</f>
        <v>35.290991230401275</v>
      </c>
      <c r="D7" s="12"/>
      <c r="E7" s="12">
        <v>1969</v>
      </c>
      <c r="F7" s="12">
        <f t="shared" ref="F7:F48" si="1">(E7/Q7)*100</f>
        <v>52.325272389051293</v>
      </c>
      <c r="G7" s="12"/>
      <c r="H7" s="12">
        <v>353</v>
      </c>
      <c r="I7" s="12">
        <f t="shared" ref="I7:I48" si="2">(H7/Q7)*100</f>
        <v>9.3808131809726287</v>
      </c>
      <c r="J7" s="12"/>
      <c r="K7" s="12">
        <v>90</v>
      </c>
      <c r="L7" s="12">
        <f t="shared" ref="L7:L48" si="3">(K7/Q7)*100</f>
        <v>2.391708743024183</v>
      </c>
      <c r="M7" s="12"/>
      <c r="N7" s="12">
        <v>23</v>
      </c>
      <c r="O7" s="12">
        <f t="shared" ref="O7:O48" si="4">(N7/Q7)*100</f>
        <v>0.61121445655062445</v>
      </c>
      <c r="P7" s="12"/>
      <c r="Q7" s="12">
        <v>3763</v>
      </c>
      <c r="R7" s="12">
        <f t="shared" ref="R7:R48" si="5">C7+F7+I7+L7+O7</f>
        <v>100</v>
      </c>
      <c r="S7" s="21" t="s">
        <v>66</v>
      </c>
      <c r="V7" s="152"/>
    </row>
    <row r="8" spans="1:22" x14ac:dyDescent="0.25">
      <c r="A8" s="11">
        <v>1976</v>
      </c>
      <c r="B8" s="12">
        <v>1140</v>
      </c>
      <c r="C8" s="12">
        <f t="shared" si="0"/>
        <v>29.044585987261147</v>
      </c>
      <c r="D8" s="12"/>
      <c r="E8" s="12">
        <v>2220</v>
      </c>
      <c r="F8" s="12">
        <f t="shared" si="1"/>
        <v>56.560509554140125</v>
      </c>
      <c r="G8" s="12"/>
      <c r="H8" s="12">
        <v>459</v>
      </c>
      <c r="I8" s="12">
        <f t="shared" si="2"/>
        <v>11.694267515923567</v>
      </c>
      <c r="J8" s="12"/>
      <c r="K8" s="12">
        <v>83</v>
      </c>
      <c r="L8" s="12">
        <f t="shared" si="3"/>
        <v>2.1146496815286624</v>
      </c>
      <c r="M8" s="12"/>
      <c r="N8" s="12">
        <v>23</v>
      </c>
      <c r="O8" s="12">
        <f t="shared" si="4"/>
        <v>0.5859872611464968</v>
      </c>
      <c r="P8" s="12"/>
      <c r="Q8" s="12">
        <v>3925</v>
      </c>
      <c r="R8" s="12">
        <f t="shared" si="5"/>
        <v>100</v>
      </c>
      <c r="S8" s="21" t="s">
        <v>66</v>
      </c>
      <c r="V8" s="152"/>
    </row>
    <row r="9" spans="1:22" x14ac:dyDescent="0.25">
      <c r="A9" s="11">
        <v>1977</v>
      </c>
      <c r="B9" s="12">
        <v>832</v>
      </c>
      <c r="C9" s="12">
        <f t="shared" si="0"/>
        <v>22.882288228822883</v>
      </c>
      <c r="D9" s="12"/>
      <c r="E9" s="12">
        <v>2189</v>
      </c>
      <c r="F9" s="12">
        <f t="shared" si="1"/>
        <v>60.203520352035198</v>
      </c>
      <c r="G9" s="12"/>
      <c r="H9" s="12">
        <v>479</v>
      </c>
      <c r="I9" s="12">
        <f t="shared" si="2"/>
        <v>13.173817381738173</v>
      </c>
      <c r="J9" s="12"/>
      <c r="K9" s="12">
        <v>117</v>
      </c>
      <c r="L9" s="12">
        <f t="shared" si="3"/>
        <v>3.217821782178218</v>
      </c>
      <c r="M9" s="12"/>
      <c r="N9" s="12">
        <v>19</v>
      </c>
      <c r="O9" s="12">
        <f t="shared" si="4"/>
        <v>0.52255225522552262</v>
      </c>
      <c r="P9" s="12"/>
      <c r="Q9" s="12">
        <v>3636</v>
      </c>
      <c r="R9" s="12">
        <f t="shared" si="5"/>
        <v>100</v>
      </c>
      <c r="S9" s="21" t="s">
        <v>66</v>
      </c>
      <c r="V9" s="152"/>
    </row>
    <row r="10" spans="1:22" x14ac:dyDescent="0.25">
      <c r="A10" s="11">
        <v>1978</v>
      </c>
      <c r="B10" s="12">
        <v>863</v>
      </c>
      <c r="C10" s="12">
        <f t="shared" si="0"/>
        <v>22.842773954473266</v>
      </c>
      <c r="D10" s="12"/>
      <c r="E10" s="12">
        <v>2233</v>
      </c>
      <c r="F10" s="12">
        <f t="shared" si="1"/>
        <v>59.105346744309159</v>
      </c>
      <c r="G10" s="12"/>
      <c r="H10" s="12">
        <v>548</v>
      </c>
      <c r="I10" s="12">
        <f t="shared" si="2"/>
        <v>14.505029115934356</v>
      </c>
      <c r="J10" s="12"/>
      <c r="K10" s="12">
        <v>94</v>
      </c>
      <c r="L10" s="12">
        <f t="shared" si="3"/>
        <v>2.4880889359449445</v>
      </c>
      <c r="M10" s="12"/>
      <c r="N10" s="12">
        <v>40</v>
      </c>
      <c r="O10" s="12">
        <f t="shared" si="4"/>
        <v>1.0587612493382743</v>
      </c>
      <c r="P10" s="12"/>
      <c r="Q10" s="12">
        <v>3778</v>
      </c>
      <c r="R10" s="12">
        <f t="shared" si="5"/>
        <v>99.999999999999986</v>
      </c>
      <c r="S10" s="21" t="s">
        <v>66</v>
      </c>
      <c r="V10" s="152"/>
    </row>
    <row r="11" spans="1:22" x14ac:dyDescent="0.25">
      <c r="A11" s="11">
        <v>1979</v>
      </c>
      <c r="B11" s="12">
        <v>823</v>
      </c>
      <c r="C11" s="12">
        <f t="shared" si="0"/>
        <v>23.137475400618499</v>
      </c>
      <c r="D11" s="12"/>
      <c r="E11" s="12">
        <v>2104</v>
      </c>
      <c r="F11" s="12">
        <f t="shared" si="1"/>
        <v>59.150969918470622</v>
      </c>
      <c r="G11" s="12"/>
      <c r="H11" s="12">
        <v>507</v>
      </c>
      <c r="I11" s="12">
        <f t="shared" si="2"/>
        <v>14.253584481304472</v>
      </c>
      <c r="J11" s="12"/>
      <c r="K11" s="12">
        <v>100</v>
      </c>
      <c r="L11" s="12">
        <f t="shared" si="3"/>
        <v>2.8113578858588695</v>
      </c>
      <c r="M11" s="12"/>
      <c r="N11" s="12">
        <v>23</v>
      </c>
      <c r="O11" s="12">
        <f t="shared" si="4"/>
        <v>0.64661231374754002</v>
      </c>
      <c r="P11" s="12"/>
      <c r="Q11" s="12">
        <v>3557</v>
      </c>
      <c r="R11" s="12">
        <f t="shared" si="5"/>
        <v>100</v>
      </c>
      <c r="S11" s="21" t="s">
        <v>66</v>
      </c>
      <c r="V11" s="152"/>
    </row>
    <row r="12" spans="1:22" x14ac:dyDescent="0.25">
      <c r="A12" s="11">
        <v>1980</v>
      </c>
      <c r="B12" s="22">
        <v>1474</v>
      </c>
      <c r="C12" s="12">
        <f t="shared" si="0"/>
        <v>24.831536388140162</v>
      </c>
      <c r="D12" s="12"/>
      <c r="E12" s="22">
        <v>3467</v>
      </c>
      <c r="F12" s="12">
        <f t="shared" si="1"/>
        <v>58.406334231805936</v>
      </c>
      <c r="G12" s="12"/>
      <c r="H12" s="22">
        <v>823</v>
      </c>
      <c r="I12" s="12">
        <f t="shared" si="2"/>
        <v>13.864555256064689</v>
      </c>
      <c r="J12" s="12"/>
      <c r="K12" s="22">
        <v>137</v>
      </c>
      <c r="L12" s="12">
        <f t="shared" si="3"/>
        <v>2.3079514824797842</v>
      </c>
      <c r="M12" s="12"/>
      <c r="N12" s="22">
        <v>35</v>
      </c>
      <c r="O12" s="12">
        <f t="shared" si="4"/>
        <v>0.589622641509434</v>
      </c>
      <c r="P12" s="12"/>
      <c r="Q12" s="12">
        <v>5936</v>
      </c>
      <c r="R12" s="12">
        <f t="shared" si="5"/>
        <v>100</v>
      </c>
      <c r="S12" s="21" t="s">
        <v>66</v>
      </c>
      <c r="V12" s="152"/>
    </row>
    <row r="13" spans="1:22" x14ac:dyDescent="0.25">
      <c r="A13" s="11">
        <v>1981</v>
      </c>
      <c r="B13" s="12">
        <v>1788</v>
      </c>
      <c r="C13" s="12">
        <f t="shared" si="0"/>
        <v>25.215061345367367</v>
      </c>
      <c r="D13" s="12"/>
      <c r="E13" s="12">
        <v>4041</v>
      </c>
      <c r="F13" s="12">
        <f t="shared" si="1"/>
        <v>56.987730926526581</v>
      </c>
      <c r="G13" s="12"/>
      <c r="H13" s="12">
        <v>1065</v>
      </c>
      <c r="I13" s="12">
        <f t="shared" si="2"/>
        <v>15.01903821745875</v>
      </c>
      <c r="J13" s="12"/>
      <c r="K13" s="12">
        <v>155</v>
      </c>
      <c r="L13" s="12">
        <f t="shared" si="3"/>
        <v>2.1858694119306166</v>
      </c>
      <c r="M13" s="12"/>
      <c r="N13" s="12">
        <v>42</v>
      </c>
      <c r="O13" s="12">
        <f t="shared" si="4"/>
        <v>0.5923000987166831</v>
      </c>
      <c r="P13" s="12"/>
      <c r="Q13" s="12">
        <v>7091</v>
      </c>
      <c r="R13" s="12">
        <f t="shared" si="5"/>
        <v>99.999999999999986</v>
      </c>
      <c r="S13" s="21" t="s">
        <v>66</v>
      </c>
      <c r="V13" s="152"/>
    </row>
    <row r="14" spans="1:22" x14ac:dyDescent="0.25">
      <c r="A14" s="11">
        <v>1982</v>
      </c>
      <c r="B14" s="12">
        <v>1751</v>
      </c>
      <c r="C14" s="12">
        <f t="shared" si="0"/>
        <v>23.359124866595518</v>
      </c>
      <c r="D14" s="12"/>
      <c r="E14" s="12">
        <v>4224</v>
      </c>
      <c r="F14" s="12">
        <f t="shared" si="1"/>
        <v>56.350053361792952</v>
      </c>
      <c r="G14" s="12"/>
      <c r="H14" s="12">
        <v>1248</v>
      </c>
      <c r="I14" s="12">
        <f t="shared" si="2"/>
        <v>16.648879402347919</v>
      </c>
      <c r="J14" s="12"/>
      <c r="K14" s="12">
        <v>207</v>
      </c>
      <c r="L14" s="12">
        <f t="shared" si="3"/>
        <v>2.7614727854855925</v>
      </c>
      <c r="M14" s="12"/>
      <c r="N14" s="12">
        <v>66</v>
      </c>
      <c r="O14" s="12">
        <f t="shared" si="4"/>
        <v>0.88046958377801487</v>
      </c>
      <c r="P14" s="12"/>
      <c r="Q14" s="12">
        <v>7496</v>
      </c>
      <c r="R14" s="12">
        <f t="shared" si="5"/>
        <v>99.999999999999986</v>
      </c>
      <c r="S14" s="21" t="s">
        <v>66</v>
      </c>
      <c r="V14" s="152"/>
    </row>
    <row r="15" spans="1:22" x14ac:dyDescent="0.25">
      <c r="A15" s="11">
        <v>1983</v>
      </c>
      <c r="B15" s="12">
        <v>1233</v>
      </c>
      <c r="C15" s="12">
        <f t="shared" si="0"/>
        <v>19.386792452830189</v>
      </c>
      <c r="D15" s="12"/>
      <c r="E15" s="12">
        <v>3641</v>
      </c>
      <c r="F15" s="12">
        <f t="shared" si="1"/>
        <v>57.24842767295597</v>
      </c>
      <c r="G15" s="12"/>
      <c r="H15" s="12">
        <v>1229</v>
      </c>
      <c r="I15" s="12">
        <f t="shared" si="2"/>
        <v>19.323899371069185</v>
      </c>
      <c r="J15" s="12"/>
      <c r="K15" s="12">
        <v>198</v>
      </c>
      <c r="L15" s="12">
        <f t="shared" si="3"/>
        <v>3.1132075471698113</v>
      </c>
      <c r="M15" s="12"/>
      <c r="N15" s="12">
        <v>59</v>
      </c>
      <c r="O15" s="12">
        <f t="shared" si="4"/>
        <v>0.92767295597484278</v>
      </c>
      <c r="P15" s="12"/>
      <c r="Q15" s="12">
        <v>6360</v>
      </c>
      <c r="R15" s="12">
        <f t="shared" si="5"/>
        <v>100</v>
      </c>
      <c r="S15" s="21" t="s">
        <v>66</v>
      </c>
      <c r="V15" s="152"/>
    </row>
    <row r="16" spans="1:22" x14ac:dyDescent="0.25">
      <c r="A16" s="11">
        <v>1984</v>
      </c>
      <c r="B16" s="12">
        <v>904</v>
      </c>
      <c r="C16" s="12">
        <f t="shared" si="0"/>
        <v>16.157283288650582</v>
      </c>
      <c r="D16" s="12"/>
      <c r="E16" s="12">
        <v>3135</v>
      </c>
      <c r="F16" s="12">
        <f t="shared" si="1"/>
        <v>56.03217158176944</v>
      </c>
      <c r="G16" s="12"/>
      <c r="H16" s="12">
        <v>1273</v>
      </c>
      <c r="I16" s="12">
        <f t="shared" si="2"/>
        <v>22.752457551385167</v>
      </c>
      <c r="J16" s="12"/>
      <c r="K16" s="12">
        <v>234</v>
      </c>
      <c r="L16" s="12">
        <f t="shared" si="3"/>
        <v>4.1823056300268098</v>
      </c>
      <c r="M16" s="12"/>
      <c r="N16" s="12">
        <v>49</v>
      </c>
      <c r="O16" s="12">
        <f t="shared" si="4"/>
        <v>0.87578194816800714</v>
      </c>
      <c r="P16" s="12"/>
      <c r="Q16" s="12">
        <v>5595</v>
      </c>
      <c r="R16" s="12">
        <f t="shared" si="5"/>
        <v>100</v>
      </c>
      <c r="S16" s="21" t="s">
        <v>66</v>
      </c>
      <c r="V16" s="152"/>
    </row>
    <row r="17" spans="1:22" x14ac:dyDescent="0.25">
      <c r="A17" s="11">
        <v>1985</v>
      </c>
      <c r="B17" s="12">
        <v>701</v>
      </c>
      <c r="C17" s="12">
        <f t="shared" si="0"/>
        <v>12.409275978049212</v>
      </c>
      <c r="D17" s="12"/>
      <c r="E17" s="12">
        <v>3000</v>
      </c>
      <c r="F17" s="12">
        <f t="shared" si="1"/>
        <v>53.106744556558681</v>
      </c>
      <c r="G17" s="12"/>
      <c r="H17" s="12">
        <v>1557</v>
      </c>
      <c r="I17" s="12">
        <f t="shared" si="2"/>
        <v>27.562400424853955</v>
      </c>
      <c r="J17" s="12"/>
      <c r="K17" s="12">
        <v>327</v>
      </c>
      <c r="L17" s="12">
        <f t="shared" si="3"/>
        <v>5.7886351566648964</v>
      </c>
      <c r="M17" s="12"/>
      <c r="N17" s="12">
        <v>64</v>
      </c>
      <c r="O17" s="12">
        <f t="shared" si="4"/>
        <v>1.1329438838732517</v>
      </c>
      <c r="P17" s="12"/>
      <c r="Q17" s="12">
        <v>5649</v>
      </c>
      <c r="R17" s="12">
        <f t="shared" si="5"/>
        <v>100</v>
      </c>
      <c r="S17" s="21" t="s">
        <v>66</v>
      </c>
      <c r="V17" s="152"/>
    </row>
    <row r="18" spans="1:22" x14ac:dyDescent="0.25">
      <c r="A18" s="11">
        <v>1986</v>
      </c>
      <c r="B18" s="12">
        <v>583</v>
      </c>
      <c r="C18" s="12">
        <f t="shared" si="0"/>
        <v>10.542495479204341</v>
      </c>
      <c r="D18" s="12"/>
      <c r="E18" s="12">
        <v>2969</v>
      </c>
      <c r="F18" s="12">
        <f t="shared" si="1"/>
        <v>53.688969258589516</v>
      </c>
      <c r="G18" s="12"/>
      <c r="H18" s="12">
        <v>1591</v>
      </c>
      <c r="I18" s="12">
        <f t="shared" si="2"/>
        <v>28.770343580470165</v>
      </c>
      <c r="J18" s="12"/>
      <c r="K18" s="12">
        <v>318</v>
      </c>
      <c r="L18" s="12">
        <f t="shared" si="3"/>
        <v>5.7504520795660037</v>
      </c>
      <c r="M18" s="12"/>
      <c r="N18" s="12">
        <v>69</v>
      </c>
      <c r="O18" s="12">
        <f t="shared" si="4"/>
        <v>1.2477396021699818</v>
      </c>
      <c r="P18" s="12"/>
      <c r="Q18" s="12">
        <v>5530</v>
      </c>
      <c r="R18" s="12">
        <f t="shared" si="5"/>
        <v>100.00000000000001</v>
      </c>
      <c r="S18" s="16">
        <v>15</v>
      </c>
      <c r="V18" s="152"/>
    </row>
    <row r="19" spans="1:22" x14ac:dyDescent="0.25">
      <c r="A19" s="11">
        <v>1987</v>
      </c>
      <c r="B19" s="12">
        <v>322</v>
      </c>
      <c r="C19" s="12">
        <f t="shared" si="0"/>
        <v>5.8322767614562583</v>
      </c>
      <c r="D19" s="12"/>
      <c r="E19" s="12">
        <v>2888</v>
      </c>
      <c r="F19" s="12">
        <f t="shared" si="1"/>
        <v>52.309364245607682</v>
      </c>
      <c r="G19" s="12"/>
      <c r="H19" s="12">
        <v>1820</v>
      </c>
      <c r="I19" s="12">
        <f t="shared" si="2"/>
        <v>32.965042564752764</v>
      </c>
      <c r="J19" s="12"/>
      <c r="K19" s="12">
        <v>419</v>
      </c>
      <c r="L19" s="12">
        <f t="shared" si="3"/>
        <v>7.5892048541930812</v>
      </c>
      <c r="M19" s="12"/>
      <c r="N19" s="12">
        <v>72</v>
      </c>
      <c r="O19" s="12">
        <f t="shared" si="4"/>
        <v>1.3041115739902192</v>
      </c>
      <c r="P19" s="12"/>
      <c r="Q19" s="12">
        <v>5521</v>
      </c>
      <c r="R19" s="12">
        <f t="shared" si="5"/>
        <v>100</v>
      </c>
      <c r="S19" s="16">
        <v>14</v>
      </c>
      <c r="V19" s="152"/>
    </row>
    <row r="20" spans="1:22" x14ac:dyDescent="0.25">
      <c r="A20" s="11">
        <v>1988</v>
      </c>
      <c r="B20" s="12">
        <v>324</v>
      </c>
      <c r="C20" s="12">
        <f t="shared" si="0"/>
        <v>5.7062345896442404</v>
      </c>
      <c r="D20" s="12"/>
      <c r="E20" s="12">
        <v>2726</v>
      </c>
      <c r="F20" s="12">
        <f t="shared" si="1"/>
        <v>48.009862627685806</v>
      </c>
      <c r="G20" s="12"/>
      <c r="H20" s="12">
        <v>2049</v>
      </c>
      <c r="I20" s="12">
        <f t="shared" si="2"/>
        <v>36.086650228953857</v>
      </c>
      <c r="J20" s="12"/>
      <c r="K20" s="12">
        <v>489</v>
      </c>
      <c r="L20" s="12">
        <f t="shared" si="3"/>
        <v>8.6121873899260315</v>
      </c>
      <c r="M20" s="12"/>
      <c r="N20" s="12">
        <v>90</v>
      </c>
      <c r="O20" s="12">
        <f t="shared" si="4"/>
        <v>1.585065163790067</v>
      </c>
      <c r="P20" s="12"/>
      <c r="Q20" s="12">
        <v>5678</v>
      </c>
      <c r="R20" s="12">
        <f t="shared" si="5"/>
        <v>100</v>
      </c>
      <c r="S20" s="16">
        <v>15</v>
      </c>
      <c r="V20" s="152"/>
    </row>
    <row r="21" spans="1:22" x14ac:dyDescent="0.25">
      <c r="A21" s="11">
        <v>1989</v>
      </c>
      <c r="B21" s="12">
        <v>389</v>
      </c>
      <c r="C21" s="12">
        <f t="shared" si="0"/>
        <v>6.2580437580437573</v>
      </c>
      <c r="D21" s="12"/>
      <c r="E21" s="12">
        <v>2808</v>
      </c>
      <c r="F21" s="12">
        <f t="shared" si="1"/>
        <v>45.173745173745175</v>
      </c>
      <c r="G21" s="12"/>
      <c r="H21" s="12">
        <v>2340</v>
      </c>
      <c r="I21" s="12">
        <f t="shared" si="2"/>
        <v>37.644787644787648</v>
      </c>
      <c r="J21" s="12"/>
      <c r="K21" s="12">
        <v>580</v>
      </c>
      <c r="L21" s="12">
        <f t="shared" si="3"/>
        <v>9.3307593307593315</v>
      </c>
      <c r="M21" s="12"/>
      <c r="N21" s="12">
        <v>99</v>
      </c>
      <c r="O21" s="12">
        <f t="shared" si="4"/>
        <v>1.5926640926640927</v>
      </c>
      <c r="P21" s="12"/>
      <c r="Q21" s="12">
        <v>6216</v>
      </c>
      <c r="R21" s="12">
        <f t="shared" si="5"/>
        <v>100</v>
      </c>
      <c r="S21" s="16">
        <v>14</v>
      </c>
      <c r="V21" s="152"/>
    </row>
    <row r="22" spans="1:22" x14ac:dyDescent="0.25">
      <c r="A22" s="11">
        <v>1990</v>
      </c>
      <c r="B22" s="12">
        <v>403</v>
      </c>
      <c r="C22" s="12">
        <f t="shared" si="0"/>
        <v>6.0437912417516495</v>
      </c>
      <c r="D22" s="12"/>
      <c r="E22" s="12">
        <v>2866</v>
      </c>
      <c r="F22" s="12">
        <f t="shared" si="1"/>
        <v>42.98140371925615</v>
      </c>
      <c r="G22" s="12"/>
      <c r="H22" s="12">
        <v>2529</v>
      </c>
      <c r="I22" s="12">
        <f t="shared" si="2"/>
        <v>37.92741451709658</v>
      </c>
      <c r="J22" s="12"/>
      <c r="K22" s="12">
        <v>746</v>
      </c>
      <c r="L22" s="12">
        <f t="shared" si="3"/>
        <v>11.187762447510497</v>
      </c>
      <c r="M22" s="12"/>
      <c r="N22" s="12">
        <v>124</v>
      </c>
      <c r="O22" s="12">
        <f t="shared" si="4"/>
        <v>1.859628074385123</v>
      </c>
      <c r="P22" s="12"/>
      <c r="Q22" s="12">
        <v>6668</v>
      </c>
      <c r="R22" s="12">
        <f t="shared" si="5"/>
        <v>100</v>
      </c>
      <c r="S22" s="16">
        <v>14</v>
      </c>
      <c r="V22" s="152"/>
    </row>
    <row r="23" spans="1:22" x14ac:dyDescent="0.25">
      <c r="A23" s="11">
        <v>1991</v>
      </c>
      <c r="B23" s="12">
        <v>380</v>
      </c>
      <c r="C23" s="12">
        <f t="shared" si="0"/>
        <v>5.3885422575155983</v>
      </c>
      <c r="D23" s="12"/>
      <c r="E23" s="12">
        <v>2927</v>
      </c>
      <c r="F23" s="12">
        <f t="shared" si="1"/>
        <v>41.505955757231987</v>
      </c>
      <c r="G23" s="12"/>
      <c r="H23" s="12">
        <v>2728</v>
      </c>
      <c r="I23" s="12">
        <f t="shared" si="2"/>
        <v>38.684061259217245</v>
      </c>
      <c r="J23" s="12"/>
      <c r="K23" s="12">
        <v>859</v>
      </c>
      <c r="L23" s="12">
        <f t="shared" si="3"/>
        <v>12.180941576857629</v>
      </c>
      <c r="M23" s="12"/>
      <c r="N23" s="12">
        <v>158</v>
      </c>
      <c r="O23" s="12">
        <f t="shared" si="4"/>
        <v>2.2404991491775386</v>
      </c>
      <c r="P23" s="12"/>
      <c r="Q23" s="12">
        <v>7052</v>
      </c>
      <c r="R23" s="12">
        <f t="shared" si="5"/>
        <v>100</v>
      </c>
      <c r="S23" s="16">
        <v>13</v>
      </c>
      <c r="V23" s="152"/>
    </row>
    <row r="24" spans="1:22" x14ac:dyDescent="0.25">
      <c r="A24" s="11">
        <v>1992</v>
      </c>
      <c r="B24" s="12">
        <v>329</v>
      </c>
      <c r="C24" s="12">
        <f t="shared" si="0"/>
        <v>4.6488625123639959</v>
      </c>
      <c r="D24" s="12"/>
      <c r="E24" s="12">
        <v>2757</v>
      </c>
      <c r="F24" s="12">
        <f t="shared" si="1"/>
        <v>38.957185247986438</v>
      </c>
      <c r="G24" s="12"/>
      <c r="H24" s="12">
        <v>2825</v>
      </c>
      <c r="I24" s="12">
        <f t="shared" si="2"/>
        <v>39.918044369082942</v>
      </c>
      <c r="J24" s="12"/>
      <c r="K24" s="12">
        <v>984</v>
      </c>
      <c r="L24" s="12">
        <f t="shared" si="3"/>
        <v>13.904196693514201</v>
      </c>
      <c r="M24" s="12"/>
      <c r="N24" s="12">
        <v>182</v>
      </c>
      <c r="O24" s="12">
        <f t="shared" si="4"/>
        <v>2.571711177052423</v>
      </c>
      <c r="P24" s="12"/>
      <c r="Q24" s="12">
        <v>7077</v>
      </c>
      <c r="R24" s="12">
        <f t="shared" si="5"/>
        <v>99.999999999999986</v>
      </c>
      <c r="S24" s="16">
        <v>13</v>
      </c>
      <c r="V24" s="152"/>
    </row>
    <row r="25" spans="1:22" x14ac:dyDescent="0.25">
      <c r="A25" s="11">
        <v>1993</v>
      </c>
      <c r="B25" s="12">
        <v>326</v>
      </c>
      <c r="C25" s="12">
        <f t="shared" si="0"/>
        <v>4.8613182224873253</v>
      </c>
      <c r="D25" s="12"/>
      <c r="E25" s="12">
        <v>2280</v>
      </c>
      <c r="F25" s="12">
        <f t="shared" si="1"/>
        <v>33.999403519236502</v>
      </c>
      <c r="G25" s="12"/>
      <c r="H25" s="12">
        <v>2751</v>
      </c>
      <c r="I25" s="12">
        <f t="shared" si="2"/>
        <v>41.022964509394569</v>
      </c>
      <c r="J25" s="12"/>
      <c r="K25" s="12">
        <v>1140</v>
      </c>
      <c r="L25" s="12">
        <f t="shared" si="3"/>
        <v>16.999701759618251</v>
      </c>
      <c r="M25" s="12"/>
      <c r="N25" s="12">
        <v>209</v>
      </c>
      <c r="O25" s="12">
        <f t="shared" si="4"/>
        <v>3.1166119892633461</v>
      </c>
      <c r="P25" s="12"/>
      <c r="Q25" s="12">
        <v>6706</v>
      </c>
      <c r="R25" s="12">
        <f t="shared" si="5"/>
        <v>100</v>
      </c>
      <c r="S25" s="16">
        <v>15</v>
      </c>
      <c r="V25" s="152"/>
    </row>
    <row r="26" spans="1:22" x14ac:dyDescent="0.25">
      <c r="A26" s="11">
        <v>1994</v>
      </c>
      <c r="B26" s="12">
        <v>451</v>
      </c>
      <c r="C26" s="12">
        <f t="shared" si="0"/>
        <v>5.6487975951903806</v>
      </c>
      <c r="D26" s="12"/>
      <c r="E26" s="12">
        <v>2587</v>
      </c>
      <c r="F26" s="12">
        <f t="shared" si="1"/>
        <v>32.402304609218433</v>
      </c>
      <c r="G26" s="12"/>
      <c r="H26" s="12">
        <v>3248</v>
      </c>
      <c r="I26" s="12">
        <f t="shared" si="2"/>
        <v>40.681362725450903</v>
      </c>
      <c r="J26" s="12"/>
      <c r="K26" s="12">
        <v>1431</v>
      </c>
      <c r="L26" s="12">
        <f t="shared" si="3"/>
        <v>17.923346693386772</v>
      </c>
      <c r="M26" s="12"/>
      <c r="N26" s="12">
        <v>267</v>
      </c>
      <c r="O26" s="12">
        <f t="shared" si="4"/>
        <v>3.344188376753507</v>
      </c>
      <c r="P26" s="12"/>
      <c r="Q26" s="12">
        <v>7984</v>
      </c>
      <c r="R26" s="12">
        <f t="shared" si="5"/>
        <v>100</v>
      </c>
      <c r="S26" s="16">
        <v>15</v>
      </c>
      <c r="V26" s="152"/>
    </row>
    <row r="27" spans="1:22" x14ac:dyDescent="0.25">
      <c r="A27" s="11">
        <v>1995</v>
      </c>
      <c r="B27" s="12">
        <v>796</v>
      </c>
      <c r="C27" s="12">
        <f t="shared" si="0"/>
        <v>8.7376509330406158</v>
      </c>
      <c r="D27" s="12"/>
      <c r="E27" s="12">
        <v>3025</v>
      </c>
      <c r="F27" s="12">
        <f t="shared" si="1"/>
        <v>33.205268935236006</v>
      </c>
      <c r="G27" s="12"/>
      <c r="H27" s="12">
        <v>3536</v>
      </c>
      <c r="I27" s="12">
        <f t="shared" si="2"/>
        <v>38.814489571899017</v>
      </c>
      <c r="J27" s="12"/>
      <c r="K27" s="12">
        <v>1511</v>
      </c>
      <c r="L27" s="12">
        <f t="shared" si="3"/>
        <v>16.586169045005487</v>
      </c>
      <c r="M27" s="12"/>
      <c r="N27" s="12">
        <v>242</v>
      </c>
      <c r="O27" s="12">
        <f t="shared" si="4"/>
        <v>2.6564215148188803</v>
      </c>
      <c r="P27" s="12"/>
      <c r="Q27" s="12">
        <v>9110</v>
      </c>
      <c r="R27" s="12">
        <f t="shared" si="5"/>
        <v>100</v>
      </c>
      <c r="S27" s="16">
        <v>15</v>
      </c>
      <c r="V27" s="152"/>
    </row>
    <row r="28" spans="1:22" x14ac:dyDescent="0.25">
      <c r="A28" s="11">
        <v>1996</v>
      </c>
      <c r="B28" s="12">
        <v>935</v>
      </c>
      <c r="C28" s="12">
        <f t="shared" si="0"/>
        <v>10.61293984108967</v>
      </c>
      <c r="D28" s="12"/>
      <c r="E28" s="12">
        <v>2890</v>
      </c>
      <c r="F28" s="12">
        <f t="shared" si="1"/>
        <v>32.803632236095346</v>
      </c>
      <c r="G28" s="12"/>
      <c r="H28" s="12">
        <v>3266</v>
      </c>
      <c r="I28" s="12">
        <f t="shared" si="2"/>
        <v>37.071509648127126</v>
      </c>
      <c r="J28" s="12"/>
      <c r="K28" s="12">
        <v>1472</v>
      </c>
      <c r="L28" s="12">
        <f t="shared" si="3"/>
        <v>16.708286038592508</v>
      </c>
      <c r="M28" s="12"/>
      <c r="N28" s="12">
        <v>247</v>
      </c>
      <c r="O28" s="12">
        <f t="shared" si="4"/>
        <v>2.8036322360953458</v>
      </c>
      <c r="P28" s="12"/>
      <c r="Q28" s="12">
        <v>8810</v>
      </c>
      <c r="R28" s="12">
        <f t="shared" si="5"/>
        <v>99.999999999999986</v>
      </c>
      <c r="S28" s="16">
        <v>14</v>
      </c>
      <c r="V28" s="152"/>
    </row>
    <row r="29" spans="1:22" x14ac:dyDescent="0.25">
      <c r="A29" s="11">
        <v>1997</v>
      </c>
      <c r="B29" s="12">
        <v>1310</v>
      </c>
      <c r="C29" s="12">
        <f t="shared" si="0"/>
        <v>12.894969977359978</v>
      </c>
      <c r="D29" s="12"/>
      <c r="E29" s="12">
        <v>3554</v>
      </c>
      <c r="F29" s="12">
        <f t="shared" si="1"/>
        <v>34.983758243921649</v>
      </c>
      <c r="G29" s="12"/>
      <c r="H29" s="12">
        <v>3346</v>
      </c>
      <c r="I29" s="12">
        <f t="shared" si="2"/>
        <v>32.936312629195783</v>
      </c>
      <c r="J29" s="12"/>
      <c r="K29" s="12">
        <v>1644</v>
      </c>
      <c r="L29" s="12">
        <f t="shared" si="3"/>
        <v>16.182695147160153</v>
      </c>
      <c r="M29" s="12"/>
      <c r="N29" s="12">
        <v>305</v>
      </c>
      <c r="O29" s="12">
        <f t="shared" si="4"/>
        <v>3.0022640023624372</v>
      </c>
      <c r="P29" s="12"/>
      <c r="Q29" s="12">
        <v>10159</v>
      </c>
      <c r="R29" s="12">
        <f t="shared" si="5"/>
        <v>100</v>
      </c>
      <c r="S29" s="16">
        <v>15</v>
      </c>
      <c r="V29" s="152"/>
    </row>
    <row r="30" spans="1:22" x14ac:dyDescent="0.25">
      <c r="A30" s="11">
        <v>1998</v>
      </c>
      <c r="B30" s="12">
        <v>1386</v>
      </c>
      <c r="C30" s="12">
        <f t="shared" si="0"/>
        <v>12.544121639967418</v>
      </c>
      <c r="D30" s="12"/>
      <c r="E30" s="12">
        <v>3843</v>
      </c>
      <c r="F30" s="12">
        <f t="shared" si="1"/>
        <v>34.781428183546019</v>
      </c>
      <c r="G30" s="12"/>
      <c r="H30" s="12">
        <v>3531</v>
      </c>
      <c r="I30" s="12">
        <f t="shared" si="2"/>
        <v>31.957643225631276</v>
      </c>
      <c r="J30" s="12"/>
      <c r="K30" s="12">
        <v>1961</v>
      </c>
      <c r="L30" s="12">
        <f t="shared" si="3"/>
        <v>17.74821250791927</v>
      </c>
      <c r="M30" s="12"/>
      <c r="N30" s="12">
        <v>328</v>
      </c>
      <c r="O30" s="12">
        <f t="shared" si="4"/>
        <v>2.9685944429360123</v>
      </c>
      <c r="P30" s="12"/>
      <c r="Q30" s="12">
        <v>11049</v>
      </c>
      <c r="R30" s="12">
        <f t="shared" si="5"/>
        <v>99.999999999999986</v>
      </c>
      <c r="S30" s="16">
        <v>15</v>
      </c>
      <c r="V30" s="152"/>
    </row>
    <row r="31" spans="1:22" x14ac:dyDescent="0.25">
      <c r="A31" s="11">
        <v>1999</v>
      </c>
      <c r="B31" s="12">
        <v>1077</v>
      </c>
      <c r="C31" s="12">
        <f t="shared" si="0"/>
        <v>10.748502994011975</v>
      </c>
      <c r="D31" s="12"/>
      <c r="E31" s="12">
        <v>3495</v>
      </c>
      <c r="F31" s="12">
        <f t="shared" si="1"/>
        <v>34.880239520958085</v>
      </c>
      <c r="G31" s="12"/>
      <c r="H31" s="12">
        <v>3158</v>
      </c>
      <c r="I31" s="12">
        <f t="shared" si="2"/>
        <v>31.516966067864271</v>
      </c>
      <c r="J31" s="12"/>
      <c r="K31" s="12">
        <v>1891</v>
      </c>
      <c r="L31" s="12">
        <f t="shared" si="3"/>
        <v>18.872255489021956</v>
      </c>
      <c r="M31" s="12"/>
      <c r="N31" s="12">
        <v>399</v>
      </c>
      <c r="O31" s="12">
        <f t="shared" si="4"/>
        <v>3.9820359281437123</v>
      </c>
      <c r="P31" s="12"/>
      <c r="Q31" s="12">
        <v>10020</v>
      </c>
      <c r="R31" s="12">
        <f t="shared" si="5"/>
        <v>100</v>
      </c>
      <c r="S31" s="16">
        <v>14</v>
      </c>
      <c r="V31" s="152"/>
    </row>
    <row r="32" spans="1:22" x14ac:dyDescent="0.25">
      <c r="A32" s="11">
        <v>2000</v>
      </c>
      <c r="B32" s="12">
        <v>1649</v>
      </c>
      <c r="C32" s="12">
        <f t="shared" si="0"/>
        <v>13.780712017382585</v>
      </c>
      <c r="D32" s="12"/>
      <c r="E32" s="12">
        <v>4414</v>
      </c>
      <c r="F32" s="12">
        <f t="shared" si="1"/>
        <v>36.887848905231493</v>
      </c>
      <c r="G32" s="12"/>
      <c r="H32" s="12">
        <v>3378</v>
      </c>
      <c r="I32" s="12">
        <f t="shared" si="2"/>
        <v>28.229984957379241</v>
      </c>
      <c r="J32" s="12"/>
      <c r="K32" s="12">
        <v>2060</v>
      </c>
      <c r="L32" s="12">
        <f t="shared" si="3"/>
        <v>17.215443757312386</v>
      </c>
      <c r="M32" s="12"/>
      <c r="N32" s="12">
        <v>425</v>
      </c>
      <c r="O32" s="12">
        <f t="shared" si="4"/>
        <v>3.5517299013872643</v>
      </c>
      <c r="P32" s="12"/>
      <c r="Q32" s="12">
        <v>11966</v>
      </c>
      <c r="R32" s="12">
        <f t="shared" si="5"/>
        <v>99.665719538692969</v>
      </c>
      <c r="S32" s="16">
        <v>15</v>
      </c>
      <c r="V32" s="152"/>
    </row>
    <row r="33" spans="1:22" x14ac:dyDescent="0.25">
      <c r="A33" s="11">
        <v>2001</v>
      </c>
      <c r="B33" s="12">
        <v>2105</v>
      </c>
      <c r="C33" s="12">
        <f t="shared" si="0"/>
        <v>16.249807009417943</v>
      </c>
      <c r="D33" s="12"/>
      <c r="E33" s="12">
        <v>4815</v>
      </c>
      <c r="F33" s="12">
        <f t="shared" si="1"/>
        <v>37.169986104678095</v>
      </c>
      <c r="G33" s="12"/>
      <c r="H33" s="12">
        <v>3355</v>
      </c>
      <c r="I33" s="12">
        <f t="shared" si="2"/>
        <v>25.899336112397712</v>
      </c>
      <c r="J33" s="12"/>
      <c r="K33" s="12">
        <v>2205</v>
      </c>
      <c r="L33" s="12">
        <f t="shared" si="3"/>
        <v>17.021769337656323</v>
      </c>
      <c r="M33" s="12"/>
      <c r="N33" s="12">
        <v>460</v>
      </c>
      <c r="O33" s="12">
        <f t="shared" si="4"/>
        <v>3.5510267098965569</v>
      </c>
      <c r="P33" s="12"/>
      <c r="Q33" s="12">
        <v>12954</v>
      </c>
      <c r="R33" s="12">
        <f t="shared" si="5"/>
        <v>99.891925274046628</v>
      </c>
      <c r="S33" s="16">
        <v>15</v>
      </c>
      <c r="V33" s="152"/>
    </row>
    <row r="34" spans="1:22" x14ac:dyDescent="0.25">
      <c r="A34" s="11">
        <v>2002</v>
      </c>
      <c r="B34" s="12">
        <v>2333</v>
      </c>
      <c r="C34" s="12">
        <f t="shared" si="0"/>
        <v>16.22843628269338</v>
      </c>
      <c r="D34" s="12"/>
      <c r="E34" s="12">
        <v>5335</v>
      </c>
      <c r="F34" s="12">
        <f t="shared" si="1"/>
        <v>37.110461880912631</v>
      </c>
      <c r="G34" s="12"/>
      <c r="H34" s="12">
        <v>3656</v>
      </c>
      <c r="I34" s="12">
        <f t="shared" si="2"/>
        <v>25.431274346132444</v>
      </c>
      <c r="J34" s="12"/>
      <c r="K34" s="12">
        <v>2448</v>
      </c>
      <c r="L34" s="12">
        <f t="shared" si="3"/>
        <v>17.028380634390654</v>
      </c>
      <c r="M34" s="12"/>
      <c r="N34" s="12">
        <v>581</v>
      </c>
      <c r="O34" s="12">
        <f t="shared" si="4"/>
        <v>4.0414579855314416</v>
      </c>
      <c r="P34" s="12"/>
      <c r="Q34" s="12">
        <v>14376</v>
      </c>
      <c r="R34" s="12">
        <f t="shared" si="5"/>
        <v>99.840011129660553</v>
      </c>
      <c r="S34" s="16">
        <v>15</v>
      </c>
      <c r="V34" s="152"/>
    </row>
    <row r="35" spans="1:22" x14ac:dyDescent="0.25">
      <c r="A35" s="11">
        <v>2003</v>
      </c>
      <c r="B35" s="12">
        <v>2260</v>
      </c>
      <c r="C35" s="12">
        <f t="shared" si="0"/>
        <v>14.634462215890695</v>
      </c>
      <c r="D35" s="12"/>
      <c r="E35" s="12">
        <v>5964</v>
      </c>
      <c r="F35" s="12">
        <f t="shared" si="1"/>
        <v>38.619439228129252</v>
      </c>
      <c r="G35" s="12"/>
      <c r="H35" s="12">
        <v>3753</v>
      </c>
      <c r="I35" s="12">
        <f t="shared" si="2"/>
        <v>24.302272874441496</v>
      </c>
      <c r="J35" s="12"/>
      <c r="K35" s="12">
        <v>2740</v>
      </c>
      <c r="L35" s="12">
        <f t="shared" si="3"/>
        <v>17.742666580327658</v>
      </c>
      <c r="M35" s="12"/>
      <c r="N35" s="12">
        <v>713</v>
      </c>
      <c r="O35" s="12">
        <f t="shared" si="4"/>
        <v>4.6169785663407366</v>
      </c>
      <c r="P35" s="12"/>
      <c r="Q35" s="12">
        <v>15443</v>
      </c>
      <c r="R35" s="12">
        <f t="shared" si="5"/>
        <v>99.915819465129843</v>
      </c>
      <c r="S35" s="16">
        <v>15</v>
      </c>
      <c r="V35" s="152"/>
    </row>
    <row r="36" spans="1:22" x14ac:dyDescent="0.25">
      <c r="A36" s="11">
        <v>2004</v>
      </c>
      <c r="B36" s="12">
        <v>2483</v>
      </c>
      <c r="C36" s="12">
        <f t="shared" si="0"/>
        <v>15.064919305909477</v>
      </c>
      <c r="D36" s="12"/>
      <c r="E36" s="12">
        <v>6410</v>
      </c>
      <c r="F36" s="12">
        <f t="shared" si="1"/>
        <v>38.890911297172678</v>
      </c>
      <c r="G36" s="12"/>
      <c r="H36" s="12">
        <v>3724</v>
      </c>
      <c r="I36" s="12">
        <f t="shared" si="2"/>
        <v>22.594345346438537</v>
      </c>
      <c r="J36" s="12"/>
      <c r="K36" s="12">
        <v>2976</v>
      </c>
      <c r="L36" s="12">
        <f t="shared" si="3"/>
        <v>18.056061157626502</v>
      </c>
      <c r="M36" s="12"/>
      <c r="N36" s="12">
        <v>862</v>
      </c>
      <c r="O36" s="12">
        <f t="shared" si="4"/>
        <v>5.2299478218662783</v>
      </c>
      <c r="P36" s="12"/>
      <c r="Q36" s="12">
        <v>16482</v>
      </c>
      <c r="R36" s="12">
        <f t="shared" si="5"/>
        <v>99.83618492901347</v>
      </c>
      <c r="S36" s="16">
        <v>15</v>
      </c>
      <c r="V36" s="152"/>
    </row>
    <row r="37" spans="1:22" x14ac:dyDescent="0.25">
      <c r="A37" s="11">
        <v>2005</v>
      </c>
      <c r="B37" s="12">
        <v>2961</v>
      </c>
      <c r="C37" s="12">
        <f t="shared" si="0"/>
        <v>16.130086615460044</v>
      </c>
      <c r="D37" s="12"/>
      <c r="E37" s="12">
        <v>7194</v>
      </c>
      <c r="F37" s="12">
        <f t="shared" si="1"/>
        <v>39.18941003431933</v>
      </c>
      <c r="G37" s="12"/>
      <c r="H37" s="12">
        <v>3887</v>
      </c>
      <c r="I37" s="12">
        <f t="shared" si="2"/>
        <v>21.174483848123334</v>
      </c>
      <c r="J37" s="12"/>
      <c r="K37" s="12">
        <v>3218</v>
      </c>
      <c r="L37" s="12">
        <f t="shared" si="3"/>
        <v>17.530097510486463</v>
      </c>
      <c r="M37" s="12"/>
      <c r="N37" s="12">
        <v>1081</v>
      </c>
      <c r="O37" s="12">
        <f t="shared" si="4"/>
        <v>5.8887617802473171</v>
      </c>
      <c r="P37" s="12"/>
      <c r="Q37" s="12">
        <v>18357</v>
      </c>
      <c r="R37" s="12">
        <f t="shared" si="5"/>
        <v>99.912839788636504</v>
      </c>
      <c r="S37" s="16">
        <v>15</v>
      </c>
      <c r="V37" s="152"/>
    </row>
    <row r="38" spans="1:22" x14ac:dyDescent="0.25">
      <c r="A38" s="11">
        <v>2006</v>
      </c>
      <c r="B38" s="12">
        <v>3206</v>
      </c>
      <c r="C38" s="12">
        <f t="shared" si="0"/>
        <v>15.966135458167329</v>
      </c>
      <c r="D38" s="12"/>
      <c r="E38" s="12">
        <v>7967</v>
      </c>
      <c r="F38" s="12">
        <f t="shared" si="1"/>
        <v>39.676294820717132</v>
      </c>
      <c r="G38" s="12"/>
      <c r="H38" s="12">
        <v>4146</v>
      </c>
      <c r="I38" s="12">
        <f t="shared" si="2"/>
        <v>20.647410358565736</v>
      </c>
      <c r="J38" s="12"/>
      <c r="K38" s="12">
        <v>3493</v>
      </c>
      <c r="L38" s="12">
        <f t="shared" si="3"/>
        <v>17.395418326693228</v>
      </c>
      <c r="M38" s="12"/>
      <c r="N38" s="12">
        <v>1244</v>
      </c>
      <c r="O38" s="12">
        <f t="shared" si="4"/>
        <v>6.1952191235059759</v>
      </c>
      <c r="P38" s="12"/>
      <c r="Q38" s="12">
        <v>20080</v>
      </c>
      <c r="R38" s="12">
        <f t="shared" si="5"/>
        <v>99.880478087649408</v>
      </c>
      <c r="S38" s="16">
        <v>15</v>
      </c>
      <c r="V38" s="152"/>
    </row>
    <row r="39" spans="1:22" ht="15.6" x14ac:dyDescent="0.25">
      <c r="A39" s="9" t="s">
        <v>152</v>
      </c>
      <c r="B39" s="12">
        <v>5401</v>
      </c>
      <c r="C39" s="12">
        <f t="shared" si="0"/>
        <v>18.474431332307166</v>
      </c>
      <c r="D39" s="12"/>
      <c r="E39" s="12">
        <v>11972</v>
      </c>
      <c r="F39" s="12">
        <f t="shared" si="1"/>
        <v>40.950914999144864</v>
      </c>
      <c r="G39" s="12"/>
      <c r="H39" s="12">
        <v>5459</v>
      </c>
      <c r="I39" s="12">
        <f t="shared" si="2"/>
        <v>18.67282367025825</v>
      </c>
      <c r="J39" s="12"/>
      <c r="K39" s="12">
        <v>4534</v>
      </c>
      <c r="L39" s="12">
        <f t="shared" si="3"/>
        <v>15.50880793569352</v>
      </c>
      <c r="M39" s="12"/>
      <c r="N39" s="12">
        <v>1812</v>
      </c>
      <c r="O39" s="12">
        <f t="shared" si="4"/>
        <v>6.1980502821959975</v>
      </c>
      <c r="P39" s="12"/>
      <c r="Q39" s="12">
        <v>29235</v>
      </c>
      <c r="R39" s="12">
        <f t="shared" si="5"/>
        <v>99.805028219599805</v>
      </c>
      <c r="S39" s="16">
        <v>15.573798529160253</v>
      </c>
      <c r="V39" s="152"/>
    </row>
    <row r="40" spans="1:22" x14ac:dyDescent="0.25">
      <c r="A40" s="11">
        <v>2008</v>
      </c>
      <c r="B40" s="12">
        <v>6271</v>
      </c>
      <c r="C40" s="12">
        <f t="shared" si="0"/>
        <v>19.306671592623381</v>
      </c>
      <c r="D40" s="12"/>
      <c r="E40" s="12">
        <v>13445</v>
      </c>
      <c r="F40" s="12">
        <f t="shared" si="1"/>
        <v>41.393430005233824</v>
      </c>
      <c r="G40" s="12"/>
      <c r="H40" s="12">
        <v>5791</v>
      </c>
      <c r="I40" s="12">
        <f t="shared" si="2"/>
        <v>17.828884578676764</v>
      </c>
      <c r="J40" s="12"/>
      <c r="K40" s="12">
        <v>4817</v>
      </c>
      <c r="L40" s="12">
        <f t="shared" si="3"/>
        <v>14.830208429543426</v>
      </c>
      <c r="M40" s="12"/>
      <c r="N40" s="12">
        <v>2090</v>
      </c>
      <c r="O40" s="12">
        <f t="shared" si="4"/>
        <v>6.434530956559219</v>
      </c>
      <c r="P40" s="12"/>
      <c r="Q40" s="12">
        <v>32481</v>
      </c>
      <c r="R40" s="12">
        <f t="shared" si="5"/>
        <v>99.793725562636624</v>
      </c>
      <c r="S40" s="16">
        <v>15.442874295742126</v>
      </c>
      <c r="V40" s="152"/>
    </row>
    <row r="41" spans="1:22" x14ac:dyDescent="0.25">
      <c r="A41" s="11">
        <v>2009</v>
      </c>
      <c r="B41" s="12">
        <v>7447</v>
      </c>
      <c r="C41" s="12">
        <f t="shared" si="0"/>
        <v>20.968014416037843</v>
      </c>
      <c r="D41" s="12"/>
      <c r="E41" s="12">
        <v>14850</v>
      </c>
      <c r="F41" s="12">
        <f t="shared" si="1"/>
        <v>41.812141006870142</v>
      </c>
      <c r="G41" s="12"/>
      <c r="H41" s="12">
        <v>6211</v>
      </c>
      <c r="I41" s="12">
        <f t="shared" si="2"/>
        <v>17.48789278071855</v>
      </c>
      <c r="J41" s="12"/>
      <c r="K41" s="12">
        <v>4632</v>
      </c>
      <c r="L41" s="12">
        <f t="shared" si="3"/>
        <v>13.042009235274243</v>
      </c>
      <c r="M41" s="12"/>
      <c r="N41" s="12">
        <v>2313</v>
      </c>
      <c r="O41" s="12">
        <f t="shared" si="4"/>
        <v>6.5125577204640157</v>
      </c>
      <c r="P41" s="12"/>
      <c r="Q41" s="12">
        <v>35516</v>
      </c>
      <c r="R41" s="12">
        <f t="shared" si="5"/>
        <v>99.822615159364787</v>
      </c>
      <c r="S41" s="16">
        <v>14.75954499380561</v>
      </c>
      <c r="V41" s="152"/>
    </row>
    <row r="42" spans="1:22" x14ac:dyDescent="0.25">
      <c r="A42" s="11">
        <v>2010</v>
      </c>
      <c r="B42" s="12">
        <v>8612</v>
      </c>
      <c r="C42" s="12">
        <f t="shared" si="0"/>
        <v>22.898774229572709</v>
      </c>
      <c r="D42" s="12"/>
      <c r="E42" s="12">
        <v>15489</v>
      </c>
      <c r="F42" s="12">
        <f t="shared" si="1"/>
        <v>41.184290994176926</v>
      </c>
      <c r="G42" s="12"/>
      <c r="H42" s="12">
        <v>6441</v>
      </c>
      <c r="I42" s="12">
        <f t="shared" si="2"/>
        <v>17.126219787816748</v>
      </c>
      <c r="J42" s="12"/>
      <c r="K42" s="12">
        <v>4477</v>
      </c>
      <c r="L42" s="12">
        <f t="shared" si="3"/>
        <v>11.904065516232816</v>
      </c>
      <c r="M42" s="12"/>
      <c r="N42" s="12">
        <v>2530</v>
      </c>
      <c r="O42" s="12">
        <f t="shared" si="4"/>
        <v>6.7271131909915187</v>
      </c>
      <c r="P42" s="12"/>
      <c r="Q42" s="12">
        <v>37609</v>
      </c>
      <c r="R42" s="12">
        <f t="shared" si="5"/>
        <v>99.840463718790716</v>
      </c>
      <c r="S42" s="16">
        <v>14.416761945279056</v>
      </c>
      <c r="V42" s="152"/>
    </row>
    <row r="43" spans="1:22" x14ac:dyDescent="0.25">
      <c r="A43" s="11">
        <v>2011</v>
      </c>
      <c r="B43" s="12">
        <v>8761</v>
      </c>
      <c r="C43" s="12">
        <f t="shared" si="0"/>
        <v>22.733405988894077</v>
      </c>
      <c r="D43" s="12"/>
      <c r="E43" s="12">
        <v>16358</v>
      </c>
      <c r="F43" s="12">
        <f t="shared" si="1"/>
        <v>42.44641652395039</v>
      </c>
      <c r="G43" s="12"/>
      <c r="H43" s="12">
        <v>6505</v>
      </c>
      <c r="I43" s="12">
        <f t="shared" si="2"/>
        <v>16.879443665992007</v>
      </c>
      <c r="J43" s="12"/>
      <c r="K43" s="12">
        <v>4277</v>
      </c>
      <c r="L43" s="12">
        <f t="shared" si="3"/>
        <v>11.098136903835176</v>
      </c>
      <c r="M43" s="12"/>
      <c r="N43" s="12">
        <v>2570</v>
      </c>
      <c r="O43" s="12">
        <f t="shared" si="4"/>
        <v>6.6687425398308156</v>
      </c>
      <c r="P43" s="12"/>
      <c r="Q43" s="12">
        <v>38538</v>
      </c>
      <c r="R43" s="12">
        <f t="shared" si="5"/>
        <v>99.82614562250248</v>
      </c>
      <c r="S43" s="16">
        <v>14.123722040583321</v>
      </c>
      <c r="V43" s="152"/>
    </row>
    <row r="44" spans="1:22" x14ac:dyDescent="0.25">
      <c r="A44" s="11">
        <v>2012</v>
      </c>
      <c r="B44" s="12">
        <v>9350</v>
      </c>
      <c r="C44" s="12">
        <f t="shared" si="0"/>
        <v>23.34640065919249</v>
      </c>
      <c r="D44" s="12"/>
      <c r="E44" s="12">
        <v>17628</v>
      </c>
      <c r="F44" s="12">
        <f t="shared" si="1"/>
        <v>44.016080301630502</v>
      </c>
      <c r="G44" s="12"/>
      <c r="H44" s="12">
        <v>6536</v>
      </c>
      <c r="I44" s="12">
        <f t="shared" si="2"/>
        <v>16.320007990211991</v>
      </c>
      <c r="J44" s="12"/>
      <c r="K44" s="12">
        <v>4001</v>
      </c>
      <c r="L44" s="12">
        <f t="shared" si="3"/>
        <v>9.9902619291368087</v>
      </c>
      <c r="M44" s="12"/>
      <c r="N44" s="12">
        <v>2418</v>
      </c>
      <c r="O44" s="12">
        <f t="shared" si="4"/>
        <v>6.0376039351794049</v>
      </c>
      <c r="P44" s="12"/>
      <c r="Q44" s="12">
        <v>40049</v>
      </c>
      <c r="R44" s="12">
        <f t="shared" si="5"/>
        <v>99.710354815351195</v>
      </c>
      <c r="S44" s="16">
        <v>13.825563684486506</v>
      </c>
      <c r="V44" s="152"/>
    </row>
    <row r="45" spans="1:22" x14ac:dyDescent="0.25">
      <c r="A45" s="11">
        <v>2013</v>
      </c>
      <c r="B45" s="12">
        <v>9162</v>
      </c>
      <c r="C45" s="12">
        <f t="shared" si="0"/>
        <v>23.42503579464103</v>
      </c>
      <c r="D45" s="12"/>
      <c r="E45" s="12">
        <v>17564</v>
      </c>
      <c r="F45" s="12">
        <f t="shared" si="1"/>
        <v>44.906933933319699</v>
      </c>
      <c r="G45" s="12"/>
      <c r="H45" s="12">
        <v>6475</v>
      </c>
      <c r="I45" s="12">
        <f t="shared" si="2"/>
        <v>16.555021476784617</v>
      </c>
      <c r="J45" s="12"/>
      <c r="K45" s="12">
        <v>3570</v>
      </c>
      <c r="L45" s="12">
        <f t="shared" si="3"/>
        <v>9.1276334628758438</v>
      </c>
      <c r="M45" s="12"/>
      <c r="N45" s="12">
        <v>2264</v>
      </c>
      <c r="O45" s="12">
        <f t="shared" si="4"/>
        <v>5.7885048067089384</v>
      </c>
      <c r="P45" s="12"/>
      <c r="Q45" s="12">
        <v>39112</v>
      </c>
      <c r="R45" s="12">
        <f t="shared" si="5"/>
        <v>99.803129474330134</v>
      </c>
      <c r="S45" s="16">
        <v>13.594293311515649</v>
      </c>
      <c r="V45" s="152"/>
    </row>
    <row r="46" spans="1:22" x14ac:dyDescent="0.25">
      <c r="A46" s="11">
        <v>2014</v>
      </c>
      <c r="B46" s="12">
        <v>8969</v>
      </c>
      <c r="C46" s="12">
        <f t="shared" si="0"/>
        <v>22.047689282202558</v>
      </c>
      <c r="D46" s="12"/>
      <c r="E46" s="12">
        <v>18224</v>
      </c>
      <c r="F46" s="12">
        <f t="shared" si="1"/>
        <v>44.798426745329401</v>
      </c>
      <c r="G46" s="12"/>
      <c r="H46" s="12">
        <v>7149</v>
      </c>
      <c r="I46" s="12">
        <f t="shared" si="2"/>
        <v>17.573746312684367</v>
      </c>
      <c r="J46" s="12"/>
      <c r="K46" s="12">
        <v>3619</v>
      </c>
      <c r="L46" s="12">
        <f t="shared" si="3"/>
        <v>8.8962635201573264</v>
      </c>
      <c r="M46" s="12"/>
      <c r="N46" s="12">
        <v>2603</v>
      </c>
      <c r="O46" s="12">
        <f t="shared" si="4"/>
        <v>6.3987217305801387</v>
      </c>
      <c r="P46" s="12"/>
      <c r="Q46" s="12">
        <v>40680</v>
      </c>
      <c r="R46" s="12">
        <f t="shared" si="5"/>
        <v>99.714847590953795</v>
      </c>
      <c r="S46" s="16">
        <v>13.9773844641101</v>
      </c>
      <c r="V46" s="152"/>
    </row>
    <row r="47" spans="1:22" x14ac:dyDescent="0.25">
      <c r="A47" s="11">
        <v>2015</v>
      </c>
      <c r="B47" s="12">
        <v>8271</v>
      </c>
      <c r="C47" s="12">
        <f t="shared" si="0"/>
        <v>20.30590199351861</v>
      </c>
      <c r="D47" s="12"/>
      <c r="E47" s="12">
        <v>18622</v>
      </c>
      <c r="F47" s="12">
        <f t="shared" si="1"/>
        <v>45.718354119611114</v>
      </c>
      <c r="G47" s="12"/>
      <c r="H47" s="12">
        <v>7477</v>
      </c>
      <c r="I47" s="12">
        <f t="shared" si="2"/>
        <v>18.35657468329569</v>
      </c>
      <c r="J47" s="12"/>
      <c r="K47" s="12">
        <v>3610</v>
      </c>
      <c r="L47" s="12">
        <f t="shared" si="3"/>
        <v>8.8628105666306585</v>
      </c>
      <c r="M47" s="12"/>
      <c r="N47" s="12">
        <v>2661</v>
      </c>
      <c r="O47" s="12">
        <f t="shared" si="4"/>
        <v>6.5329470686438187</v>
      </c>
      <c r="P47" s="12"/>
      <c r="Q47" s="12">
        <v>40732</v>
      </c>
      <c r="R47" s="12">
        <f t="shared" si="5"/>
        <v>99.776588431699892</v>
      </c>
      <c r="S47" s="16">
        <v>14.200137484041999</v>
      </c>
      <c r="V47" s="152"/>
    </row>
    <row r="48" spans="1:22" x14ac:dyDescent="0.25">
      <c r="A48" s="11">
        <v>2016</v>
      </c>
      <c r="B48" s="12">
        <v>8243</v>
      </c>
      <c r="C48" s="12">
        <f t="shared" si="0"/>
        <v>20.348564516527194</v>
      </c>
      <c r="D48" s="12"/>
      <c r="E48" s="12">
        <v>18416</v>
      </c>
      <c r="F48" s="12">
        <f t="shared" si="1"/>
        <v>45.461502382186673</v>
      </c>
      <c r="G48" s="12"/>
      <c r="H48" s="12">
        <v>7645</v>
      </c>
      <c r="I48" s="12">
        <f t="shared" si="2"/>
        <v>18.87234935446444</v>
      </c>
      <c r="J48" s="12"/>
      <c r="K48" s="12">
        <v>3568</v>
      </c>
      <c r="L48" s="12">
        <f t="shared" si="3"/>
        <v>8.8079192278259146</v>
      </c>
      <c r="M48" s="12"/>
      <c r="N48" s="12">
        <v>2509</v>
      </c>
      <c r="O48" s="12">
        <f t="shared" si="4"/>
        <v>6.1936853538719792</v>
      </c>
      <c r="P48" s="12"/>
      <c r="Q48" s="12">
        <v>40509</v>
      </c>
      <c r="R48" s="12">
        <f t="shared" si="5"/>
        <v>99.684020834876208</v>
      </c>
      <c r="S48" s="16">
        <v>13.6537559554667</v>
      </c>
      <c r="V48" s="152"/>
    </row>
    <row r="49" spans="1:23" x14ac:dyDescent="0.25">
      <c r="A49" s="11">
        <v>2017</v>
      </c>
      <c r="B49" s="12">
        <v>9813</v>
      </c>
      <c r="C49" s="12">
        <f t="shared" ref="C49:C53" si="6">(B49/Q49)*100</f>
        <v>21.960389392413564</v>
      </c>
      <c r="D49" s="12"/>
      <c r="E49" s="12">
        <v>19992</v>
      </c>
      <c r="F49" s="12">
        <f t="shared" ref="F49:F53" si="7">(E49/Q49)*100</f>
        <v>44.739845585767036</v>
      </c>
      <c r="G49" s="12"/>
      <c r="H49" s="12">
        <v>8453</v>
      </c>
      <c r="I49" s="12">
        <f t="shared" ref="I49:I52" si="8">(H49/Q49)*100</f>
        <v>18.916862481817166</v>
      </c>
      <c r="J49" s="12"/>
      <c r="K49" s="12">
        <v>3611</v>
      </c>
      <c r="L49" s="12">
        <f t="shared" ref="L49:L50" si="9">(K49/Q49)*100</f>
        <v>8.081011525120287</v>
      </c>
      <c r="M49" s="12"/>
      <c r="N49" s="12">
        <v>2674</v>
      </c>
      <c r="O49" s="12">
        <f t="shared" ref="O49:O52" si="10">(N49/Q49)*100</f>
        <v>5.9841109992167389</v>
      </c>
      <c r="P49" s="12"/>
      <c r="Q49" s="12">
        <v>44685</v>
      </c>
      <c r="R49" s="12">
        <f t="shared" ref="R49:R50" si="11">C49+F49+I49+L49+O49</f>
        <v>99.682219984334793</v>
      </c>
      <c r="S49" s="16">
        <v>13.2080116370147</v>
      </c>
      <c r="V49" s="152"/>
    </row>
    <row r="50" spans="1:23" x14ac:dyDescent="0.25">
      <c r="A50" s="11">
        <v>2018</v>
      </c>
      <c r="B50" s="12">
        <v>11161</v>
      </c>
      <c r="C50" s="12">
        <f t="shared" si="6"/>
        <v>23.021864686468646</v>
      </c>
      <c r="D50" s="12"/>
      <c r="E50" s="12">
        <v>21290</v>
      </c>
      <c r="F50" s="12">
        <f t="shared" si="7"/>
        <v>43.915016501650165</v>
      </c>
      <c r="G50" s="12"/>
      <c r="H50" s="12">
        <v>9130</v>
      </c>
      <c r="I50" s="12">
        <f t="shared" si="8"/>
        <v>18.832508250825082</v>
      </c>
      <c r="J50" s="12"/>
      <c r="K50" s="12">
        <v>3905</v>
      </c>
      <c r="L50" s="12">
        <f t="shared" si="9"/>
        <v>8.0548679867986799</v>
      </c>
      <c r="M50" s="12"/>
      <c r="N50" s="12">
        <v>2831</v>
      </c>
      <c r="O50" s="12">
        <f t="shared" si="10"/>
        <v>5.839521452145215</v>
      </c>
      <c r="P50" s="12"/>
      <c r="Q50" s="12">
        <v>48480</v>
      </c>
      <c r="R50" s="12">
        <f t="shared" si="11"/>
        <v>99.663778877887793</v>
      </c>
      <c r="S50" s="16">
        <v>14</v>
      </c>
      <c r="V50" s="152"/>
    </row>
    <row r="51" spans="1:23" x14ac:dyDescent="0.25">
      <c r="A51" s="11">
        <v>2019</v>
      </c>
      <c r="B51" s="12">
        <v>11957</v>
      </c>
      <c r="C51" s="12">
        <f t="shared" si="6"/>
        <v>22.89998850882905</v>
      </c>
      <c r="D51" s="12"/>
      <c r="E51" s="12">
        <v>22672</v>
      </c>
      <c r="F51" s="12">
        <f t="shared" si="7"/>
        <v>43.42130463094189</v>
      </c>
      <c r="G51" s="12"/>
      <c r="H51" s="12">
        <v>9964</v>
      </c>
      <c r="I51" s="12">
        <f t="shared" si="8"/>
        <v>19.083004558164475</v>
      </c>
      <c r="J51" s="12"/>
      <c r="K51" s="12">
        <v>4279</v>
      </c>
      <c r="L51" s="12">
        <f>(K51/Q51)*100</f>
        <v>8.1951200827364303</v>
      </c>
      <c r="M51" s="12"/>
      <c r="N51" s="12">
        <v>3119</v>
      </c>
      <c r="O51" s="12">
        <f t="shared" si="10"/>
        <v>5.9734936990079293</v>
      </c>
      <c r="P51" s="12"/>
      <c r="Q51" s="8">
        <v>52214</v>
      </c>
      <c r="R51" s="12">
        <f t="shared" ref="R51:R56" si="12">C51+F51+I51+L51+O51</f>
        <v>99.572911479679775</v>
      </c>
      <c r="S51" s="16">
        <v>13.975179070747309</v>
      </c>
      <c r="V51" s="152"/>
    </row>
    <row r="52" spans="1:23" x14ac:dyDescent="0.25">
      <c r="A52" s="11">
        <v>2020</v>
      </c>
      <c r="B52" s="12">
        <v>11667</v>
      </c>
      <c r="C52" s="12">
        <f t="shared" si="6"/>
        <v>20.402560156687187</v>
      </c>
      <c r="D52" s="12"/>
      <c r="E52" s="12">
        <v>24937</v>
      </c>
      <c r="F52" s="12">
        <f t="shared" si="7"/>
        <v>43.608351986569673</v>
      </c>
      <c r="G52" s="12"/>
      <c r="H52" s="12">
        <v>11757</v>
      </c>
      <c r="I52" s="12">
        <f t="shared" si="8"/>
        <v>20.559946838276442</v>
      </c>
      <c r="J52" s="12"/>
      <c r="K52" s="12">
        <v>5078</v>
      </c>
      <c r="L52" s="12">
        <f>(K52/Q52)*100</f>
        <v>8.8801063234471176</v>
      </c>
      <c r="M52" s="12"/>
      <c r="N52" s="12">
        <v>3561</v>
      </c>
      <c r="O52" s="12">
        <f t="shared" si="10"/>
        <v>6.2272663682148854</v>
      </c>
      <c r="P52" s="12"/>
      <c r="Q52" s="8">
        <v>57184</v>
      </c>
      <c r="R52" s="12">
        <f t="shared" si="12"/>
        <v>99.678231673195313</v>
      </c>
      <c r="S52" s="16">
        <v>15.100377728035813</v>
      </c>
      <c r="V52" s="152"/>
    </row>
    <row r="53" spans="1:23" x14ac:dyDescent="0.25">
      <c r="A53" s="11">
        <v>2021</v>
      </c>
      <c r="B53" s="12">
        <v>10685</v>
      </c>
      <c r="C53" s="12">
        <f t="shared" si="6"/>
        <v>19.064356700626259</v>
      </c>
      <c r="D53" s="12"/>
      <c r="E53" s="12">
        <v>24195</v>
      </c>
      <c r="F53" s="12">
        <f t="shared" si="7"/>
        <v>43.169125912180853</v>
      </c>
      <c r="G53" s="12"/>
      <c r="H53" s="12">
        <v>12014</v>
      </c>
      <c r="I53" s="12">
        <f>(H53/Q53)*100</f>
        <v>21.435580851785108</v>
      </c>
      <c r="J53" s="12"/>
      <c r="K53" s="12">
        <v>5406</v>
      </c>
      <c r="L53" s="12">
        <f>(K53/Q53)*100</f>
        <v>9.645476118257891</v>
      </c>
      <c r="M53" s="12"/>
      <c r="N53" s="12">
        <v>3526</v>
      </c>
      <c r="O53" s="12">
        <f>(N53/Q53)*100</f>
        <v>6.2911485003657646</v>
      </c>
      <c r="P53" s="12"/>
      <c r="Q53" s="8">
        <v>56047</v>
      </c>
      <c r="R53" s="12">
        <f t="shared" si="12"/>
        <v>99.605688083215867</v>
      </c>
      <c r="S53" s="16">
        <v>15.340696201402396</v>
      </c>
      <c r="V53" s="152"/>
    </row>
    <row r="54" spans="1:23" x14ac:dyDescent="0.25">
      <c r="A54" s="11">
        <v>2022</v>
      </c>
      <c r="B54" s="12">
        <v>10787</v>
      </c>
      <c r="C54" s="12">
        <f t="shared" ref="C54:C55" si="13">(B54/Q54)*100</f>
        <v>19.472525092064409</v>
      </c>
      <c r="D54" s="12"/>
      <c r="E54" s="12">
        <v>23710</v>
      </c>
      <c r="F54" s="12">
        <f t="shared" ref="F54:F55" si="14">(E54/Q54)*100</f>
        <v>42.800924254458806</v>
      </c>
      <c r="G54" s="12"/>
      <c r="H54" s="12">
        <v>12093</v>
      </c>
      <c r="I54" s="12">
        <f t="shared" ref="I54:I55" si="15">(H54/Q54)*100</f>
        <v>21.830096035814861</v>
      </c>
      <c r="J54" s="12"/>
      <c r="K54" s="12">
        <v>5235</v>
      </c>
      <c r="L54" s="12">
        <f>(K54/Q54)*100</f>
        <v>9.4501408043902089</v>
      </c>
      <c r="M54" s="12"/>
      <c r="N54" s="12">
        <v>3376</v>
      </c>
      <c r="O54" s="12">
        <f t="shared" ref="O54:O55" si="16">(N54/Q54)*100</f>
        <v>6.0943028377500177</v>
      </c>
      <c r="P54" s="12"/>
      <c r="Q54" s="8">
        <v>55396</v>
      </c>
      <c r="R54" s="12">
        <f t="shared" si="12"/>
        <v>99.647989024478292</v>
      </c>
      <c r="S54" s="16">
        <v>15.235757094375046</v>
      </c>
      <c r="V54" s="152"/>
    </row>
    <row r="55" spans="1:23" x14ac:dyDescent="0.25">
      <c r="A55" s="11">
        <v>2023</v>
      </c>
      <c r="B55" s="12">
        <v>11035</v>
      </c>
      <c r="C55" s="12">
        <f t="shared" si="13"/>
        <v>19.784495123350545</v>
      </c>
      <c r="D55" s="12"/>
      <c r="E55" s="12">
        <v>23165</v>
      </c>
      <c r="F55" s="12">
        <f t="shared" si="14"/>
        <v>41.532200229489384</v>
      </c>
      <c r="G55" s="12"/>
      <c r="H55" s="12">
        <v>12473</v>
      </c>
      <c r="I55" s="12">
        <f t="shared" si="15"/>
        <v>22.36266494549627</v>
      </c>
      <c r="J55" s="12"/>
      <c r="K55" s="12">
        <v>5442</v>
      </c>
      <c r="L55" s="12">
        <f>(K55/Q55)*100</f>
        <v>9.7568846815834753</v>
      </c>
      <c r="M55" s="12"/>
      <c r="N55" s="12">
        <v>3476</v>
      </c>
      <c r="O55" s="12">
        <f t="shared" si="16"/>
        <v>6.2320711417096959</v>
      </c>
      <c r="P55" s="12"/>
      <c r="Q55" s="8">
        <v>55776</v>
      </c>
      <c r="R55" s="12">
        <f t="shared" si="12"/>
        <v>99.668316121629374</v>
      </c>
      <c r="S55" s="16">
        <v>15.920826161790016</v>
      </c>
      <c r="V55" s="152"/>
    </row>
    <row r="56" spans="1:23" x14ac:dyDescent="0.25">
      <c r="A56" s="11">
        <v>2024</v>
      </c>
      <c r="B56" s="12">
        <v>10504</v>
      </c>
      <c r="C56" s="12">
        <v>17.045860244717794</v>
      </c>
      <c r="D56" s="12"/>
      <c r="E56" s="12">
        <v>23978</v>
      </c>
      <c r="F56" s="12">
        <v>38.91142773684723</v>
      </c>
      <c r="G56" s="12"/>
      <c r="H56" s="12">
        <v>15433</v>
      </c>
      <c r="I56" s="12">
        <v>25.044626918957512</v>
      </c>
      <c r="J56" s="12"/>
      <c r="K56" s="12">
        <v>7100</v>
      </c>
      <c r="L56" s="12">
        <v>11.521859076303917</v>
      </c>
      <c r="M56" s="12"/>
      <c r="N56" s="12">
        <v>4607</v>
      </c>
      <c r="O56" s="12">
        <v>7.4762260231735418</v>
      </c>
      <c r="P56" s="12"/>
      <c r="Q56" s="8">
        <v>61977</v>
      </c>
      <c r="R56" s="12">
        <f t="shared" si="12"/>
        <v>99.999999999999986</v>
      </c>
      <c r="S56" s="16">
        <v>16.559999999999999</v>
      </c>
      <c r="U56" s="152"/>
      <c r="V56" s="152"/>
      <c r="W56" s="8"/>
    </row>
    <row r="57" spans="1:23" ht="6" customHeight="1" x14ac:dyDescent="0.25">
      <c r="A57" s="28"/>
      <c r="B57" s="29"/>
      <c r="C57" s="29"/>
      <c r="D57" s="29"/>
      <c r="E57" s="29"/>
      <c r="F57" s="29"/>
      <c r="G57" s="29"/>
      <c r="H57" s="29"/>
      <c r="I57" s="29"/>
      <c r="J57" s="29"/>
      <c r="K57" s="29"/>
      <c r="L57" s="29"/>
      <c r="M57" s="29"/>
      <c r="N57" s="29"/>
      <c r="O57" s="29"/>
      <c r="P57" s="29"/>
      <c r="Q57" s="29"/>
      <c r="R57" s="29"/>
      <c r="S57" s="30"/>
    </row>
    <row r="58" spans="1:23" ht="15" customHeight="1" x14ac:dyDescent="0.25">
      <c r="A58" s="207" t="s">
        <v>211</v>
      </c>
      <c r="B58" s="207"/>
      <c r="C58" s="207"/>
      <c r="D58" s="207"/>
      <c r="E58" s="207"/>
      <c r="F58" s="207"/>
      <c r="G58" s="207"/>
      <c r="H58" s="207"/>
      <c r="I58" s="207"/>
      <c r="J58" s="207"/>
      <c r="K58" s="207"/>
      <c r="L58" s="207"/>
      <c r="M58" s="207"/>
      <c r="N58" s="207"/>
      <c r="O58" s="207"/>
      <c r="P58" s="207"/>
      <c r="Q58" s="207"/>
      <c r="R58" s="207"/>
      <c r="S58" s="207"/>
    </row>
    <row r="59" spans="1:23" ht="5.25" customHeight="1" x14ac:dyDescent="0.25">
      <c r="A59" s="50"/>
      <c r="B59" s="50"/>
      <c r="C59" s="50"/>
      <c r="D59" s="50"/>
      <c r="E59" s="50"/>
      <c r="F59" s="50"/>
      <c r="G59" s="50"/>
      <c r="H59" s="50"/>
      <c r="I59" s="50"/>
      <c r="J59" s="50"/>
      <c r="K59" s="50"/>
      <c r="L59" s="50"/>
      <c r="M59" s="50"/>
      <c r="N59" s="50"/>
      <c r="O59" s="50"/>
      <c r="P59" s="50"/>
      <c r="Q59" s="50"/>
      <c r="R59" s="50"/>
      <c r="S59" s="50"/>
    </row>
    <row r="60" spans="1:23" customFormat="1" ht="15" customHeight="1" x14ac:dyDescent="0.25">
      <c r="A60" s="233" t="s">
        <v>279</v>
      </c>
      <c r="B60" s="205"/>
      <c r="C60" s="205"/>
      <c r="D60" s="205"/>
      <c r="E60" s="205"/>
      <c r="F60" s="205"/>
      <c r="G60" s="205"/>
      <c r="H60" s="205"/>
      <c r="I60" s="205"/>
      <c r="J60" s="205"/>
      <c r="K60" s="205"/>
      <c r="L60" s="205"/>
      <c r="M60" s="205"/>
      <c r="N60" s="205"/>
      <c r="O60" s="205"/>
      <c r="P60" s="205"/>
      <c r="Q60" s="205"/>
      <c r="R60" s="205"/>
      <c r="S60" s="205"/>
    </row>
    <row r="61" spans="1:23" ht="15" customHeight="1" x14ac:dyDescent="0.25">
      <c r="A61" s="207" t="s">
        <v>176</v>
      </c>
      <c r="B61" s="190"/>
      <c r="C61" s="190"/>
      <c r="D61" s="190"/>
      <c r="E61" s="190"/>
      <c r="F61" s="190"/>
      <c r="G61" s="190"/>
      <c r="H61" s="190"/>
      <c r="I61" s="190"/>
      <c r="J61" s="190"/>
      <c r="K61" s="190"/>
      <c r="L61" s="190"/>
      <c r="M61" s="190"/>
      <c r="N61" s="190"/>
      <c r="O61" s="190"/>
      <c r="P61" s="190"/>
      <c r="Q61" s="190"/>
      <c r="R61" s="190"/>
      <c r="S61" s="190"/>
    </row>
  </sheetData>
  <mergeCells count="15">
    <mergeCell ref="A1:B1"/>
    <mergeCell ref="H1:K1"/>
    <mergeCell ref="A2:B2"/>
    <mergeCell ref="A3:S3"/>
    <mergeCell ref="A4:A5"/>
    <mergeCell ref="B4:C4"/>
    <mergeCell ref="E4:F4"/>
    <mergeCell ref="H4:I4"/>
    <mergeCell ref="K4:L4"/>
    <mergeCell ref="N4:O4"/>
    <mergeCell ref="A60:S60"/>
    <mergeCell ref="Q4:R4"/>
    <mergeCell ref="S4:S5"/>
    <mergeCell ref="A58:S58"/>
    <mergeCell ref="A61:S61"/>
  </mergeCells>
  <hyperlinks>
    <hyperlink ref="H1:K1" location="Tabellförteckning!A1" display="Tillbaka till innehållsföreckningen " xr:uid="{00000000-0004-0000-4000-000000000000}"/>
  </hyperlinks>
  <pageMargins left="0.7" right="0.7" top="0.75" bottom="0.75" header="0.3" footer="0.3"/>
  <pageSetup paperSize="9" scale="8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O59"/>
  <sheetViews>
    <sheetView zoomScaleNormal="100" workbookViewId="0">
      <pane ySplit="5" topLeftCell="A24" activePane="bottomLeft" state="frozen"/>
      <selection activeCell="L20" sqref="L20"/>
      <selection pane="bottomLeft" activeCell="A3" sqref="A3:O3"/>
    </sheetView>
  </sheetViews>
  <sheetFormatPr defaultColWidth="8.5546875" defaultRowHeight="13.2" x14ac:dyDescent="0.25"/>
  <cols>
    <col min="1" max="1" width="6.77734375" style="4" customWidth="1"/>
    <col min="2" max="2" width="8.77734375" customWidth="1"/>
    <col min="3" max="3" width="6.77734375" customWidth="1"/>
    <col min="4" max="4" width="2.77734375" customWidth="1"/>
    <col min="5" max="5" width="8.77734375" customWidth="1"/>
    <col min="6" max="6" width="6.77734375" customWidth="1"/>
    <col min="7" max="7" width="2.77734375" customWidth="1"/>
    <col min="8" max="8" width="8.77734375" customWidth="1"/>
    <col min="9" max="9" width="6.77734375" customWidth="1"/>
    <col min="10" max="10" width="2.77734375" customWidth="1"/>
    <col min="11" max="11" width="8.77734375" customWidth="1"/>
    <col min="12" max="12" width="6.77734375" customWidth="1"/>
    <col min="13" max="13" width="2.77734375" customWidth="1"/>
    <col min="14" max="14" width="8.77734375" customWidth="1"/>
    <col min="15" max="15" width="6.77734375" customWidth="1"/>
    <col min="17" max="17" width="13.21875" bestFit="1" customWidth="1"/>
  </cols>
  <sheetData>
    <row r="1" spans="1:15" ht="30" customHeight="1" x14ac:dyDescent="0.3">
      <c r="A1" s="237"/>
      <c r="B1" s="228"/>
      <c r="H1" s="220" t="s">
        <v>119</v>
      </c>
      <c r="I1" s="221"/>
      <c r="J1" s="221"/>
      <c r="K1" s="221"/>
    </row>
    <row r="2" spans="1:15" ht="6" customHeight="1" x14ac:dyDescent="0.25">
      <c r="A2" s="237"/>
      <c r="B2" s="228"/>
    </row>
    <row r="3" spans="1:15" s="42" customFormat="1" ht="30" customHeight="1" x14ac:dyDescent="0.25">
      <c r="A3" s="216" t="s">
        <v>359</v>
      </c>
      <c r="B3" s="216"/>
      <c r="C3" s="216"/>
      <c r="D3" s="216"/>
      <c r="E3" s="216"/>
      <c r="F3" s="216"/>
      <c r="G3" s="216"/>
      <c r="H3" s="216"/>
      <c r="I3" s="216"/>
      <c r="J3" s="216"/>
      <c r="K3" s="216"/>
      <c r="L3" s="216"/>
      <c r="M3" s="216"/>
      <c r="N3" s="216"/>
      <c r="O3" s="216"/>
    </row>
    <row r="4" spans="1:15" s="42" customFormat="1" ht="29.25" customHeight="1" x14ac:dyDescent="0.25">
      <c r="A4" s="236" t="s">
        <v>60</v>
      </c>
      <c r="B4" s="201" t="s">
        <v>168</v>
      </c>
      <c r="C4" s="225"/>
      <c r="D4" s="84"/>
      <c r="E4" s="201" t="s">
        <v>169</v>
      </c>
      <c r="F4" s="201"/>
      <c r="G4" s="78"/>
      <c r="H4" s="201" t="s">
        <v>170</v>
      </c>
      <c r="I4" s="201"/>
      <c r="J4" s="78"/>
      <c r="K4" s="201" t="s">
        <v>248</v>
      </c>
      <c r="L4" s="201"/>
      <c r="M4" s="78"/>
      <c r="N4" s="201" t="s">
        <v>63</v>
      </c>
      <c r="O4" s="201"/>
    </row>
    <row r="5" spans="1:15" s="84" customFormat="1" ht="15" customHeight="1" x14ac:dyDescent="0.25">
      <c r="A5" s="236"/>
      <c r="B5" s="144" t="s">
        <v>49</v>
      </c>
      <c r="C5" s="145" t="s">
        <v>62</v>
      </c>
      <c r="D5" s="146"/>
      <c r="E5" s="144" t="s">
        <v>49</v>
      </c>
      <c r="F5" s="145" t="s">
        <v>62</v>
      </c>
      <c r="G5" s="146"/>
      <c r="H5" s="144" t="s">
        <v>49</v>
      </c>
      <c r="I5" s="145" t="s">
        <v>62</v>
      </c>
      <c r="J5" s="146"/>
      <c r="K5" s="144" t="s">
        <v>49</v>
      </c>
      <c r="L5" s="145" t="s">
        <v>62</v>
      </c>
      <c r="M5" s="146"/>
      <c r="N5" s="144" t="s">
        <v>49</v>
      </c>
      <c r="O5" s="145" t="s">
        <v>62</v>
      </c>
    </row>
    <row r="6" spans="1:15" s="42" customFormat="1" ht="6" customHeight="1" x14ac:dyDescent="0.25">
      <c r="A6" s="37"/>
      <c r="B6" s="34"/>
      <c r="C6" s="34"/>
      <c r="D6" s="34"/>
      <c r="E6" s="34"/>
      <c r="F6" s="34"/>
      <c r="G6" s="34"/>
      <c r="H6" s="34"/>
      <c r="I6" s="34"/>
      <c r="J6" s="34"/>
      <c r="K6" s="34"/>
      <c r="L6" s="34"/>
      <c r="M6" s="34"/>
      <c r="N6" s="34"/>
      <c r="O6" s="34"/>
    </row>
    <row r="7" spans="1:15" s="42" customFormat="1" ht="12.75" customHeight="1" x14ac:dyDescent="0.25">
      <c r="A7" s="9">
        <v>1977</v>
      </c>
      <c r="B7" s="8">
        <v>1204</v>
      </c>
      <c r="C7" s="24">
        <f t="shared" ref="C7:C46" si="0">B7/N7*100</f>
        <v>33.113311331133112</v>
      </c>
      <c r="D7" s="24"/>
      <c r="E7" s="8">
        <v>522</v>
      </c>
      <c r="F7" s="23">
        <f t="shared" ref="F7:F35" si="1">E7/N7*100</f>
        <v>14.356435643564355</v>
      </c>
      <c r="G7" s="23"/>
      <c r="H7" s="8">
        <v>557</v>
      </c>
      <c r="I7" s="24">
        <f t="shared" ref="I7:I46" si="2">H7/N7*100</f>
        <v>15.31903190319032</v>
      </c>
      <c r="J7" s="24"/>
      <c r="K7" s="8">
        <f t="shared" ref="K7:K35" si="3">N7-B7-E7-H7</f>
        <v>1353</v>
      </c>
      <c r="L7" s="24">
        <f t="shared" ref="L7:L35" si="4">K7/N7*100</f>
        <v>37.211221122112207</v>
      </c>
      <c r="M7" s="24"/>
      <c r="N7" s="8">
        <v>3636</v>
      </c>
      <c r="O7" s="24">
        <v>100</v>
      </c>
    </row>
    <row r="8" spans="1:15" s="42" customFormat="1" ht="12.75" customHeight="1" x14ac:dyDescent="0.25">
      <c r="A8" s="9">
        <v>1978</v>
      </c>
      <c r="B8" s="8">
        <v>1360</v>
      </c>
      <c r="C8" s="24">
        <f t="shared" si="0"/>
        <v>35.997882477501328</v>
      </c>
      <c r="D8" s="24"/>
      <c r="E8" s="8">
        <v>568</v>
      </c>
      <c r="F8" s="23">
        <f t="shared" si="1"/>
        <v>15.034409740603493</v>
      </c>
      <c r="G8" s="23"/>
      <c r="H8" s="8">
        <v>643</v>
      </c>
      <c r="I8" s="24">
        <f t="shared" si="2"/>
        <v>17.019587083112757</v>
      </c>
      <c r="J8" s="24"/>
      <c r="K8" s="8">
        <f t="shared" si="3"/>
        <v>1207</v>
      </c>
      <c r="L8" s="24">
        <f t="shared" si="4"/>
        <v>31.948120698782422</v>
      </c>
      <c r="M8" s="24"/>
      <c r="N8" s="8">
        <v>3778</v>
      </c>
      <c r="O8" s="24">
        <v>100</v>
      </c>
    </row>
    <row r="9" spans="1:15" s="42" customFormat="1" ht="12.75" customHeight="1" x14ac:dyDescent="0.25">
      <c r="A9" s="9">
        <v>1979</v>
      </c>
      <c r="B9" s="8">
        <v>1255</v>
      </c>
      <c r="C9" s="24">
        <f t="shared" si="0"/>
        <v>35.282541467528816</v>
      </c>
      <c r="D9" s="24"/>
      <c r="E9" s="8">
        <v>581</v>
      </c>
      <c r="F9" s="23">
        <f t="shared" si="1"/>
        <v>16.333989316840032</v>
      </c>
      <c r="G9" s="23"/>
      <c r="H9" s="8">
        <v>503</v>
      </c>
      <c r="I9" s="24">
        <f t="shared" si="2"/>
        <v>14.141130165870116</v>
      </c>
      <c r="J9" s="24"/>
      <c r="K9" s="8">
        <f t="shared" si="3"/>
        <v>1218</v>
      </c>
      <c r="L9" s="24">
        <f t="shared" si="4"/>
        <v>34.242339049761036</v>
      </c>
      <c r="M9" s="24"/>
      <c r="N9" s="8">
        <v>3557</v>
      </c>
      <c r="O9" s="24">
        <v>100</v>
      </c>
    </row>
    <row r="10" spans="1:15" s="42" customFormat="1" ht="12.75" customHeight="1" x14ac:dyDescent="0.25">
      <c r="A10" s="9">
        <v>1980</v>
      </c>
      <c r="B10" s="8">
        <v>2172</v>
      </c>
      <c r="C10" s="24">
        <f t="shared" si="0"/>
        <v>36.590296495956878</v>
      </c>
      <c r="D10" s="24"/>
      <c r="E10" s="8">
        <v>1009</v>
      </c>
      <c r="F10" s="23">
        <f t="shared" si="1"/>
        <v>16.997978436657682</v>
      </c>
      <c r="G10" s="23"/>
      <c r="H10" s="8">
        <v>812</v>
      </c>
      <c r="I10" s="24">
        <f t="shared" si="2"/>
        <v>13.679245283018867</v>
      </c>
      <c r="J10" s="24"/>
      <c r="K10" s="8">
        <f t="shared" si="3"/>
        <v>1943</v>
      </c>
      <c r="L10" s="24">
        <f t="shared" si="4"/>
        <v>32.732479784366575</v>
      </c>
      <c r="M10" s="24"/>
      <c r="N10" s="8">
        <v>5936</v>
      </c>
      <c r="O10" s="24">
        <v>100</v>
      </c>
    </row>
    <row r="11" spans="1:15" s="42" customFormat="1" ht="12.75" customHeight="1" x14ac:dyDescent="0.25">
      <c r="A11" s="9">
        <v>1981</v>
      </c>
      <c r="B11" s="8">
        <v>2551</v>
      </c>
      <c r="C11" s="24">
        <f t="shared" si="0"/>
        <v>35.975179805387107</v>
      </c>
      <c r="D11" s="24"/>
      <c r="E11" s="8">
        <v>1035</v>
      </c>
      <c r="F11" s="23">
        <f t="shared" si="1"/>
        <v>14.595966718375406</v>
      </c>
      <c r="G11" s="23"/>
      <c r="H11" s="8">
        <v>1028</v>
      </c>
      <c r="I11" s="24">
        <f t="shared" si="2"/>
        <v>14.497250035255957</v>
      </c>
      <c r="J11" s="24"/>
      <c r="K11" s="8">
        <f t="shared" si="3"/>
        <v>2477</v>
      </c>
      <c r="L11" s="24">
        <f t="shared" si="4"/>
        <v>34.931603440981526</v>
      </c>
      <c r="M11" s="24"/>
      <c r="N11" s="8">
        <v>7091</v>
      </c>
      <c r="O11" s="24">
        <v>100</v>
      </c>
    </row>
    <row r="12" spans="1:15" s="42" customFormat="1" ht="12.75" customHeight="1" x14ac:dyDescent="0.25">
      <c r="A12" s="9">
        <v>1982</v>
      </c>
      <c r="B12" s="8">
        <v>2628</v>
      </c>
      <c r="C12" s="24">
        <f t="shared" si="0"/>
        <v>35.058697972251871</v>
      </c>
      <c r="D12" s="24"/>
      <c r="E12" s="8">
        <v>1197</v>
      </c>
      <c r="F12" s="23">
        <f t="shared" si="1"/>
        <v>15.968516542155816</v>
      </c>
      <c r="G12" s="23"/>
      <c r="H12" s="8">
        <v>914</v>
      </c>
      <c r="I12" s="24">
        <f t="shared" si="2"/>
        <v>12.193169690501602</v>
      </c>
      <c r="J12" s="24"/>
      <c r="K12" s="8">
        <f t="shared" si="3"/>
        <v>2757</v>
      </c>
      <c r="L12" s="24">
        <f t="shared" si="4"/>
        <v>36.779615795090713</v>
      </c>
      <c r="M12" s="24"/>
      <c r="N12" s="8">
        <v>7496</v>
      </c>
      <c r="O12" s="24">
        <v>100</v>
      </c>
    </row>
    <row r="13" spans="1:15" s="42" customFormat="1" ht="12.75" customHeight="1" x14ac:dyDescent="0.25">
      <c r="A13" s="9">
        <v>1983</v>
      </c>
      <c r="B13" s="8">
        <v>2417</v>
      </c>
      <c r="C13" s="24">
        <f t="shared" si="0"/>
        <v>38.003144654088047</v>
      </c>
      <c r="D13" s="24"/>
      <c r="E13" s="8">
        <v>1063</v>
      </c>
      <c r="F13" s="23">
        <f t="shared" si="1"/>
        <v>16.713836477987421</v>
      </c>
      <c r="G13" s="23"/>
      <c r="H13" s="8">
        <v>774</v>
      </c>
      <c r="I13" s="24">
        <f t="shared" si="2"/>
        <v>12.169811320754716</v>
      </c>
      <c r="J13" s="24"/>
      <c r="K13" s="8">
        <f t="shared" si="3"/>
        <v>2106</v>
      </c>
      <c r="L13" s="24">
        <f t="shared" si="4"/>
        <v>33.113207547169807</v>
      </c>
      <c r="M13" s="24"/>
      <c r="N13" s="8">
        <v>6360</v>
      </c>
      <c r="O13" s="24">
        <v>100</v>
      </c>
    </row>
    <row r="14" spans="1:15" s="42" customFormat="1" ht="12.75" customHeight="1" x14ac:dyDescent="0.25">
      <c r="A14" s="9">
        <v>1984</v>
      </c>
      <c r="B14" s="8">
        <v>1961</v>
      </c>
      <c r="C14" s="24">
        <f t="shared" si="0"/>
        <v>35.04915102770331</v>
      </c>
      <c r="D14" s="24"/>
      <c r="E14" s="8">
        <v>971</v>
      </c>
      <c r="F14" s="23">
        <f t="shared" si="1"/>
        <v>17.354781054512959</v>
      </c>
      <c r="G14" s="23"/>
      <c r="H14" s="8">
        <v>739</v>
      </c>
      <c r="I14" s="24">
        <f t="shared" si="2"/>
        <v>13.208221626452191</v>
      </c>
      <c r="J14" s="24"/>
      <c r="K14" s="8">
        <f t="shared" si="3"/>
        <v>1924</v>
      </c>
      <c r="L14" s="24">
        <f t="shared" si="4"/>
        <v>34.387846291331549</v>
      </c>
      <c r="M14" s="24"/>
      <c r="N14" s="8">
        <v>5595</v>
      </c>
      <c r="O14" s="24">
        <v>100</v>
      </c>
    </row>
    <row r="15" spans="1:15" s="42" customFormat="1" ht="12.75" customHeight="1" x14ac:dyDescent="0.25">
      <c r="A15" s="9">
        <v>1985</v>
      </c>
      <c r="B15" s="8">
        <v>1910</v>
      </c>
      <c r="C15" s="24">
        <f t="shared" si="0"/>
        <v>33.81129403434236</v>
      </c>
      <c r="D15" s="24"/>
      <c r="E15" s="8">
        <v>1151</v>
      </c>
      <c r="F15" s="23">
        <f t="shared" si="1"/>
        <v>20.375287661533015</v>
      </c>
      <c r="G15" s="23"/>
      <c r="H15" s="8">
        <v>856</v>
      </c>
      <c r="I15" s="24">
        <f t="shared" si="2"/>
        <v>15.153124446804744</v>
      </c>
      <c r="J15" s="24"/>
      <c r="K15" s="8">
        <f t="shared" si="3"/>
        <v>1732</v>
      </c>
      <c r="L15" s="24">
        <f t="shared" si="4"/>
        <v>30.660293857319882</v>
      </c>
      <c r="M15" s="24"/>
      <c r="N15" s="8">
        <v>5649</v>
      </c>
      <c r="O15" s="24">
        <v>100</v>
      </c>
    </row>
    <row r="16" spans="1:15" s="42" customFormat="1" ht="12.75" customHeight="1" x14ac:dyDescent="0.25">
      <c r="A16" s="9">
        <v>1986</v>
      </c>
      <c r="B16" s="8">
        <v>1597</v>
      </c>
      <c r="C16" s="24">
        <f t="shared" si="0"/>
        <v>28.878842676311027</v>
      </c>
      <c r="D16" s="24"/>
      <c r="E16" s="8">
        <v>1473</v>
      </c>
      <c r="F16" s="23">
        <f t="shared" si="1"/>
        <v>26.636528028933093</v>
      </c>
      <c r="G16" s="23"/>
      <c r="H16" s="8">
        <v>781</v>
      </c>
      <c r="I16" s="24">
        <f t="shared" si="2"/>
        <v>14.122965641952984</v>
      </c>
      <c r="J16" s="24"/>
      <c r="K16" s="8">
        <f t="shared" si="3"/>
        <v>1679</v>
      </c>
      <c r="L16" s="24">
        <f t="shared" si="4"/>
        <v>30.361663652802896</v>
      </c>
      <c r="M16" s="24"/>
      <c r="N16" s="8">
        <v>5530</v>
      </c>
      <c r="O16" s="24">
        <v>100</v>
      </c>
    </row>
    <row r="17" spans="1:15" s="42" customFormat="1" ht="12.75" customHeight="1" x14ac:dyDescent="0.25">
      <c r="A17" s="9">
        <v>1987</v>
      </c>
      <c r="B17" s="8">
        <v>1407</v>
      </c>
      <c r="C17" s="24">
        <f t="shared" si="0"/>
        <v>25.484513675058867</v>
      </c>
      <c r="D17" s="24"/>
      <c r="E17" s="8">
        <v>1221</v>
      </c>
      <c r="F17" s="23">
        <f t="shared" si="1"/>
        <v>22.115558775584134</v>
      </c>
      <c r="G17" s="23"/>
      <c r="H17" s="8">
        <v>934</v>
      </c>
      <c r="I17" s="24">
        <f t="shared" si="2"/>
        <v>16.91722514037312</v>
      </c>
      <c r="J17" s="24"/>
      <c r="K17" s="8">
        <f t="shared" si="3"/>
        <v>1959</v>
      </c>
      <c r="L17" s="24">
        <f t="shared" si="4"/>
        <v>35.482702408983883</v>
      </c>
      <c r="M17" s="24"/>
      <c r="N17" s="8">
        <v>5521</v>
      </c>
      <c r="O17" s="24">
        <v>100</v>
      </c>
    </row>
    <row r="18" spans="1:15" s="42" customFormat="1" ht="12.75" customHeight="1" x14ac:dyDescent="0.25">
      <c r="A18" s="9">
        <v>1988</v>
      </c>
      <c r="B18" s="8">
        <v>1601</v>
      </c>
      <c r="C18" s="24">
        <f t="shared" si="0"/>
        <v>28.19654808030997</v>
      </c>
      <c r="D18" s="24"/>
      <c r="E18" s="8">
        <v>1204</v>
      </c>
      <c r="F18" s="23">
        <f t="shared" si="1"/>
        <v>21.204649524480452</v>
      </c>
      <c r="G18" s="23"/>
      <c r="H18" s="8">
        <v>1124</v>
      </c>
      <c r="I18" s="24">
        <f t="shared" si="2"/>
        <v>19.795702712222614</v>
      </c>
      <c r="J18" s="24"/>
      <c r="K18" s="8">
        <f t="shared" si="3"/>
        <v>1749</v>
      </c>
      <c r="L18" s="24">
        <f t="shared" si="4"/>
        <v>30.803099682986968</v>
      </c>
      <c r="M18" s="24"/>
      <c r="N18" s="8">
        <v>5678</v>
      </c>
      <c r="O18" s="24">
        <v>100</v>
      </c>
    </row>
    <row r="19" spans="1:15" s="42" customFormat="1" ht="12.75" customHeight="1" x14ac:dyDescent="0.25">
      <c r="A19" s="9">
        <v>1889</v>
      </c>
      <c r="B19" s="8">
        <v>1964</v>
      </c>
      <c r="C19" s="24">
        <f t="shared" si="0"/>
        <v>31.595881595881597</v>
      </c>
      <c r="D19" s="24"/>
      <c r="E19" s="8">
        <v>1222</v>
      </c>
      <c r="F19" s="23">
        <f t="shared" si="1"/>
        <v>19.658944658944659</v>
      </c>
      <c r="G19" s="23"/>
      <c r="H19" s="8">
        <v>1224</v>
      </c>
      <c r="I19" s="24">
        <f t="shared" si="2"/>
        <v>19.691119691119692</v>
      </c>
      <c r="J19" s="24"/>
      <c r="K19" s="8">
        <f t="shared" si="3"/>
        <v>1806</v>
      </c>
      <c r="L19" s="24">
        <f t="shared" si="4"/>
        <v>29.054054054054053</v>
      </c>
      <c r="M19" s="24"/>
      <c r="N19" s="8">
        <v>6216</v>
      </c>
      <c r="O19" s="24">
        <v>100</v>
      </c>
    </row>
    <row r="20" spans="1:15" s="42" customFormat="1" ht="12.75" customHeight="1" x14ac:dyDescent="0.25">
      <c r="A20" s="9">
        <v>1990</v>
      </c>
      <c r="B20" s="8">
        <v>2100</v>
      </c>
      <c r="C20" s="24">
        <f t="shared" si="0"/>
        <v>31.493701259748054</v>
      </c>
      <c r="D20" s="24"/>
      <c r="E20" s="8">
        <v>1307</v>
      </c>
      <c r="F20" s="23">
        <f t="shared" si="1"/>
        <v>19.60107978404319</v>
      </c>
      <c r="G20" s="23"/>
      <c r="H20" s="8">
        <v>1233</v>
      </c>
      <c r="I20" s="24">
        <f t="shared" si="2"/>
        <v>18.491301739652069</v>
      </c>
      <c r="J20" s="24"/>
      <c r="K20" s="8">
        <f t="shared" si="3"/>
        <v>2028</v>
      </c>
      <c r="L20" s="24">
        <f t="shared" si="4"/>
        <v>30.41391721655669</v>
      </c>
      <c r="M20" s="24"/>
      <c r="N20" s="8">
        <v>6668</v>
      </c>
      <c r="O20" s="24">
        <v>100</v>
      </c>
    </row>
    <row r="21" spans="1:15" s="42" customFormat="1" ht="12.75" customHeight="1" x14ac:dyDescent="0.25">
      <c r="A21" s="9">
        <v>1991</v>
      </c>
      <c r="B21" s="8">
        <v>2307</v>
      </c>
      <c r="C21" s="24">
        <f t="shared" si="0"/>
        <v>32.714123652864437</v>
      </c>
      <c r="D21" s="24"/>
      <c r="E21" s="8">
        <v>1442</v>
      </c>
      <c r="F21" s="23">
        <f t="shared" si="1"/>
        <v>20.44809982983551</v>
      </c>
      <c r="G21" s="23"/>
      <c r="H21" s="8">
        <v>1307</v>
      </c>
      <c r="I21" s="24">
        <f t="shared" si="2"/>
        <v>18.533749290981284</v>
      </c>
      <c r="J21" s="24"/>
      <c r="K21" s="8">
        <f t="shared" si="3"/>
        <v>1996</v>
      </c>
      <c r="L21" s="24">
        <f t="shared" si="4"/>
        <v>28.304027226318773</v>
      </c>
      <c r="M21" s="24"/>
      <c r="N21" s="8">
        <v>7052</v>
      </c>
      <c r="O21" s="24">
        <v>100</v>
      </c>
    </row>
    <row r="22" spans="1:15" s="42" customFormat="1" ht="12.75" customHeight="1" x14ac:dyDescent="0.25">
      <c r="A22" s="9">
        <v>1992</v>
      </c>
      <c r="B22" s="8">
        <v>2346</v>
      </c>
      <c r="C22" s="24">
        <f t="shared" si="0"/>
        <v>33.14963967782959</v>
      </c>
      <c r="D22" s="24"/>
      <c r="E22" s="8">
        <v>1220</v>
      </c>
      <c r="F22" s="23">
        <f t="shared" si="1"/>
        <v>17.238943054966793</v>
      </c>
      <c r="G22" s="23"/>
      <c r="H22" s="8">
        <v>1313</v>
      </c>
      <c r="I22" s="24">
        <f t="shared" si="2"/>
        <v>18.553059205878199</v>
      </c>
      <c r="J22" s="24"/>
      <c r="K22" s="8">
        <f t="shared" si="3"/>
        <v>2198</v>
      </c>
      <c r="L22" s="24">
        <f t="shared" si="4"/>
        <v>31.058358061325421</v>
      </c>
      <c r="M22" s="24"/>
      <c r="N22" s="8">
        <v>7077</v>
      </c>
      <c r="O22" s="24">
        <v>100</v>
      </c>
    </row>
    <row r="23" spans="1:15" s="42" customFormat="1" ht="12.75" customHeight="1" x14ac:dyDescent="0.25">
      <c r="A23" s="9">
        <v>1993</v>
      </c>
      <c r="B23" s="8">
        <v>2404</v>
      </c>
      <c r="C23" s="24">
        <f t="shared" si="0"/>
        <v>35.848493886072177</v>
      </c>
      <c r="D23" s="24"/>
      <c r="E23" s="8">
        <v>1184</v>
      </c>
      <c r="F23" s="23">
        <f t="shared" si="1"/>
        <v>17.655830599463169</v>
      </c>
      <c r="G23" s="23"/>
      <c r="H23" s="8">
        <v>1213</v>
      </c>
      <c r="I23" s="24">
        <f t="shared" si="2"/>
        <v>18.088279152997316</v>
      </c>
      <c r="J23" s="24"/>
      <c r="K23" s="8">
        <f t="shared" si="3"/>
        <v>1905</v>
      </c>
      <c r="L23" s="24">
        <f t="shared" si="4"/>
        <v>28.407396361467342</v>
      </c>
      <c r="M23" s="24"/>
      <c r="N23" s="8">
        <v>6706</v>
      </c>
      <c r="O23" s="24">
        <v>100</v>
      </c>
    </row>
    <row r="24" spans="1:15" s="42" customFormat="1" ht="12.75" customHeight="1" x14ac:dyDescent="0.25">
      <c r="A24" s="9">
        <v>1994</v>
      </c>
      <c r="B24" s="8">
        <v>2532</v>
      </c>
      <c r="C24" s="24">
        <f t="shared" si="0"/>
        <v>31.713426853707418</v>
      </c>
      <c r="D24" s="24"/>
      <c r="E24" s="8">
        <v>1375</v>
      </c>
      <c r="F24" s="23">
        <f t="shared" si="1"/>
        <v>17.221943887775552</v>
      </c>
      <c r="G24" s="23"/>
      <c r="H24" s="8">
        <v>1486</v>
      </c>
      <c r="I24" s="24">
        <f t="shared" si="2"/>
        <v>18.612224448897795</v>
      </c>
      <c r="J24" s="24"/>
      <c r="K24" s="8">
        <f t="shared" si="3"/>
        <v>2591</v>
      </c>
      <c r="L24" s="24">
        <f t="shared" si="4"/>
        <v>32.452404809619239</v>
      </c>
      <c r="M24" s="24"/>
      <c r="N24" s="8">
        <v>7984</v>
      </c>
      <c r="O24" s="24">
        <v>100</v>
      </c>
    </row>
    <row r="25" spans="1:15" s="42" customFormat="1" ht="12.75" customHeight="1" x14ac:dyDescent="0.25">
      <c r="A25" s="9">
        <v>1995</v>
      </c>
      <c r="B25" s="8">
        <v>2700</v>
      </c>
      <c r="C25" s="24">
        <f t="shared" si="0"/>
        <v>29.637760702524695</v>
      </c>
      <c r="D25" s="24"/>
      <c r="E25" s="8">
        <v>1533</v>
      </c>
      <c r="F25" s="23">
        <f t="shared" si="1"/>
        <v>16.827661909989022</v>
      </c>
      <c r="G25" s="23"/>
      <c r="H25" s="8">
        <v>1790</v>
      </c>
      <c r="I25" s="24">
        <f t="shared" si="2"/>
        <v>19.64873765093304</v>
      </c>
      <c r="J25" s="24"/>
      <c r="K25" s="8">
        <f t="shared" si="3"/>
        <v>3087</v>
      </c>
      <c r="L25" s="24">
        <f t="shared" si="4"/>
        <v>33.885839736553237</v>
      </c>
      <c r="M25" s="24"/>
      <c r="N25" s="8">
        <v>9110</v>
      </c>
      <c r="O25" s="24">
        <v>100</v>
      </c>
    </row>
    <row r="26" spans="1:15" s="42" customFormat="1" ht="12.75" customHeight="1" x14ac:dyDescent="0.25">
      <c r="A26" s="9">
        <v>1996</v>
      </c>
      <c r="B26" s="8">
        <v>2637</v>
      </c>
      <c r="C26" s="24">
        <f t="shared" si="0"/>
        <v>30.027328626736505</v>
      </c>
      <c r="D26" s="24"/>
      <c r="E26" s="8">
        <f>948+333+202</f>
        <v>1483</v>
      </c>
      <c r="F26" s="23">
        <f t="shared" si="1"/>
        <v>16.886813937599634</v>
      </c>
      <c r="G26" s="23"/>
      <c r="H26" s="8">
        <v>1679</v>
      </c>
      <c r="I26" s="24">
        <f t="shared" si="2"/>
        <v>19.118651787747666</v>
      </c>
      <c r="J26" s="24"/>
      <c r="K26" s="8">
        <f t="shared" si="3"/>
        <v>2983</v>
      </c>
      <c r="L26" s="24">
        <f t="shared" si="4"/>
        <v>33.967205647916195</v>
      </c>
      <c r="M26" s="24"/>
      <c r="N26" s="8">
        <v>8782</v>
      </c>
      <c r="O26" s="24">
        <v>100</v>
      </c>
    </row>
    <row r="27" spans="1:15" s="42" customFormat="1" ht="12.75" customHeight="1" x14ac:dyDescent="0.25">
      <c r="A27" s="9">
        <v>1997</v>
      </c>
      <c r="B27" s="8">
        <v>3061</v>
      </c>
      <c r="C27" s="24">
        <f t="shared" si="0"/>
        <v>30.130918397480066</v>
      </c>
      <c r="D27" s="24"/>
      <c r="E27" s="8">
        <v>1729</v>
      </c>
      <c r="F27" s="23">
        <f t="shared" si="1"/>
        <v>17.019391672408702</v>
      </c>
      <c r="G27" s="23"/>
      <c r="H27" s="8">
        <v>1679</v>
      </c>
      <c r="I27" s="24">
        <f t="shared" si="2"/>
        <v>16.52721724579191</v>
      </c>
      <c r="J27" s="24"/>
      <c r="K27" s="8">
        <f t="shared" si="3"/>
        <v>3690</v>
      </c>
      <c r="L27" s="24">
        <f t="shared" si="4"/>
        <v>36.322472684319322</v>
      </c>
      <c r="M27" s="24"/>
      <c r="N27" s="8">
        <v>10159</v>
      </c>
      <c r="O27" s="24">
        <v>100</v>
      </c>
    </row>
    <row r="28" spans="1:15" s="54" customFormat="1" ht="12.75" customHeight="1" x14ac:dyDescent="0.25">
      <c r="A28" s="9">
        <v>1998</v>
      </c>
      <c r="B28" s="8">
        <v>3358</v>
      </c>
      <c r="C28" s="24">
        <f t="shared" si="0"/>
        <v>30.391890668838812</v>
      </c>
      <c r="D28" s="24"/>
      <c r="E28" s="8">
        <v>1871</v>
      </c>
      <c r="F28" s="23">
        <f t="shared" si="1"/>
        <v>16.933659154674633</v>
      </c>
      <c r="G28" s="23"/>
      <c r="H28" s="8">
        <v>1838</v>
      </c>
      <c r="I28" s="24">
        <f t="shared" si="2"/>
        <v>16.634989591818265</v>
      </c>
      <c r="J28" s="24"/>
      <c r="K28" s="8">
        <f t="shared" si="3"/>
        <v>3982</v>
      </c>
      <c r="L28" s="24">
        <f t="shared" si="4"/>
        <v>36.039460584668298</v>
      </c>
      <c r="M28" s="24"/>
      <c r="N28" s="8">
        <v>11049</v>
      </c>
      <c r="O28" s="24">
        <v>100</v>
      </c>
    </row>
    <row r="29" spans="1:15" s="54" customFormat="1" ht="12.75" customHeight="1" x14ac:dyDescent="0.25">
      <c r="A29" s="9">
        <v>1999</v>
      </c>
      <c r="B29" s="8">
        <v>3108</v>
      </c>
      <c r="C29" s="24">
        <f t="shared" si="0"/>
        <v>31.017964071856284</v>
      </c>
      <c r="D29" s="24"/>
      <c r="E29" s="8">
        <v>1675</v>
      </c>
      <c r="F29" s="23">
        <f t="shared" si="1"/>
        <v>16.716566866267467</v>
      </c>
      <c r="G29" s="23"/>
      <c r="H29" s="8">
        <v>1610</v>
      </c>
      <c r="I29" s="24">
        <f t="shared" si="2"/>
        <v>16.067864271457086</v>
      </c>
      <c r="J29" s="24"/>
      <c r="K29" s="8">
        <f t="shared" si="3"/>
        <v>3627</v>
      </c>
      <c r="L29" s="24">
        <f t="shared" si="4"/>
        <v>36.197604790419163</v>
      </c>
      <c r="M29" s="24"/>
      <c r="N29" s="8">
        <v>10020</v>
      </c>
      <c r="O29" s="24">
        <v>100</v>
      </c>
    </row>
    <row r="30" spans="1:15" s="54" customFormat="1" ht="12.75" customHeight="1" x14ac:dyDescent="0.25">
      <c r="A30" s="9">
        <v>2000</v>
      </c>
      <c r="B30" s="8">
        <v>3465</v>
      </c>
      <c r="C30" s="24">
        <f t="shared" si="0"/>
        <v>28.957044960722044</v>
      </c>
      <c r="D30" s="24"/>
      <c r="E30" s="8">
        <v>1870</v>
      </c>
      <c r="F30" s="23">
        <f t="shared" si="1"/>
        <v>15.62761156610396</v>
      </c>
      <c r="G30" s="23"/>
      <c r="H30" s="8">
        <v>1711</v>
      </c>
      <c r="I30" s="24">
        <f t="shared" si="2"/>
        <v>14.29884673240849</v>
      </c>
      <c r="J30" s="24"/>
      <c r="K30" s="8">
        <f t="shared" si="3"/>
        <v>4920</v>
      </c>
      <c r="L30" s="24">
        <f t="shared" si="4"/>
        <v>41.116496740765498</v>
      </c>
      <c r="M30" s="24"/>
      <c r="N30" s="8">
        <v>11966</v>
      </c>
      <c r="O30" s="24">
        <v>100</v>
      </c>
    </row>
    <row r="31" spans="1:15" s="26" customFormat="1" ht="12.75" customHeight="1" x14ac:dyDescent="0.25">
      <c r="A31" s="9">
        <v>2001</v>
      </c>
      <c r="B31" s="8">
        <v>3413</v>
      </c>
      <c r="C31" s="24">
        <f t="shared" si="0"/>
        <v>26.347074262775976</v>
      </c>
      <c r="D31" s="24"/>
      <c r="E31" s="8">
        <v>2464</v>
      </c>
      <c r="F31" s="23">
        <f t="shared" si="1"/>
        <v>19.021151767793732</v>
      </c>
      <c r="G31" s="23"/>
      <c r="H31" s="8">
        <v>2028</v>
      </c>
      <c r="I31" s="24">
        <f t="shared" si="2"/>
        <v>15.655396016674386</v>
      </c>
      <c r="J31" s="24"/>
      <c r="K31" s="8">
        <f t="shared" si="3"/>
        <v>5049</v>
      </c>
      <c r="L31" s="24">
        <f t="shared" si="4"/>
        <v>38.976377952755904</v>
      </c>
      <c r="M31" s="24"/>
      <c r="N31" s="8">
        <v>12954</v>
      </c>
      <c r="O31" s="24">
        <v>100</v>
      </c>
    </row>
    <row r="32" spans="1:15" s="26" customFormat="1" ht="12.75" customHeight="1" x14ac:dyDescent="0.25">
      <c r="A32" s="9">
        <v>2002</v>
      </c>
      <c r="B32" s="8">
        <v>3933</v>
      </c>
      <c r="C32" s="24">
        <f t="shared" si="0"/>
        <v>27.358096828046747</v>
      </c>
      <c r="D32" s="24"/>
      <c r="E32" s="8">
        <v>2864</v>
      </c>
      <c r="F32" s="23">
        <f t="shared" si="1"/>
        <v>19.922092376182526</v>
      </c>
      <c r="G32" s="23"/>
      <c r="H32" s="8">
        <v>1884</v>
      </c>
      <c r="I32" s="24">
        <f t="shared" si="2"/>
        <v>13.105175292153589</v>
      </c>
      <c r="J32" s="24"/>
      <c r="K32" s="8">
        <f t="shared" si="3"/>
        <v>5695</v>
      </c>
      <c r="L32" s="24">
        <f t="shared" si="4"/>
        <v>39.614635503617137</v>
      </c>
      <c r="M32" s="24"/>
      <c r="N32" s="8">
        <v>14376</v>
      </c>
      <c r="O32" s="24">
        <v>100</v>
      </c>
    </row>
    <row r="33" spans="1:15" s="26" customFormat="1" ht="12.75" customHeight="1" x14ac:dyDescent="0.25">
      <c r="A33" s="9">
        <v>2003</v>
      </c>
      <c r="B33" s="8">
        <v>4512</v>
      </c>
      <c r="C33" s="24">
        <f t="shared" si="0"/>
        <v>29.217121025707439</v>
      </c>
      <c r="D33" s="24"/>
      <c r="E33" s="8">
        <v>3042</v>
      </c>
      <c r="F33" s="23">
        <f t="shared" si="1"/>
        <v>19.698245159619248</v>
      </c>
      <c r="G33" s="23"/>
      <c r="H33" s="8">
        <v>1974</v>
      </c>
      <c r="I33" s="24">
        <f t="shared" si="2"/>
        <v>12.782490448747005</v>
      </c>
      <c r="J33" s="24"/>
      <c r="K33" s="8">
        <f t="shared" si="3"/>
        <v>5915</v>
      </c>
      <c r="L33" s="24">
        <f t="shared" si="4"/>
        <v>38.302143365926312</v>
      </c>
      <c r="M33" s="24"/>
      <c r="N33" s="8">
        <v>15443</v>
      </c>
      <c r="O33" s="24">
        <v>100</v>
      </c>
    </row>
    <row r="34" spans="1:15" s="26" customFormat="1" ht="12.75" customHeight="1" x14ac:dyDescent="0.25">
      <c r="A34" s="9">
        <v>2004</v>
      </c>
      <c r="B34" s="8">
        <v>4592</v>
      </c>
      <c r="C34" s="24">
        <f t="shared" si="0"/>
        <v>27.860696517412936</v>
      </c>
      <c r="D34" s="24"/>
      <c r="E34" s="8">
        <v>3060</v>
      </c>
      <c r="F34" s="23">
        <f t="shared" si="1"/>
        <v>18.565708045140152</v>
      </c>
      <c r="G34" s="23"/>
      <c r="H34" s="8">
        <v>2422</v>
      </c>
      <c r="I34" s="24">
        <f t="shared" si="2"/>
        <v>14.694818589976943</v>
      </c>
      <c r="J34" s="24"/>
      <c r="K34" s="8">
        <f t="shared" si="3"/>
        <v>6408</v>
      </c>
      <c r="L34" s="24">
        <f t="shared" si="4"/>
        <v>38.878776847469965</v>
      </c>
      <c r="M34" s="24"/>
      <c r="N34" s="8">
        <v>16482</v>
      </c>
      <c r="O34" s="24">
        <v>100</v>
      </c>
    </row>
    <row r="35" spans="1:15" s="26" customFormat="1" ht="12.75" customHeight="1" x14ac:dyDescent="0.25">
      <c r="A35" s="9">
        <v>2005</v>
      </c>
      <c r="B35" s="8">
        <v>5050</v>
      </c>
      <c r="C35" s="24">
        <f t="shared" si="0"/>
        <v>27.509941711608647</v>
      </c>
      <c r="D35" s="24"/>
      <c r="E35" s="8">
        <v>3205</v>
      </c>
      <c r="F35" s="23">
        <f t="shared" si="1"/>
        <v>17.459279838753609</v>
      </c>
      <c r="G35" s="23"/>
      <c r="H35" s="8">
        <v>2694</v>
      </c>
      <c r="I35" s="24">
        <f t="shared" si="2"/>
        <v>14.675600588331427</v>
      </c>
      <c r="J35" s="24"/>
      <c r="K35" s="8">
        <f t="shared" si="3"/>
        <v>7408</v>
      </c>
      <c r="L35" s="24">
        <f t="shared" si="4"/>
        <v>40.355177861306316</v>
      </c>
      <c r="M35" s="24"/>
      <c r="N35" s="8">
        <v>18357</v>
      </c>
      <c r="O35" s="24">
        <v>100</v>
      </c>
    </row>
    <row r="36" spans="1:15" s="26" customFormat="1" ht="12.75" customHeight="1" x14ac:dyDescent="0.25">
      <c r="A36" s="9">
        <v>2006</v>
      </c>
      <c r="B36" s="8">
        <v>5344</v>
      </c>
      <c r="C36" s="24">
        <f>B36/N36*100</f>
        <v>26.613545816733069</v>
      </c>
      <c r="D36" s="24"/>
      <c r="E36" s="8">
        <v>3541</v>
      </c>
      <c r="F36" s="23">
        <f>E36/N36*100</f>
        <v>17.634462151394423</v>
      </c>
      <c r="G36" s="23"/>
      <c r="H36" s="8">
        <v>3190</v>
      </c>
      <c r="I36" s="24">
        <f>H36/N36*100</f>
        <v>15.886454183266933</v>
      </c>
      <c r="J36" s="24"/>
      <c r="K36" s="8">
        <f>N36-B36-E36-H36</f>
        <v>8005</v>
      </c>
      <c r="L36" s="24">
        <f>K36/N36*100</f>
        <v>39.865537848605577</v>
      </c>
      <c r="M36" s="24"/>
      <c r="N36" s="8">
        <v>20080</v>
      </c>
      <c r="O36" s="24">
        <v>100</v>
      </c>
    </row>
    <row r="37" spans="1:15" s="26" customFormat="1" ht="12.75" customHeight="1" x14ac:dyDescent="0.25">
      <c r="A37" s="9" t="s">
        <v>111</v>
      </c>
      <c r="B37" s="1" t="s">
        <v>66</v>
      </c>
      <c r="C37" s="24">
        <v>28.030160226201694</v>
      </c>
      <c r="D37" s="24"/>
      <c r="E37" s="1" t="s">
        <v>66</v>
      </c>
      <c r="F37" s="23">
        <v>16.998114985862394</v>
      </c>
      <c r="G37" s="23"/>
      <c r="H37" s="1" t="s">
        <v>66</v>
      </c>
      <c r="I37" s="24">
        <v>15.499528746465598</v>
      </c>
      <c r="J37" s="24"/>
      <c r="K37" s="1" t="s">
        <v>66</v>
      </c>
      <c r="L37" s="24">
        <v>39.472196041470312</v>
      </c>
      <c r="M37" s="24"/>
      <c r="N37" s="8">
        <v>29235</v>
      </c>
      <c r="O37" s="24">
        <v>100</v>
      </c>
    </row>
    <row r="38" spans="1:15" s="26" customFormat="1" ht="12.75" customHeight="1" x14ac:dyDescent="0.25">
      <c r="A38" s="9">
        <v>2008</v>
      </c>
      <c r="B38" s="1" t="s">
        <v>66</v>
      </c>
      <c r="C38" s="24">
        <v>26.378629101528944</v>
      </c>
      <c r="D38" s="24"/>
      <c r="E38" s="1" t="s">
        <v>66</v>
      </c>
      <c r="F38" s="23">
        <v>17.368149802439444</v>
      </c>
      <c r="G38" s="23"/>
      <c r="H38" s="1" t="s">
        <v>66</v>
      </c>
      <c r="I38" s="24">
        <v>15.547156845902766</v>
      </c>
      <c r="J38" s="24"/>
      <c r="K38" s="1" t="s">
        <v>66</v>
      </c>
      <c r="L38" s="24">
        <v>40.70606425012884</v>
      </c>
      <c r="M38" s="24"/>
      <c r="N38" s="8">
        <v>32481</v>
      </c>
      <c r="O38" s="24">
        <v>100</v>
      </c>
    </row>
    <row r="39" spans="1:15" s="26" customFormat="1" ht="12.75" customHeight="1" x14ac:dyDescent="0.25">
      <c r="A39" s="9">
        <v>2009</v>
      </c>
      <c r="B39" s="1" t="s">
        <v>66</v>
      </c>
      <c r="C39" s="24">
        <v>28.474562829612594</v>
      </c>
      <c r="D39" s="24"/>
      <c r="E39" s="1" t="s">
        <v>66</v>
      </c>
      <c r="F39" s="23">
        <v>15.952258218010229</v>
      </c>
      <c r="G39" s="23"/>
      <c r="H39" s="1" t="s">
        <v>66</v>
      </c>
      <c r="I39" s="24">
        <v>15.064039018200562</v>
      </c>
      <c r="J39" s="24"/>
      <c r="K39" s="1" t="s">
        <v>66</v>
      </c>
      <c r="L39" s="24">
        <v>40.509139934176616</v>
      </c>
      <c r="M39" s="24"/>
      <c r="N39" s="8">
        <v>35516</v>
      </c>
      <c r="O39" s="24">
        <v>100</v>
      </c>
    </row>
    <row r="40" spans="1:15" s="26" customFormat="1" ht="12.75" customHeight="1" x14ac:dyDescent="0.25">
      <c r="A40" s="9">
        <v>2010</v>
      </c>
      <c r="B40" s="1" t="s">
        <v>66</v>
      </c>
      <c r="C40" s="24">
        <v>26.737888013148559</v>
      </c>
      <c r="D40" s="24"/>
      <c r="E40" s="1" t="s">
        <v>66</v>
      </c>
      <c r="F40" s="23">
        <v>17.30230473273318</v>
      </c>
      <c r="G40" s="23"/>
      <c r="H40" s="1" t="s">
        <v>66</v>
      </c>
      <c r="I40" s="24">
        <v>15.113368944006575</v>
      </c>
      <c r="J40" s="24"/>
      <c r="K40" s="1" t="s">
        <v>66</v>
      </c>
      <c r="L40" s="24">
        <v>40.846438310111687</v>
      </c>
      <c r="M40" s="24"/>
      <c r="N40" s="8">
        <v>37609</v>
      </c>
      <c r="O40" s="24">
        <v>100</v>
      </c>
    </row>
    <row r="41" spans="1:15" s="26" customFormat="1" ht="12.75" customHeight="1" x14ac:dyDescent="0.25">
      <c r="A41" s="9">
        <v>2011</v>
      </c>
      <c r="B41" s="1" t="s">
        <v>66</v>
      </c>
      <c r="C41" s="24">
        <v>29.291037926350182</v>
      </c>
      <c r="D41" s="24"/>
      <c r="E41" s="1" t="s">
        <v>66</v>
      </c>
      <c r="F41" s="23">
        <v>15.438557844109116</v>
      </c>
      <c r="G41" s="23"/>
      <c r="H41" s="1" t="s">
        <v>66</v>
      </c>
      <c r="I41" s="24">
        <v>14.219627712303119</v>
      </c>
      <c r="J41" s="24"/>
      <c r="K41" s="1" t="s">
        <v>66</v>
      </c>
      <c r="L41" s="24">
        <v>41.05077651723758</v>
      </c>
      <c r="M41" s="24"/>
      <c r="N41" s="8">
        <v>38538</v>
      </c>
      <c r="O41" s="24">
        <v>100</v>
      </c>
    </row>
    <row r="42" spans="1:15" s="26" customFormat="1" ht="12.75" customHeight="1" x14ac:dyDescent="0.25">
      <c r="A42" s="9">
        <v>2012</v>
      </c>
      <c r="B42" s="1" t="s">
        <v>66</v>
      </c>
      <c r="C42" s="24">
        <v>28.974294983778385</v>
      </c>
      <c r="D42" s="24"/>
      <c r="E42" s="1" t="s">
        <v>66</v>
      </c>
      <c r="F42" s="23">
        <v>16.28578558950408</v>
      </c>
      <c r="G42" s="23"/>
      <c r="H42" s="1" t="s">
        <v>66</v>
      </c>
      <c r="I42" s="23">
        <v>14.738493350921603</v>
      </c>
      <c r="J42" s="23"/>
      <c r="K42" s="1" t="s">
        <v>66</v>
      </c>
      <c r="L42" s="24">
        <v>40.001426075795926</v>
      </c>
      <c r="M42" s="24"/>
      <c r="N42" s="8">
        <v>40049</v>
      </c>
      <c r="O42" s="24">
        <v>100</v>
      </c>
    </row>
    <row r="43" spans="1:15" s="26" customFormat="1" ht="12.75" customHeight="1" x14ac:dyDescent="0.25">
      <c r="A43" s="9">
        <v>2013</v>
      </c>
      <c r="B43" s="1" t="s">
        <v>66</v>
      </c>
      <c r="C43" s="24">
        <v>28.553477714539138</v>
      </c>
      <c r="D43" s="24"/>
      <c r="E43" s="1" t="s">
        <v>66</v>
      </c>
      <c r="F43" s="23">
        <v>16.290930593539805</v>
      </c>
      <c r="G43" s="23"/>
      <c r="H43" s="1" t="s">
        <v>66</v>
      </c>
      <c r="I43" s="23">
        <v>12.868652524207258</v>
      </c>
      <c r="J43" s="23"/>
      <c r="K43" s="1" t="s">
        <v>66</v>
      </c>
      <c r="L43" s="24">
        <v>42.286939167713797</v>
      </c>
      <c r="M43" s="24"/>
      <c r="N43" s="8">
        <v>39112</v>
      </c>
      <c r="O43" s="24">
        <v>100</v>
      </c>
    </row>
    <row r="44" spans="1:15" s="26" customFormat="1" ht="12.75" customHeight="1" x14ac:dyDescent="0.25">
      <c r="A44" s="9">
        <v>2014</v>
      </c>
      <c r="B44" s="1" t="s">
        <v>66</v>
      </c>
      <c r="C44" s="24">
        <v>29.908237302603503</v>
      </c>
      <c r="D44" s="24"/>
      <c r="E44" s="1" t="s">
        <v>66</v>
      </c>
      <c r="F44" s="23">
        <v>16.168729549011239</v>
      </c>
      <c r="G44" s="23"/>
      <c r="H44" s="1" t="s">
        <v>66</v>
      </c>
      <c r="I44" s="23">
        <v>12.629819319960164</v>
      </c>
      <c r="J44" s="23"/>
      <c r="K44" s="1" t="s">
        <v>66</v>
      </c>
      <c r="L44" s="24">
        <v>41.293213828425095</v>
      </c>
      <c r="M44" s="24"/>
      <c r="N44" s="8">
        <v>40680</v>
      </c>
      <c r="O44" s="24">
        <v>100</v>
      </c>
    </row>
    <row r="45" spans="1:15" s="26" customFormat="1" ht="12.75" customHeight="1" x14ac:dyDescent="0.25">
      <c r="A45" s="9" t="s">
        <v>127</v>
      </c>
      <c r="B45" s="8">
        <v>11732</v>
      </c>
      <c r="C45" s="24">
        <f t="shared" si="0"/>
        <v>28.802906805460083</v>
      </c>
      <c r="D45" s="24"/>
      <c r="E45" s="8">
        <v>7246</v>
      </c>
      <c r="F45" s="23">
        <f>E45/N45*100</f>
        <v>17.789453009918489</v>
      </c>
      <c r="G45" s="23"/>
      <c r="H45" s="8">
        <v>6590</v>
      </c>
      <c r="I45" s="23">
        <f t="shared" si="2"/>
        <v>16.178925660414418</v>
      </c>
      <c r="J45" s="23"/>
      <c r="K45" s="8">
        <f t="shared" ref="K45:K49" si="5">N45-(B45+E45+H45)</f>
        <v>15164</v>
      </c>
      <c r="L45" s="24">
        <f>K45/N45*100</f>
        <v>37.228714524207014</v>
      </c>
      <c r="M45" s="24"/>
      <c r="N45" s="8">
        <v>40732</v>
      </c>
      <c r="O45" s="24">
        <v>100</v>
      </c>
    </row>
    <row r="46" spans="1:15" s="26" customFormat="1" ht="12.75" customHeight="1" x14ac:dyDescent="0.25">
      <c r="A46" s="9">
        <v>2016</v>
      </c>
      <c r="B46" s="8">
        <v>10910</v>
      </c>
      <c r="C46" s="24">
        <f t="shared" si="0"/>
        <v>26.932286652348857</v>
      </c>
      <c r="D46" s="24"/>
      <c r="E46" s="8">
        <v>7541</v>
      </c>
      <c r="F46" s="23">
        <f t="shared" ref="F46" si="6">E46/N46*100</f>
        <v>18.615616282801355</v>
      </c>
      <c r="G46" s="23"/>
      <c r="H46" s="8">
        <v>6131</v>
      </c>
      <c r="I46" s="23">
        <f t="shared" si="2"/>
        <v>15.134908291984498</v>
      </c>
      <c r="J46" s="23"/>
      <c r="K46" s="8">
        <f t="shared" si="5"/>
        <v>15927</v>
      </c>
      <c r="L46" s="24">
        <f t="shared" ref="L46" si="7">K46/N46*100</f>
        <v>39.317188772865293</v>
      </c>
      <c r="M46" s="24"/>
      <c r="N46" s="8">
        <v>40509</v>
      </c>
      <c r="O46" s="24">
        <v>100</v>
      </c>
    </row>
    <row r="47" spans="1:15" s="26" customFormat="1" ht="12.75" customHeight="1" x14ac:dyDescent="0.25">
      <c r="A47" s="9">
        <v>2017</v>
      </c>
      <c r="B47" s="8">
        <v>11837</v>
      </c>
      <c r="C47" s="24">
        <f t="shared" ref="C47:C48" si="8">B47/N47*100</f>
        <v>26.489873559359967</v>
      </c>
      <c r="D47" s="24"/>
      <c r="E47" s="8">
        <v>8801</v>
      </c>
      <c r="F47" s="23">
        <f t="shared" ref="F47:F48" si="9">E47/N47*100</f>
        <v>19.695647308940362</v>
      </c>
      <c r="G47" s="23"/>
      <c r="H47" s="8">
        <v>7433</v>
      </c>
      <c r="I47" s="23">
        <f t="shared" ref="I47:I48" si="10">H47/N47*100</f>
        <v>16.634217298869867</v>
      </c>
      <c r="J47" s="23"/>
      <c r="K47" s="8">
        <f t="shared" si="5"/>
        <v>16614</v>
      </c>
      <c r="L47" s="24">
        <f t="shared" ref="L47:L48" si="11">K47/N47*100</f>
        <v>37.180261832829807</v>
      </c>
      <c r="M47" s="24"/>
      <c r="N47" s="8">
        <v>44685</v>
      </c>
      <c r="O47" s="24">
        <v>100</v>
      </c>
    </row>
    <row r="48" spans="1:15" s="26" customFormat="1" ht="12.75" customHeight="1" x14ac:dyDescent="0.25">
      <c r="A48" s="9">
        <v>2018</v>
      </c>
      <c r="B48" s="8">
        <v>12587</v>
      </c>
      <c r="C48" s="24">
        <f t="shared" si="8"/>
        <v>25.963283828382838</v>
      </c>
      <c r="D48" s="24"/>
      <c r="E48" s="8">
        <v>9628</v>
      </c>
      <c r="F48" s="23">
        <f t="shared" si="9"/>
        <v>19.85973597359736</v>
      </c>
      <c r="G48" s="23"/>
      <c r="H48" s="8">
        <v>8326</v>
      </c>
      <c r="I48" s="23">
        <f t="shared" si="10"/>
        <v>17.174092409240924</v>
      </c>
      <c r="J48" s="23"/>
      <c r="K48" s="8">
        <f t="shared" si="5"/>
        <v>17939</v>
      </c>
      <c r="L48" s="24">
        <f t="shared" si="11"/>
        <v>37.002887788778878</v>
      </c>
      <c r="M48" s="24"/>
      <c r="N48" s="8">
        <v>48480</v>
      </c>
      <c r="O48" s="24">
        <v>100</v>
      </c>
    </row>
    <row r="49" spans="1:15" s="26" customFormat="1" ht="12.75" customHeight="1" x14ac:dyDescent="0.25">
      <c r="A49" s="9">
        <v>2019</v>
      </c>
      <c r="B49" s="8">
        <v>13504</v>
      </c>
      <c r="C49" s="24">
        <f t="shared" ref="C49:C51" si="12">B49/N49*100</f>
        <v>25.862795418853178</v>
      </c>
      <c r="D49" s="24"/>
      <c r="E49" s="8">
        <v>10431</v>
      </c>
      <c r="F49" s="23">
        <f t="shared" ref="F49:F51" si="13">E49/N49*100</f>
        <v>19.977400697131038</v>
      </c>
      <c r="G49" s="23"/>
      <c r="H49" s="8">
        <v>9053</v>
      </c>
      <c r="I49" s="23">
        <f t="shared" ref="I49:I53" si="14">H49/N49*100</f>
        <v>17.338261768874251</v>
      </c>
      <c r="J49" s="23"/>
      <c r="K49" s="8">
        <f t="shared" si="5"/>
        <v>19226</v>
      </c>
      <c r="L49" s="24">
        <f t="shared" ref="L49:L51" si="15">K49/N49*100</f>
        <v>36.821542115141533</v>
      </c>
      <c r="M49" s="24"/>
      <c r="N49" s="8">
        <v>52214</v>
      </c>
      <c r="O49" s="24">
        <v>100</v>
      </c>
    </row>
    <row r="50" spans="1:15" s="26" customFormat="1" ht="12.75" customHeight="1" x14ac:dyDescent="0.25">
      <c r="A50" s="9">
        <v>2020</v>
      </c>
      <c r="B50" s="8">
        <v>14711</v>
      </c>
      <c r="C50" s="24">
        <f t="shared" si="12"/>
        <v>25.725727476217124</v>
      </c>
      <c r="D50" s="24"/>
      <c r="E50" s="8">
        <v>10839</v>
      </c>
      <c r="F50" s="23">
        <f t="shared" si="13"/>
        <v>18.954602686066032</v>
      </c>
      <c r="G50" s="23"/>
      <c r="H50" s="8">
        <v>10841</v>
      </c>
      <c r="I50" s="23">
        <f t="shared" si="14"/>
        <v>18.958100167879127</v>
      </c>
      <c r="J50" s="23"/>
      <c r="K50" s="8">
        <f t="shared" ref="K50:K51" si="16">N50-(B50+E50+H50)</f>
        <v>20793</v>
      </c>
      <c r="L50" s="24">
        <f t="shared" si="15"/>
        <v>36.361569669837721</v>
      </c>
      <c r="M50" s="24"/>
      <c r="N50" s="8">
        <v>57184</v>
      </c>
      <c r="O50" s="24">
        <v>100</v>
      </c>
    </row>
    <row r="51" spans="1:15" s="26" customFormat="1" ht="12.75" customHeight="1" x14ac:dyDescent="0.25">
      <c r="A51" s="9">
        <v>2021</v>
      </c>
      <c r="B51" s="8">
        <v>14690</v>
      </c>
      <c r="C51" s="24">
        <f t="shared" si="12"/>
        <v>26.210145056827304</v>
      </c>
      <c r="D51" s="24"/>
      <c r="E51" s="8">
        <v>10009</v>
      </c>
      <c r="F51" s="23">
        <f t="shared" si="13"/>
        <v>17.858226131639519</v>
      </c>
      <c r="G51" s="23"/>
      <c r="H51" s="8">
        <v>10340</v>
      </c>
      <c r="I51" s="23">
        <f t="shared" si="14"/>
        <v>18.448801898406693</v>
      </c>
      <c r="J51" s="23"/>
      <c r="K51" s="8">
        <f t="shared" si="16"/>
        <v>21008</v>
      </c>
      <c r="L51" s="24">
        <f t="shared" si="15"/>
        <v>37.48282691312648</v>
      </c>
      <c r="M51" s="24"/>
      <c r="N51" s="8">
        <v>56047</v>
      </c>
      <c r="O51" s="24">
        <v>100</v>
      </c>
    </row>
    <row r="52" spans="1:15" s="26" customFormat="1" ht="12.75" customHeight="1" x14ac:dyDescent="0.25">
      <c r="A52" s="9">
        <v>2022</v>
      </c>
      <c r="B52" s="8">
        <v>14963</v>
      </c>
      <c r="C52" s="24">
        <f t="shared" ref="C52:C53" si="17">B52/N52*100</f>
        <v>27.010975521698317</v>
      </c>
      <c r="D52" s="24"/>
      <c r="E52" s="8">
        <v>9432</v>
      </c>
      <c r="F52" s="23">
        <f t="shared" ref="F52:F53" si="18">E52/N52*100</f>
        <v>17.026500108311069</v>
      </c>
      <c r="G52" s="23"/>
      <c r="H52" s="8">
        <v>9741</v>
      </c>
      <c r="I52" s="23">
        <f t="shared" si="14"/>
        <v>17.584302115676223</v>
      </c>
      <c r="J52" s="23"/>
      <c r="K52" s="8">
        <f t="shared" ref="K52:K54" si="19">N52-(B52+E52+H52)</f>
        <v>21260</v>
      </c>
      <c r="L52" s="24">
        <f t="shared" ref="L52:L53" si="20">K52/N52*100</f>
        <v>38.378222254314394</v>
      </c>
      <c r="M52" s="24"/>
      <c r="N52" s="8">
        <v>55396</v>
      </c>
      <c r="O52" s="24">
        <v>100</v>
      </c>
    </row>
    <row r="53" spans="1:15" s="26" customFormat="1" ht="12.75" customHeight="1" x14ac:dyDescent="0.25">
      <c r="A53" s="9">
        <v>2023</v>
      </c>
      <c r="B53" s="8">
        <v>14957</v>
      </c>
      <c r="C53" s="24">
        <f t="shared" si="17"/>
        <v>26.816193344807804</v>
      </c>
      <c r="D53" s="24"/>
      <c r="E53" s="8">
        <v>9951</v>
      </c>
      <c r="F53" s="23">
        <f t="shared" si="18"/>
        <v>17.841006884681583</v>
      </c>
      <c r="G53" s="23"/>
      <c r="H53" s="8">
        <v>9313</v>
      </c>
      <c r="I53" s="23">
        <f t="shared" si="14"/>
        <v>16.697145725760183</v>
      </c>
      <c r="J53" s="23"/>
      <c r="K53" s="8">
        <f t="shared" si="19"/>
        <v>21555</v>
      </c>
      <c r="L53" s="24">
        <f t="shared" si="20"/>
        <v>38.64565404475043</v>
      </c>
      <c r="M53" s="24"/>
      <c r="N53" s="8">
        <v>55776</v>
      </c>
      <c r="O53" s="24">
        <v>100</v>
      </c>
    </row>
    <row r="54" spans="1:15" s="26" customFormat="1" ht="12.75" customHeight="1" x14ac:dyDescent="0.25">
      <c r="A54" s="9">
        <v>2024</v>
      </c>
      <c r="B54" s="8">
        <v>18213</v>
      </c>
      <c r="C54" s="24">
        <f>B54/N54*100</f>
        <v>29.386707972312308</v>
      </c>
      <c r="D54" s="24"/>
      <c r="E54" s="8">
        <v>11095</v>
      </c>
      <c r="F54" s="23">
        <f>E54/N54*100</f>
        <v>17.901802281491523</v>
      </c>
      <c r="G54" s="23"/>
      <c r="H54" s="8">
        <v>10184</v>
      </c>
      <c r="I54" s="23">
        <f>H54/N54*100</f>
        <v>16.431902157251884</v>
      </c>
      <c r="J54" s="23"/>
      <c r="K54" s="8">
        <f t="shared" si="19"/>
        <v>22485</v>
      </c>
      <c r="L54" s="24">
        <f>K54/N54*100</f>
        <v>36.279587588944281</v>
      </c>
      <c r="M54" s="24"/>
      <c r="N54" s="8">
        <v>61977</v>
      </c>
      <c r="O54" s="24">
        <v>100</v>
      </c>
    </row>
    <row r="55" spans="1:15" s="42" customFormat="1" ht="6" customHeight="1" x14ac:dyDescent="0.25">
      <c r="A55" s="37"/>
      <c r="B55" s="34"/>
      <c r="C55" s="34"/>
      <c r="D55" s="34"/>
      <c r="E55" s="34"/>
      <c r="F55" s="34"/>
      <c r="G55" s="34"/>
      <c r="H55" s="34"/>
      <c r="I55" s="34"/>
      <c r="J55" s="34"/>
      <c r="K55" s="34"/>
      <c r="L55" s="34"/>
      <c r="M55" s="34"/>
      <c r="N55" s="34"/>
      <c r="O55" s="34"/>
    </row>
    <row r="56" spans="1:15" s="42" customFormat="1" ht="15" customHeight="1" x14ac:dyDescent="0.25">
      <c r="A56" s="227" t="s">
        <v>211</v>
      </c>
      <c r="B56" s="227"/>
      <c r="C56" s="227"/>
      <c r="D56" s="227"/>
      <c r="E56" s="227"/>
      <c r="F56" s="227"/>
      <c r="G56" s="227"/>
      <c r="H56" s="227"/>
      <c r="I56" s="227"/>
      <c r="J56" s="227"/>
      <c r="K56" s="227"/>
      <c r="L56" s="227"/>
      <c r="M56" s="227"/>
      <c r="N56" s="227"/>
      <c r="O56" s="227"/>
    </row>
    <row r="57" spans="1:15" s="42" customFormat="1" ht="6" customHeight="1" x14ac:dyDescent="0.25">
      <c r="A57" s="84"/>
      <c r="B57" s="84"/>
      <c r="C57" s="84"/>
      <c r="D57" s="84"/>
      <c r="E57" s="84"/>
      <c r="F57" s="84"/>
      <c r="G57" s="84"/>
      <c r="H57" s="84"/>
      <c r="I57" s="84"/>
      <c r="J57" s="84"/>
      <c r="K57" s="84"/>
      <c r="L57" s="84"/>
      <c r="M57" s="84"/>
      <c r="N57" s="84"/>
      <c r="O57" s="84"/>
    </row>
    <row r="58" spans="1:15" ht="45" customHeight="1" x14ac:dyDescent="0.25">
      <c r="A58" s="233" t="s">
        <v>171</v>
      </c>
      <c r="B58" s="205"/>
      <c r="C58" s="205"/>
      <c r="D58" s="205"/>
      <c r="E58" s="205"/>
      <c r="F58" s="205"/>
      <c r="G58" s="205"/>
      <c r="H58" s="205"/>
      <c r="I58" s="205"/>
      <c r="J58" s="205"/>
      <c r="K58" s="205"/>
      <c r="L58" s="205"/>
      <c r="M58" s="205"/>
      <c r="N58" s="205"/>
      <c r="O58" s="205"/>
    </row>
    <row r="59" spans="1:15" ht="45" customHeight="1" x14ac:dyDescent="0.25">
      <c r="A59" s="233" t="s">
        <v>278</v>
      </c>
      <c r="B59" s="205"/>
      <c r="C59" s="205"/>
      <c r="D59" s="205"/>
      <c r="E59" s="205"/>
      <c r="F59" s="205"/>
      <c r="G59" s="205"/>
      <c r="H59" s="205"/>
      <c r="I59" s="205"/>
      <c r="J59" s="205"/>
      <c r="K59" s="205"/>
      <c r="L59" s="205"/>
      <c r="M59" s="205"/>
      <c r="N59" s="205"/>
      <c r="O59" s="205"/>
    </row>
  </sheetData>
  <mergeCells count="13">
    <mergeCell ref="A1:B1"/>
    <mergeCell ref="A2:B2"/>
    <mergeCell ref="H1:K1"/>
    <mergeCell ref="N4:O4"/>
    <mergeCell ref="A3:O3"/>
    <mergeCell ref="A59:O59"/>
    <mergeCell ref="A58:O58"/>
    <mergeCell ref="A56:O56"/>
    <mergeCell ref="K4:L4"/>
    <mergeCell ref="H4:I4"/>
    <mergeCell ref="B4:C4"/>
    <mergeCell ref="E4:F4"/>
    <mergeCell ref="A4:A5"/>
  </mergeCells>
  <hyperlinks>
    <hyperlink ref="H1:K1" location="Tabellförteckning!A1" display="Tillbaka till innehållsföreckningen " xr:uid="{00000000-0004-0000-3F00-000000000000}"/>
  </hyperlinks>
  <pageMargins left="0.7" right="0.7" top="0.75" bottom="0.75" header="0.3" footer="0.3"/>
  <pageSetup paperSize="9" scale="9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43"/>
  <sheetViews>
    <sheetView zoomScaleNormal="100" workbookViewId="0">
      <pane ySplit="6" topLeftCell="A7" activePane="bottomLeft" state="frozen"/>
      <selection activeCell="L20" sqref="L20"/>
      <selection pane="bottomLeft" activeCell="A3" sqref="A3:Q3"/>
    </sheetView>
  </sheetViews>
  <sheetFormatPr defaultColWidth="9.44140625" defaultRowHeight="13.2" x14ac:dyDescent="0.25"/>
  <cols>
    <col min="1" max="1" width="6.5546875" style="95" customWidth="1"/>
    <col min="2" max="2" width="8.21875" style="108" customWidth="1"/>
    <col min="3" max="3" width="4.77734375" style="108" customWidth="1"/>
    <col min="4" max="4" width="8.21875" style="108" customWidth="1"/>
    <col min="5" max="5" width="4.77734375" style="108" customWidth="1"/>
    <col min="6" max="6" width="8.21875" style="108" customWidth="1"/>
    <col min="7" max="7" width="4.77734375" style="108" customWidth="1"/>
    <col min="8" max="10" width="9.77734375" style="108" customWidth="1"/>
    <col min="11" max="11" width="2.77734375" style="108" customWidth="1"/>
    <col min="12" max="14" width="9.77734375" style="63" customWidth="1"/>
    <col min="15" max="15" width="2.77734375" style="108" customWidth="1"/>
    <col min="16" max="17" width="9.77734375" style="108" customWidth="1"/>
    <col min="18" max="16384" width="9.44140625" style="108"/>
  </cols>
  <sheetData>
    <row r="1" spans="1:17" ht="30" customHeight="1" x14ac:dyDescent="0.3">
      <c r="A1" s="243"/>
      <c r="B1" s="228"/>
      <c r="C1"/>
      <c r="L1" s="220" t="s">
        <v>120</v>
      </c>
      <c r="M1" s="221"/>
      <c r="N1" s="221"/>
    </row>
    <row r="2" spans="1:17" ht="6" customHeight="1" x14ac:dyDescent="0.25">
      <c r="A2" s="243"/>
      <c r="B2" s="228"/>
      <c r="C2"/>
    </row>
    <row r="3" spans="1:17" ht="30" customHeight="1" x14ac:dyDescent="0.25">
      <c r="A3" s="242" t="s">
        <v>361</v>
      </c>
      <c r="B3" s="216"/>
      <c r="C3" s="216"/>
      <c r="D3" s="216"/>
      <c r="E3" s="216"/>
      <c r="F3" s="216"/>
      <c r="G3" s="216"/>
      <c r="H3" s="216"/>
      <c r="I3" s="216"/>
      <c r="J3" s="216"/>
      <c r="K3" s="216"/>
      <c r="L3" s="216"/>
      <c r="M3" s="216"/>
      <c r="N3" s="216"/>
      <c r="O3" s="206"/>
      <c r="P3" s="206"/>
      <c r="Q3" s="206"/>
    </row>
    <row r="4" spans="1:17" ht="15" customHeight="1" x14ac:dyDescent="0.25">
      <c r="B4" s="239" t="s">
        <v>316</v>
      </c>
      <c r="C4" s="231"/>
      <c r="D4" s="231"/>
      <c r="E4" s="231"/>
      <c r="F4" s="231"/>
      <c r="G4" s="231"/>
      <c r="H4" s="240" t="s">
        <v>317</v>
      </c>
      <c r="I4" s="240" t="s">
        <v>218</v>
      </c>
      <c r="J4" s="229" t="s">
        <v>306</v>
      </c>
      <c r="K4" s="84"/>
      <c r="L4" s="239" t="s">
        <v>315</v>
      </c>
      <c r="M4" s="230"/>
      <c r="N4" s="230"/>
      <c r="O4" s="123"/>
      <c r="P4" s="240" t="s">
        <v>241</v>
      </c>
      <c r="Q4" s="240" t="s">
        <v>215</v>
      </c>
    </row>
    <row r="5" spans="1:17" ht="15" customHeight="1" x14ac:dyDescent="0.25">
      <c r="B5" s="239" t="s">
        <v>82</v>
      </c>
      <c r="C5" s="223"/>
      <c r="D5" s="239" t="s">
        <v>81</v>
      </c>
      <c r="E5" s="223"/>
      <c r="F5" s="239" t="s">
        <v>85</v>
      </c>
      <c r="G5" s="223"/>
      <c r="H5" s="241"/>
      <c r="I5" s="241" t="s">
        <v>246</v>
      </c>
      <c r="J5" s="229"/>
      <c r="K5" s="83"/>
      <c r="L5" s="240" t="s">
        <v>186</v>
      </c>
      <c r="M5" s="240" t="s">
        <v>187</v>
      </c>
      <c r="N5" s="240" t="s">
        <v>80</v>
      </c>
      <c r="P5" s="241"/>
      <c r="Q5" s="241" t="s">
        <v>216</v>
      </c>
    </row>
    <row r="6" spans="1:17" ht="15" customHeight="1" x14ac:dyDescent="0.25">
      <c r="A6" s="101" t="s">
        <v>60</v>
      </c>
      <c r="B6" s="117" t="s">
        <v>49</v>
      </c>
      <c r="C6" s="117" t="s">
        <v>62</v>
      </c>
      <c r="D6" s="117" t="s">
        <v>49</v>
      </c>
      <c r="E6" s="117" t="s">
        <v>62</v>
      </c>
      <c r="F6" s="117" t="s">
        <v>49</v>
      </c>
      <c r="G6" s="117" t="s">
        <v>62</v>
      </c>
      <c r="H6" s="208"/>
      <c r="I6" s="208"/>
      <c r="J6" s="229"/>
      <c r="K6" s="68"/>
      <c r="L6" s="208"/>
      <c r="M6" s="208" t="s">
        <v>109</v>
      </c>
      <c r="N6" s="208" t="s">
        <v>80</v>
      </c>
      <c r="O6" s="124"/>
      <c r="P6" s="208"/>
      <c r="Q6" s="208" t="s">
        <v>216</v>
      </c>
    </row>
    <row r="7" spans="1:17" ht="6" customHeight="1" x14ac:dyDescent="0.25">
      <c r="A7" s="65"/>
      <c r="B7" s="64"/>
      <c r="C7" s="64"/>
      <c r="D7" s="64"/>
      <c r="E7" s="64"/>
      <c r="F7" s="64"/>
      <c r="G7" s="64"/>
      <c r="H7" s="64"/>
      <c r="I7" s="64"/>
      <c r="J7" s="64"/>
      <c r="K7" s="64"/>
      <c r="L7" s="66"/>
      <c r="M7" s="66"/>
      <c r="N7" s="66"/>
      <c r="P7" s="63"/>
    </row>
    <row r="8" spans="1:17" ht="12.75" customHeight="1" x14ac:dyDescent="0.25">
      <c r="A8" s="95">
        <v>1993</v>
      </c>
      <c r="B8" s="67" t="s">
        <v>66</v>
      </c>
      <c r="C8" s="67" t="s">
        <v>66</v>
      </c>
      <c r="D8" s="67" t="s">
        <v>66</v>
      </c>
      <c r="E8" s="67" t="s">
        <v>66</v>
      </c>
      <c r="F8" s="67" t="s">
        <v>66</v>
      </c>
      <c r="G8" s="67" t="s">
        <v>66</v>
      </c>
      <c r="H8" s="66">
        <v>4383</v>
      </c>
      <c r="I8" s="66">
        <v>50.425603367137164</v>
      </c>
      <c r="J8" s="66">
        <f t="shared" ref="J8:J14" si="0">I8/$I$15*100</f>
        <v>55.473960613685513</v>
      </c>
      <c r="K8" s="66"/>
      <c r="L8" s="66">
        <v>777</v>
      </c>
      <c r="M8" s="66">
        <v>1067</v>
      </c>
      <c r="N8" s="66">
        <v>2539</v>
      </c>
      <c r="P8" s="66">
        <v>164380</v>
      </c>
      <c r="Q8" s="66">
        <v>2.6663827716267186</v>
      </c>
    </row>
    <row r="9" spans="1:17" ht="12.75" customHeight="1" x14ac:dyDescent="0.25">
      <c r="A9" s="95">
        <v>1994</v>
      </c>
      <c r="B9" s="66">
        <v>3471</v>
      </c>
      <c r="C9" s="66">
        <f>B9/H9*100</f>
        <v>62.608225108225113</v>
      </c>
      <c r="D9" s="66">
        <v>1767</v>
      </c>
      <c r="E9" s="66">
        <f>D9/H9*100</f>
        <v>31.872294372294373</v>
      </c>
      <c r="F9" s="66">
        <v>306</v>
      </c>
      <c r="G9" s="66">
        <f>F9/H9*100</f>
        <v>5.5194805194805197</v>
      </c>
      <c r="H9" s="66">
        <v>5544</v>
      </c>
      <c r="I9" s="66">
        <v>63.39543623755862</v>
      </c>
      <c r="J9" s="66">
        <f t="shared" si="0"/>
        <v>69.742267778627451</v>
      </c>
      <c r="K9" s="66"/>
      <c r="L9" s="66">
        <v>1255</v>
      </c>
      <c r="M9" s="66">
        <v>1419</v>
      </c>
      <c r="N9" s="66">
        <v>2870</v>
      </c>
      <c r="P9" s="66">
        <v>152996</v>
      </c>
      <c r="Q9" s="66">
        <v>3.6236241470365234</v>
      </c>
    </row>
    <row r="10" spans="1:17" ht="12.75" customHeight="1" x14ac:dyDescent="0.25">
      <c r="A10" s="95">
        <v>1995</v>
      </c>
      <c r="B10" s="66">
        <v>4170</v>
      </c>
      <c r="C10" s="66">
        <f t="shared" ref="C10:C33" si="1">B10/H10*100</f>
        <v>67.65087605451005</v>
      </c>
      <c r="D10" s="66">
        <v>1706</v>
      </c>
      <c r="E10" s="66">
        <f t="shared" ref="E10:E33" si="2">D10/H10*100</f>
        <v>27.676833225178456</v>
      </c>
      <c r="F10" s="66">
        <v>288</v>
      </c>
      <c r="G10" s="66">
        <f t="shared" ref="G10:G33" si="3">F10/H10*100</f>
        <v>4.6722907203114863</v>
      </c>
      <c r="H10" s="66">
        <v>6164</v>
      </c>
      <c r="I10" s="66">
        <v>69.915308787131593</v>
      </c>
      <c r="J10" s="66">
        <f t="shared" si="0"/>
        <v>76.914877105439643</v>
      </c>
      <c r="K10" s="66"/>
      <c r="L10" s="66">
        <v>1514</v>
      </c>
      <c r="M10" s="66">
        <v>1788</v>
      </c>
      <c r="N10" s="66">
        <v>2862</v>
      </c>
      <c r="P10" s="66">
        <v>141508</v>
      </c>
      <c r="Q10" s="66">
        <v>4.3559374734997318</v>
      </c>
    </row>
    <row r="11" spans="1:17" ht="12.75" customHeight="1" x14ac:dyDescent="0.25">
      <c r="A11" s="95">
        <v>1996</v>
      </c>
      <c r="B11" s="66">
        <v>3760</v>
      </c>
      <c r="C11" s="66">
        <f t="shared" si="1"/>
        <v>64.14193108154214</v>
      </c>
      <c r="D11" s="66">
        <v>1708</v>
      </c>
      <c r="E11" s="66">
        <f t="shared" si="2"/>
        <v>29.13681337427499</v>
      </c>
      <c r="F11" s="66">
        <v>394</v>
      </c>
      <c r="G11" s="66">
        <f t="shared" si="3"/>
        <v>6.7212555441828732</v>
      </c>
      <c r="H11" s="66">
        <v>5862</v>
      </c>
      <c r="I11" s="66">
        <v>66.331005977258712</v>
      </c>
      <c r="J11" s="66">
        <f t="shared" si="0"/>
        <v>72.971731964374399</v>
      </c>
      <c r="K11" s="66"/>
      <c r="L11" s="66">
        <v>1267</v>
      </c>
      <c r="M11" s="66">
        <v>1713</v>
      </c>
      <c r="N11" s="66">
        <v>2882</v>
      </c>
      <c r="P11" s="66">
        <v>119435</v>
      </c>
      <c r="Q11" s="66">
        <v>4.9081090132708161</v>
      </c>
    </row>
    <row r="12" spans="1:17" ht="12.75" customHeight="1" x14ac:dyDescent="0.25">
      <c r="A12" s="95">
        <v>1997</v>
      </c>
      <c r="B12" s="66">
        <v>4747</v>
      </c>
      <c r="C12" s="66">
        <f t="shared" si="1"/>
        <v>69.208339408076981</v>
      </c>
      <c r="D12" s="66">
        <v>1829</v>
      </c>
      <c r="E12" s="66">
        <f t="shared" si="2"/>
        <v>26.665694707683336</v>
      </c>
      <c r="F12" s="66">
        <v>283</v>
      </c>
      <c r="G12" s="66">
        <f t="shared" si="3"/>
        <v>4.1259658842396849</v>
      </c>
      <c r="H12" s="66">
        <v>6859</v>
      </c>
      <c r="I12" s="66">
        <v>77.551029176440636</v>
      </c>
      <c r="J12" s="66">
        <f t="shared" si="0"/>
        <v>85.315047333441299</v>
      </c>
      <c r="K12" s="66"/>
      <c r="L12" s="66">
        <v>1563</v>
      </c>
      <c r="M12" s="66">
        <v>2332</v>
      </c>
      <c r="N12" s="66">
        <v>2964</v>
      </c>
      <c r="P12" s="66">
        <v>123823</v>
      </c>
      <c r="Q12" s="66">
        <v>5.5393586005830908</v>
      </c>
    </row>
    <row r="13" spans="1:17" ht="12.75" customHeight="1" x14ac:dyDescent="0.25">
      <c r="A13" s="95">
        <v>1998</v>
      </c>
      <c r="B13" s="66">
        <v>5225</v>
      </c>
      <c r="C13" s="66">
        <f t="shared" si="1"/>
        <v>70.219056578416883</v>
      </c>
      <c r="D13" s="66">
        <v>1954</v>
      </c>
      <c r="E13" s="66">
        <f t="shared" si="2"/>
        <v>26.259911302244319</v>
      </c>
      <c r="F13" s="66">
        <v>262</v>
      </c>
      <c r="G13" s="66">
        <f t="shared" si="3"/>
        <v>3.5210321193387988</v>
      </c>
      <c r="H13" s="66">
        <v>7441</v>
      </c>
      <c r="I13" s="66">
        <v>84.101665701247512</v>
      </c>
      <c r="J13" s="66">
        <f t="shared" si="0"/>
        <v>92.521500569626681</v>
      </c>
      <c r="K13" s="66"/>
      <c r="L13" s="66">
        <v>1563</v>
      </c>
      <c r="M13" s="66">
        <v>2517</v>
      </c>
      <c r="N13" s="66">
        <v>3361</v>
      </c>
      <c r="P13" s="66">
        <v>124449</v>
      </c>
      <c r="Q13" s="66">
        <v>5.9791561201777439</v>
      </c>
    </row>
    <row r="14" spans="1:17" ht="12.75" customHeight="1" x14ac:dyDescent="0.25">
      <c r="A14" s="95">
        <v>1999</v>
      </c>
      <c r="B14" s="66">
        <v>4996</v>
      </c>
      <c r="C14" s="66">
        <f t="shared" si="1"/>
        <v>68.522836373611312</v>
      </c>
      <c r="D14" s="66">
        <v>2016</v>
      </c>
      <c r="E14" s="66">
        <f t="shared" si="2"/>
        <v>27.650528048278701</v>
      </c>
      <c r="F14" s="66">
        <v>279</v>
      </c>
      <c r="G14" s="66">
        <f t="shared" si="3"/>
        <v>3.8266355781099985</v>
      </c>
      <c r="H14" s="66">
        <v>7291</v>
      </c>
      <c r="I14" s="66">
        <v>82.343967160896113</v>
      </c>
      <c r="J14" s="66">
        <f t="shared" si="0"/>
        <v>90.587830110826943</v>
      </c>
      <c r="K14" s="66"/>
      <c r="L14" s="66">
        <v>1347</v>
      </c>
      <c r="M14" s="66">
        <v>2026</v>
      </c>
      <c r="N14" s="66">
        <v>3918</v>
      </c>
      <c r="P14" s="66">
        <v>115730</v>
      </c>
      <c r="Q14" s="66">
        <v>6.3000086408018658</v>
      </c>
    </row>
    <row r="15" spans="1:17" ht="12.75" customHeight="1" x14ac:dyDescent="0.25">
      <c r="A15" s="95">
        <v>2000</v>
      </c>
      <c r="B15" s="66">
        <v>5838</v>
      </c>
      <c r="C15" s="66">
        <f t="shared" si="1"/>
        <v>72.476722532588454</v>
      </c>
      <c r="D15" s="66">
        <v>1883</v>
      </c>
      <c r="E15" s="66">
        <f t="shared" si="2"/>
        <v>23.376784605834885</v>
      </c>
      <c r="F15" s="66">
        <v>334</v>
      </c>
      <c r="G15" s="66">
        <f t="shared" si="3"/>
        <v>4.1464928615766601</v>
      </c>
      <c r="H15" s="66">
        <v>8055</v>
      </c>
      <c r="I15" s="66">
        <v>90.899591104185717</v>
      </c>
      <c r="J15" s="66">
        <f>I15/$I$15*100</f>
        <v>100</v>
      </c>
      <c r="K15" s="66"/>
      <c r="L15" s="66">
        <v>1512</v>
      </c>
      <c r="M15" s="66">
        <v>2515</v>
      </c>
      <c r="N15" s="66">
        <v>4028</v>
      </c>
      <c r="P15" s="66">
        <v>118721</v>
      </c>
      <c r="Q15" s="66">
        <v>6.7848148179344854</v>
      </c>
    </row>
    <row r="16" spans="1:17" ht="12.75" customHeight="1" x14ac:dyDescent="0.25">
      <c r="A16" s="95">
        <v>2001</v>
      </c>
      <c r="B16" s="66">
        <v>5562</v>
      </c>
      <c r="C16" s="66">
        <f t="shared" si="1"/>
        <v>69.481574016239861</v>
      </c>
      <c r="D16" s="66">
        <v>2114</v>
      </c>
      <c r="E16" s="66">
        <f t="shared" si="2"/>
        <v>26.408494690818241</v>
      </c>
      <c r="F16" s="66">
        <v>329</v>
      </c>
      <c r="G16" s="66">
        <f t="shared" si="3"/>
        <v>4.1099312929419112</v>
      </c>
      <c r="H16" s="66">
        <v>8005</v>
      </c>
      <c r="I16" s="66">
        <v>90.118061978711197</v>
      </c>
      <c r="J16" s="66">
        <f t="shared" ref="J16:J37" si="4">I16/$I$15*100</f>
        <v>99.140228117661437</v>
      </c>
      <c r="K16" s="66"/>
      <c r="L16" s="66">
        <v>1339</v>
      </c>
      <c r="M16" s="66">
        <v>2388</v>
      </c>
      <c r="N16" s="66">
        <v>4278</v>
      </c>
      <c r="P16" s="66">
        <v>110711</v>
      </c>
      <c r="Q16" s="66">
        <v>7.230537164328747</v>
      </c>
    </row>
    <row r="17" spans="1:17" ht="12.75" customHeight="1" x14ac:dyDescent="0.25">
      <c r="A17" s="95">
        <v>2002</v>
      </c>
      <c r="B17" s="66">
        <v>6207</v>
      </c>
      <c r="C17" s="66">
        <f t="shared" si="1"/>
        <v>69.02802491103202</v>
      </c>
      <c r="D17" s="66">
        <v>2438</v>
      </c>
      <c r="E17" s="66">
        <f t="shared" si="2"/>
        <v>27.112989323843419</v>
      </c>
      <c r="F17" s="66">
        <v>347</v>
      </c>
      <c r="G17" s="66">
        <f t="shared" si="3"/>
        <v>3.8589857651245549</v>
      </c>
      <c r="H17" s="66">
        <v>8992</v>
      </c>
      <c r="I17" s="66">
        <v>100.93019204573108</v>
      </c>
      <c r="J17" s="66">
        <f t="shared" si="4"/>
        <v>111.03481415009739</v>
      </c>
      <c r="K17" s="66"/>
      <c r="L17" s="66">
        <v>1683</v>
      </c>
      <c r="M17" s="66">
        <v>2701</v>
      </c>
      <c r="N17" s="66">
        <v>4608</v>
      </c>
      <c r="P17" s="66">
        <v>114475</v>
      </c>
      <c r="Q17" s="66">
        <v>7.8549901725267528</v>
      </c>
    </row>
    <row r="18" spans="1:17" ht="12.75" customHeight="1" x14ac:dyDescent="0.25">
      <c r="A18" s="95">
        <v>2003</v>
      </c>
      <c r="B18" s="66">
        <v>7105</v>
      </c>
      <c r="C18" s="66">
        <f t="shared" si="1"/>
        <v>70.304769443894727</v>
      </c>
      <c r="D18" s="66">
        <v>2633</v>
      </c>
      <c r="E18" s="66">
        <f t="shared" si="2"/>
        <v>26.053829408272311</v>
      </c>
      <c r="F18" s="66">
        <v>368</v>
      </c>
      <c r="G18" s="66">
        <f t="shared" si="3"/>
        <v>3.6414011478329704</v>
      </c>
      <c r="H18" s="66">
        <v>10106</v>
      </c>
      <c r="I18" s="66">
        <v>113.0325425454669</v>
      </c>
      <c r="J18" s="66">
        <f t="shared" si="4"/>
        <v>124.34879098181335</v>
      </c>
      <c r="K18" s="66"/>
      <c r="L18" s="66">
        <v>2027</v>
      </c>
      <c r="M18" s="66">
        <v>2970</v>
      </c>
      <c r="N18" s="66">
        <v>5109</v>
      </c>
      <c r="P18" s="66">
        <v>113752</v>
      </c>
      <c r="Q18" s="66">
        <v>8.8842393979886065</v>
      </c>
    </row>
    <row r="19" spans="1:17" ht="12.75" customHeight="1" x14ac:dyDescent="0.25">
      <c r="A19" s="95">
        <v>2004</v>
      </c>
      <c r="B19" s="66">
        <v>7843</v>
      </c>
      <c r="C19" s="66">
        <f t="shared" si="1"/>
        <v>72.56661732050334</v>
      </c>
      <c r="D19" s="66">
        <v>2605</v>
      </c>
      <c r="E19" s="66">
        <f t="shared" si="2"/>
        <v>24.102516654330124</v>
      </c>
      <c r="F19" s="66">
        <v>360</v>
      </c>
      <c r="G19" s="66">
        <f t="shared" si="3"/>
        <v>3.3308660251665434</v>
      </c>
      <c r="H19" s="66">
        <v>10808</v>
      </c>
      <c r="I19" s="66">
        <v>120.41440917502538</v>
      </c>
      <c r="J19" s="66">
        <f t="shared" si="4"/>
        <v>132.46969289114941</v>
      </c>
      <c r="K19" s="66"/>
      <c r="L19" s="66">
        <v>2100</v>
      </c>
      <c r="M19" s="66">
        <v>3435</v>
      </c>
      <c r="N19" s="66">
        <v>5273</v>
      </c>
      <c r="P19" s="66">
        <v>114904</v>
      </c>
      <c r="Q19" s="66">
        <v>9.406112929053819</v>
      </c>
    </row>
    <row r="20" spans="1:17" ht="12.75" customHeight="1" x14ac:dyDescent="0.25">
      <c r="A20" s="95">
        <v>2005</v>
      </c>
      <c r="B20" s="66">
        <v>9124</v>
      </c>
      <c r="C20" s="66">
        <f t="shared" si="1"/>
        <v>76.91788905749452</v>
      </c>
      <c r="D20" s="66">
        <v>2392</v>
      </c>
      <c r="E20" s="66">
        <f t="shared" si="2"/>
        <v>20.165233518799528</v>
      </c>
      <c r="F20" s="66">
        <v>346</v>
      </c>
      <c r="G20" s="66">
        <f t="shared" si="3"/>
        <v>2.916877423705952</v>
      </c>
      <c r="H20" s="66">
        <v>11862</v>
      </c>
      <c r="I20" s="66">
        <v>131.63338139102152</v>
      </c>
      <c r="J20" s="66">
        <f t="shared" si="4"/>
        <v>144.81185205789126</v>
      </c>
      <c r="K20" s="66"/>
      <c r="L20" s="66">
        <v>2310</v>
      </c>
      <c r="M20" s="66">
        <v>4040</v>
      </c>
      <c r="N20" s="66">
        <v>5512</v>
      </c>
      <c r="P20" s="66">
        <v>115402</v>
      </c>
      <c r="Q20" s="66">
        <v>10.278851319734493</v>
      </c>
    </row>
    <row r="21" spans="1:17" ht="12.75" customHeight="1" x14ac:dyDescent="0.25">
      <c r="A21" s="95">
        <v>2006</v>
      </c>
      <c r="B21" s="66">
        <v>10992</v>
      </c>
      <c r="C21" s="66">
        <f t="shared" si="1"/>
        <v>78.897502153316097</v>
      </c>
      <c r="D21" s="66">
        <v>2567</v>
      </c>
      <c r="E21" s="66">
        <f t="shared" si="2"/>
        <v>18.425208153890324</v>
      </c>
      <c r="F21" s="66">
        <v>373</v>
      </c>
      <c r="G21" s="66">
        <f t="shared" si="3"/>
        <v>2.6772896927935688</v>
      </c>
      <c r="H21" s="66">
        <v>13932</v>
      </c>
      <c r="I21" s="66">
        <v>153.98300041822543</v>
      </c>
      <c r="J21" s="66">
        <f t="shared" si="4"/>
        <v>169.39900229224997</v>
      </c>
      <c r="K21" s="66"/>
      <c r="L21" s="66">
        <v>3203</v>
      </c>
      <c r="M21" s="66">
        <v>4553</v>
      </c>
      <c r="N21" s="66">
        <v>6176</v>
      </c>
      <c r="P21" s="66">
        <v>119686</v>
      </c>
      <c r="Q21" s="66">
        <v>11.64045920157746</v>
      </c>
    </row>
    <row r="22" spans="1:17" ht="12.75" customHeight="1" x14ac:dyDescent="0.25">
      <c r="A22" s="95">
        <v>2007</v>
      </c>
      <c r="B22" s="66">
        <v>11556</v>
      </c>
      <c r="C22" s="66">
        <f t="shared" si="1"/>
        <v>76.131497463601022</v>
      </c>
      <c r="D22" s="66">
        <v>3309</v>
      </c>
      <c r="E22" s="66">
        <f t="shared" si="2"/>
        <v>21.799855062915871</v>
      </c>
      <c r="F22" s="66">
        <v>314</v>
      </c>
      <c r="G22" s="66">
        <f t="shared" si="3"/>
        <v>2.0686474734831015</v>
      </c>
      <c r="H22" s="66">
        <v>15179</v>
      </c>
      <c r="I22" s="66">
        <v>166.55955165096299</v>
      </c>
      <c r="J22" s="66">
        <f t="shared" si="4"/>
        <v>183.23465444421927</v>
      </c>
      <c r="K22" s="66"/>
      <c r="L22" s="66">
        <v>4224</v>
      </c>
      <c r="M22" s="66">
        <v>4449</v>
      </c>
      <c r="N22" s="66">
        <v>6506</v>
      </c>
      <c r="P22" s="66">
        <v>125156</v>
      </c>
      <c r="Q22" s="66">
        <v>12.128064175908467</v>
      </c>
    </row>
    <row r="23" spans="1:17" ht="12.75" customHeight="1" x14ac:dyDescent="0.25">
      <c r="A23" s="95">
        <v>2008</v>
      </c>
      <c r="B23" s="66">
        <v>13860</v>
      </c>
      <c r="C23" s="66">
        <f t="shared" si="1"/>
        <v>82.416602247725507</v>
      </c>
      <c r="D23" s="66">
        <v>2617</v>
      </c>
      <c r="E23" s="66">
        <f t="shared" si="2"/>
        <v>15.561634060771837</v>
      </c>
      <c r="F23" s="66">
        <v>340</v>
      </c>
      <c r="G23" s="66">
        <f t="shared" si="3"/>
        <v>2.0217636915026462</v>
      </c>
      <c r="H23" s="66">
        <v>16817</v>
      </c>
      <c r="I23" s="66">
        <v>183.13332992846401</v>
      </c>
      <c r="J23" s="66">
        <f t="shared" si="4"/>
        <v>201.46771586525998</v>
      </c>
      <c r="K23" s="66"/>
      <c r="L23" s="66">
        <v>4842</v>
      </c>
      <c r="M23" s="66">
        <v>4859</v>
      </c>
      <c r="N23" s="66">
        <v>7116</v>
      </c>
      <c r="P23" s="66">
        <v>134488</v>
      </c>
      <c r="Q23" s="66">
        <v>12.504461364582713</v>
      </c>
    </row>
    <row r="24" spans="1:17" ht="12.75" customHeight="1" x14ac:dyDescent="0.25">
      <c r="A24" s="95">
        <v>2009</v>
      </c>
      <c r="B24" s="66">
        <v>15474</v>
      </c>
      <c r="C24" s="66">
        <f t="shared" si="1"/>
        <v>83.530364372469634</v>
      </c>
      <c r="D24" s="66">
        <v>2672</v>
      </c>
      <c r="E24" s="66">
        <f t="shared" si="2"/>
        <v>14.423751686909581</v>
      </c>
      <c r="F24" s="66">
        <v>379</v>
      </c>
      <c r="G24" s="66">
        <f t="shared" si="3"/>
        <v>2.0458839406207829</v>
      </c>
      <c r="H24" s="66">
        <v>18525</v>
      </c>
      <c r="I24" s="66">
        <v>200.13294661490113</v>
      </c>
      <c r="J24" s="66">
        <f t="shared" si="4"/>
        <v>220.16924849036585</v>
      </c>
      <c r="K24" s="66"/>
      <c r="L24" s="66">
        <v>5492</v>
      </c>
      <c r="M24" s="66">
        <v>5136</v>
      </c>
      <c r="N24" s="66">
        <v>7897</v>
      </c>
      <c r="P24" s="66">
        <v>141577</v>
      </c>
      <c r="Q24" s="66">
        <v>13.084752466855493</v>
      </c>
    </row>
    <row r="25" spans="1:17" ht="12.75" customHeight="1" x14ac:dyDescent="0.25">
      <c r="A25" s="95">
        <v>2010</v>
      </c>
      <c r="B25" s="66">
        <v>16952</v>
      </c>
      <c r="C25" s="66">
        <f t="shared" si="1"/>
        <v>84.67109534988262</v>
      </c>
      <c r="D25" s="66">
        <v>2701</v>
      </c>
      <c r="E25" s="66">
        <f t="shared" si="2"/>
        <v>13.490834623645172</v>
      </c>
      <c r="F25" s="66">
        <v>368</v>
      </c>
      <c r="G25" s="66">
        <f t="shared" si="3"/>
        <v>1.8380700264722043</v>
      </c>
      <c r="H25" s="66">
        <v>20021</v>
      </c>
      <c r="I25" s="66">
        <v>214.34195061987981</v>
      </c>
      <c r="J25" s="66">
        <f t="shared" si="4"/>
        <v>235.80078635800362</v>
      </c>
      <c r="K25" s="66"/>
      <c r="L25" s="66">
        <v>5661</v>
      </c>
      <c r="M25" s="66">
        <v>5588</v>
      </c>
      <c r="N25" s="66">
        <v>8772</v>
      </c>
      <c r="P25" s="66">
        <v>138136</v>
      </c>
      <c r="Q25" s="66">
        <v>14.493687380552501</v>
      </c>
    </row>
    <row r="26" spans="1:17" ht="12.75" customHeight="1" x14ac:dyDescent="0.25">
      <c r="A26" s="95">
        <v>2011</v>
      </c>
      <c r="B26" s="66">
        <v>18623</v>
      </c>
      <c r="C26" s="66">
        <f t="shared" si="1"/>
        <v>86.69118331626477</v>
      </c>
      <c r="D26" s="66">
        <v>2545</v>
      </c>
      <c r="E26" s="66">
        <f t="shared" si="2"/>
        <v>11.847127827948981</v>
      </c>
      <c r="F26" s="66">
        <v>314</v>
      </c>
      <c r="G26" s="66">
        <f t="shared" si="3"/>
        <v>1.4616888557862397</v>
      </c>
      <c r="H26" s="66">
        <v>21482</v>
      </c>
      <c r="I26" s="66">
        <v>228.15400448406206</v>
      </c>
      <c r="J26" s="66">
        <f t="shared" si="4"/>
        <v>250.9956334375151</v>
      </c>
      <c r="K26" s="66"/>
      <c r="L26" s="66">
        <v>6267</v>
      </c>
      <c r="M26" s="66">
        <v>6127</v>
      </c>
      <c r="N26" s="66">
        <v>9088</v>
      </c>
      <c r="P26" s="66">
        <v>136331</v>
      </c>
      <c r="Q26" s="66">
        <v>15.757237898937145</v>
      </c>
    </row>
    <row r="27" spans="1:17" ht="12.75" customHeight="1" x14ac:dyDescent="0.25">
      <c r="A27" s="95">
        <v>2012</v>
      </c>
      <c r="B27" s="66">
        <v>20027</v>
      </c>
      <c r="C27" s="66">
        <f t="shared" si="1"/>
        <v>88.333627381792525</v>
      </c>
      <c r="D27" s="66">
        <v>2444</v>
      </c>
      <c r="E27" s="66">
        <f t="shared" si="2"/>
        <v>10.779816513761469</v>
      </c>
      <c r="F27" s="66">
        <v>201</v>
      </c>
      <c r="G27" s="66">
        <f t="shared" si="3"/>
        <v>0.88655610444601274</v>
      </c>
      <c r="H27" s="66">
        <v>22672</v>
      </c>
      <c r="I27" s="66">
        <v>239.08411549053528</v>
      </c>
      <c r="J27" s="66">
        <f t="shared" si="4"/>
        <v>263.0200120663975</v>
      </c>
      <c r="K27" s="66"/>
      <c r="L27" s="66">
        <v>6607</v>
      </c>
      <c r="M27" s="66">
        <v>6220</v>
      </c>
      <c r="N27" s="66">
        <v>9845</v>
      </c>
      <c r="P27" s="66">
        <v>130134</v>
      </c>
      <c r="Q27" s="66">
        <v>17.422041895277175</v>
      </c>
    </row>
    <row r="28" spans="1:17" ht="12.75" customHeight="1" x14ac:dyDescent="0.25">
      <c r="A28" s="95">
        <v>2013</v>
      </c>
      <c r="B28" s="66">
        <v>18103</v>
      </c>
      <c r="C28" s="66">
        <f t="shared" si="1"/>
        <v>87.180351553094155</v>
      </c>
      <c r="D28" s="66">
        <v>2309</v>
      </c>
      <c r="E28" s="66">
        <f t="shared" si="2"/>
        <v>11.119672525884901</v>
      </c>
      <c r="F28" s="66">
        <v>206</v>
      </c>
      <c r="G28" s="66">
        <f t="shared" si="3"/>
        <v>0.99205393691307497</v>
      </c>
      <c r="H28" s="66">
        <v>20765</v>
      </c>
      <c r="I28" s="66">
        <v>217.30046579634157</v>
      </c>
      <c r="J28" s="66">
        <f t="shared" si="4"/>
        <v>239.05549316198778</v>
      </c>
      <c r="K28" s="66"/>
      <c r="L28" s="66">
        <v>5014</v>
      </c>
      <c r="M28" s="66">
        <v>6066</v>
      </c>
      <c r="N28" s="66">
        <v>9685</v>
      </c>
      <c r="P28" s="66">
        <v>116657</v>
      </c>
      <c r="Q28" s="66">
        <v>17.800046289549705</v>
      </c>
    </row>
    <row r="29" spans="1:17" ht="12.75" customHeight="1" x14ac:dyDescent="0.25">
      <c r="A29" s="95">
        <v>2014</v>
      </c>
      <c r="B29" s="66">
        <v>18484</v>
      </c>
      <c r="C29" s="66">
        <f t="shared" si="1"/>
        <v>86.236820005598574</v>
      </c>
      <c r="D29" s="66">
        <v>2734</v>
      </c>
      <c r="E29" s="66">
        <f t="shared" si="2"/>
        <v>12.755435289726602</v>
      </c>
      <c r="F29" s="66">
        <v>216</v>
      </c>
      <c r="G29" s="66">
        <f t="shared" si="3"/>
        <v>1.0077447046748158</v>
      </c>
      <c r="H29" s="66">
        <v>21434</v>
      </c>
      <c r="I29" s="66">
        <v>222.23226786816278</v>
      </c>
      <c r="J29" s="66">
        <f t="shared" si="4"/>
        <v>244.48104239924299</v>
      </c>
      <c r="K29" s="66"/>
      <c r="L29" s="66">
        <v>4716</v>
      </c>
      <c r="M29" s="66">
        <v>6374</v>
      </c>
      <c r="N29" s="66">
        <v>10344</v>
      </c>
      <c r="P29" s="66">
        <v>109926</v>
      </c>
      <c r="Q29" s="66">
        <v>19.498571766461072</v>
      </c>
    </row>
    <row r="30" spans="1:17" ht="12.75" customHeight="1" x14ac:dyDescent="0.25">
      <c r="A30" s="95">
        <v>2015</v>
      </c>
      <c r="B30" s="67" t="s">
        <v>66</v>
      </c>
      <c r="C30" s="67" t="s">
        <v>66</v>
      </c>
      <c r="D30" s="67" t="s">
        <v>66</v>
      </c>
      <c r="E30" s="67" t="s">
        <v>66</v>
      </c>
      <c r="F30" s="66">
        <v>217</v>
      </c>
      <c r="G30" s="66">
        <f t="shared" si="3"/>
        <v>1.0152046783625732</v>
      </c>
      <c r="H30" s="66">
        <v>21375</v>
      </c>
      <c r="I30" s="66">
        <v>219.29025874198692</v>
      </c>
      <c r="J30" s="66">
        <f t="shared" si="4"/>
        <v>241.24449414810306</v>
      </c>
      <c r="K30" s="66"/>
      <c r="L30" s="66">
        <v>4557</v>
      </c>
      <c r="M30" s="66">
        <v>6238</v>
      </c>
      <c r="N30" s="66">
        <v>10580</v>
      </c>
      <c r="P30" s="66">
        <v>106750</v>
      </c>
      <c r="Q30" s="66">
        <v>20.023419203747071</v>
      </c>
    </row>
    <row r="31" spans="1:17" ht="12.75" customHeight="1" x14ac:dyDescent="0.25">
      <c r="A31" s="95">
        <v>2016</v>
      </c>
      <c r="B31" s="67" t="s">
        <v>66</v>
      </c>
      <c r="C31" s="67" t="s">
        <v>66</v>
      </c>
      <c r="D31" s="67" t="s">
        <v>66</v>
      </c>
      <c r="E31" s="67" t="s">
        <v>66</v>
      </c>
      <c r="F31" s="66">
        <v>292</v>
      </c>
      <c r="G31" s="66">
        <f t="shared" si="3"/>
        <v>1.4238346011312659</v>
      </c>
      <c r="H31" s="66">
        <v>20508</v>
      </c>
      <c r="I31" s="66">
        <v>208.18155120430711</v>
      </c>
      <c r="J31" s="66">
        <f t="shared" si="4"/>
        <v>229.02363880349824</v>
      </c>
      <c r="K31" s="66"/>
      <c r="L31" s="66">
        <v>3555</v>
      </c>
      <c r="M31" s="66">
        <v>6078</v>
      </c>
      <c r="N31" s="66">
        <f t="shared" ref="N31:N36" si="5">H31-(L31+M31)</f>
        <v>10875</v>
      </c>
      <c r="P31" s="66">
        <v>98443</v>
      </c>
      <c r="Q31" s="66">
        <v>20.832359842751643</v>
      </c>
    </row>
    <row r="32" spans="1:17" ht="12.75" customHeight="1" x14ac:dyDescent="0.25">
      <c r="A32" s="95">
        <v>2017</v>
      </c>
      <c r="B32" s="66">
        <v>18192</v>
      </c>
      <c r="C32" s="66">
        <f t="shared" si="1"/>
        <v>84.120965504485341</v>
      </c>
      <c r="D32" s="66">
        <v>3134</v>
      </c>
      <c r="E32" s="66">
        <f t="shared" si="2"/>
        <v>14.491815407380004</v>
      </c>
      <c r="F32" s="66">
        <v>300</v>
      </c>
      <c r="G32" s="66">
        <f t="shared" si="3"/>
        <v>1.3872190881346527</v>
      </c>
      <c r="H32" s="66">
        <v>21626</v>
      </c>
      <c r="I32" s="66">
        <v>216.36487205348431</v>
      </c>
      <c r="J32" s="66">
        <f t="shared" si="4"/>
        <v>238.02623248931337</v>
      </c>
      <c r="K32" s="66"/>
      <c r="L32" s="66">
        <v>3167</v>
      </c>
      <c r="M32" s="66">
        <v>6316</v>
      </c>
      <c r="N32" s="66">
        <f t="shared" si="5"/>
        <v>12143</v>
      </c>
      <c r="P32" s="66">
        <v>97058</v>
      </c>
      <c r="Q32" s="66">
        <v>22.281522388674812</v>
      </c>
    </row>
    <row r="33" spans="1:19" ht="12.75" customHeight="1" x14ac:dyDescent="0.25">
      <c r="A33" s="95">
        <v>2018</v>
      </c>
      <c r="B33" s="66">
        <v>20007</v>
      </c>
      <c r="C33" s="66">
        <f t="shared" si="1"/>
        <v>83.749843023985932</v>
      </c>
      <c r="D33" s="66">
        <v>3551</v>
      </c>
      <c r="E33" s="66">
        <f t="shared" si="2"/>
        <v>14.864582025199882</v>
      </c>
      <c r="F33" s="66">
        <v>331</v>
      </c>
      <c r="G33" s="66">
        <f t="shared" si="3"/>
        <v>1.3855749508141824</v>
      </c>
      <c r="H33" s="66">
        <v>23889</v>
      </c>
      <c r="I33" s="66">
        <v>236.05166753917544</v>
      </c>
      <c r="J33" s="66">
        <f t="shared" si="4"/>
        <v>259.68397071073935</v>
      </c>
      <c r="K33" s="66"/>
      <c r="L33" s="66">
        <v>3428</v>
      </c>
      <c r="M33" s="66">
        <v>6646</v>
      </c>
      <c r="N33" s="66">
        <f t="shared" si="5"/>
        <v>13815</v>
      </c>
      <c r="P33" s="66">
        <v>101185</v>
      </c>
      <c r="Q33" s="66">
        <v>23.609230617186341</v>
      </c>
    </row>
    <row r="34" spans="1:19" ht="12.75" customHeight="1" x14ac:dyDescent="0.25">
      <c r="A34" s="95">
        <v>2019</v>
      </c>
      <c r="B34" s="66">
        <v>22682</v>
      </c>
      <c r="C34" s="66">
        <f t="shared" ref="C34:C36" si="6">B34/H34*100</f>
        <v>84.232026143790847</v>
      </c>
      <c r="D34" s="66">
        <v>3896</v>
      </c>
      <c r="E34" s="66">
        <f t="shared" ref="E34:E36" si="7">D34/H34*100</f>
        <v>14.468211527035058</v>
      </c>
      <c r="F34" s="66">
        <v>328</v>
      </c>
      <c r="G34" s="66">
        <f t="shared" ref="G34:G36" si="8">F34/H34*100</f>
        <v>1.2180629827688649</v>
      </c>
      <c r="H34" s="66">
        <v>26928</v>
      </c>
      <c r="I34" s="66">
        <v>263.22104634471418</v>
      </c>
      <c r="J34" s="66">
        <f t="shared" si="4"/>
        <v>289.57341077917505</v>
      </c>
      <c r="K34" s="66"/>
      <c r="L34" s="66">
        <v>3738</v>
      </c>
      <c r="M34" s="66">
        <v>7353</v>
      </c>
      <c r="N34" s="66">
        <f t="shared" si="5"/>
        <v>15837</v>
      </c>
      <c r="P34" s="66">
        <v>104355</v>
      </c>
      <c r="Q34" s="66">
        <v>25.804225959465288</v>
      </c>
    </row>
    <row r="35" spans="1:19" ht="12.75" customHeight="1" x14ac:dyDescent="0.25">
      <c r="A35" s="95">
        <v>2020</v>
      </c>
      <c r="B35" s="66">
        <v>24861</v>
      </c>
      <c r="C35" s="66">
        <f t="shared" si="6"/>
        <v>84.16900836239293</v>
      </c>
      <c r="D35" s="66">
        <v>4192</v>
      </c>
      <c r="E35" s="66">
        <f t="shared" si="7"/>
        <v>14.19236889325253</v>
      </c>
      <c r="F35" s="66">
        <v>484</v>
      </c>
      <c r="G35" s="66">
        <f t="shared" si="8"/>
        <v>1.6386227443545385</v>
      </c>
      <c r="H35" s="66">
        <v>29537</v>
      </c>
      <c r="I35" s="66">
        <v>286.00092432028424</v>
      </c>
      <c r="J35" s="66">
        <f t="shared" si="4"/>
        <v>314.63389531915567</v>
      </c>
      <c r="K35" s="66"/>
      <c r="L35" s="66">
        <v>4019</v>
      </c>
      <c r="M35" s="66">
        <v>6599</v>
      </c>
      <c r="N35" s="66">
        <f t="shared" si="5"/>
        <v>18919</v>
      </c>
      <c r="P35" s="66">
        <v>109419</v>
      </c>
      <c r="Q35" s="66">
        <v>26.994397682303806</v>
      </c>
    </row>
    <row r="36" spans="1:19" ht="12.75" customHeight="1" x14ac:dyDescent="0.25">
      <c r="A36" s="95">
        <v>2021</v>
      </c>
      <c r="B36" s="66">
        <v>24667</v>
      </c>
      <c r="C36" s="66">
        <f t="shared" si="6"/>
        <v>83.07624949481341</v>
      </c>
      <c r="D36" s="66">
        <v>4398</v>
      </c>
      <c r="E36" s="66">
        <f t="shared" si="7"/>
        <v>14.812070591405091</v>
      </c>
      <c r="F36" s="66">
        <v>627</v>
      </c>
      <c r="G36" s="66">
        <f t="shared" si="8"/>
        <v>2.1116799137814901</v>
      </c>
      <c r="H36" s="66">
        <v>29692</v>
      </c>
      <c r="I36" s="66">
        <v>286.06952591674099</v>
      </c>
      <c r="J36" s="66">
        <f t="shared" si="4"/>
        <v>314.70936496167377</v>
      </c>
      <c r="K36" s="66"/>
      <c r="L36" s="66">
        <v>4036</v>
      </c>
      <c r="M36" s="66">
        <v>5482</v>
      </c>
      <c r="N36" s="66">
        <f t="shared" si="5"/>
        <v>20174</v>
      </c>
      <c r="P36" s="66">
        <v>112136</v>
      </c>
      <c r="Q36" s="66">
        <v>26.47856174645074</v>
      </c>
    </row>
    <row r="37" spans="1:19" ht="12.75" customHeight="1" x14ac:dyDescent="0.25">
      <c r="A37" s="95">
        <v>2022</v>
      </c>
      <c r="B37" s="66">
        <v>25302</v>
      </c>
      <c r="C37" s="66">
        <f t="shared" ref="C37:C39" si="9">B37/H37*100</f>
        <v>81.986973850490912</v>
      </c>
      <c r="D37" s="66">
        <v>4954</v>
      </c>
      <c r="E37" s="66">
        <f t="shared" ref="E37:E39" si="10">D37/H37*100</f>
        <v>16.05262305174816</v>
      </c>
      <c r="F37" s="66">
        <v>605</v>
      </c>
      <c r="G37" s="66">
        <f t="shared" ref="G37:G39" si="11">F37/H37*100</f>
        <v>1.9604030977609279</v>
      </c>
      <c r="H37" s="66">
        <v>30861</v>
      </c>
      <c r="I37" s="66">
        <v>295.25485523509315</v>
      </c>
      <c r="J37" s="66">
        <f t="shared" si="4"/>
        <v>324.81428315412671</v>
      </c>
      <c r="K37" s="66"/>
      <c r="L37" s="66">
        <v>3476</v>
      </c>
      <c r="M37" s="66">
        <v>5190</v>
      </c>
      <c r="N37" s="66">
        <f>H37-(L37+M37)</f>
        <v>22195</v>
      </c>
      <c r="P37" s="66">
        <v>110522</v>
      </c>
      <c r="Q37" s="66">
        <v>27.922947467472543</v>
      </c>
    </row>
    <row r="38" spans="1:19" ht="12.75" customHeight="1" x14ac:dyDescent="0.25">
      <c r="A38" s="95">
        <v>2023</v>
      </c>
      <c r="B38" s="66">
        <v>25215</v>
      </c>
      <c r="C38" s="66">
        <f t="shared" si="9"/>
        <v>80.39984694853645</v>
      </c>
      <c r="D38" s="66">
        <v>5324</v>
      </c>
      <c r="E38" s="66">
        <f t="shared" si="10"/>
        <v>16.975958165933296</v>
      </c>
      <c r="F38" s="66">
        <v>823</v>
      </c>
      <c r="G38" s="66">
        <f t="shared" si="11"/>
        <v>2.6241948855302599</v>
      </c>
      <c r="H38" s="66">
        <v>31362</v>
      </c>
      <c r="I38" s="66">
        <v>297.22205137045597</v>
      </c>
      <c r="J38" s="66">
        <f t="shared" ref="J38:J39" si="12">I38/$I$15*100</f>
        <v>326.97842505120968</v>
      </c>
      <c r="K38" s="66"/>
      <c r="L38" s="66">
        <v>2827</v>
      </c>
      <c r="M38" s="66">
        <v>5870</v>
      </c>
      <c r="N38" s="66">
        <v>22665</v>
      </c>
      <c r="P38" s="66">
        <v>113737</v>
      </c>
      <c r="Q38" s="66">
        <v>27.574140341313729</v>
      </c>
      <c r="R38" s="153"/>
    </row>
    <row r="39" spans="1:19" ht="12.75" customHeight="1" x14ac:dyDescent="0.25">
      <c r="A39" s="95">
        <v>2024</v>
      </c>
      <c r="B39" s="66">
        <v>25540</v>
      </c>
      <c r="C39" s="66">
        <f t="shared" si="9"/>
        <v>80.188383045525896</v>
      </c>
      <c r="D39" s="66">
        <v>5455</v>
      </c>
      <c r="E39" s="66">
        <f t="shared" si="10"/>
        <v>17.127158555729984</v>
      </c>
      <c r="F39" s="66">
        <v>855</v>
      </c>
      <c r="G39" s="66">
        <f t="shared" si="11"/>
        <v>2.6844583987441131</v>
      </c>
      <c r="H39" s="66">
        <v>31850</v>
      </c>
      <c r="I39" s="66">
        <v>300.82047959379321</v>
      </c>
      <c r="J39" s="66">
        <f t="shared" si="12"/>
        <v>330.93710977093838</v>
      </c>
      <c r="K39" s="66"/>
      <c r="L39" s="66">
        <v>2442</v>
      </c>
      <c r="M39" s="66">
        <v>6158</v>
      </c>
      <c r="N39" s="66">
        <v>23250</v>
      </c>
      <c r="P39" s="66">
        <v>115820</v>
      </c>
      <c r="Q39" s="66">
        <v>27.49956829563115</v>
      </c>
      <c r="R39" s="153"/>
      <c r="S39" s="89"/>
    </row>
    <row r="40" spans="1:19" ht="6.75" customHeight="1" x14ac:dyDescent="0.25">
      <c r="A40" s="65"/>
      <c r="B40" s="64"/>
      <c r="C40" s="64"/>
      <c r="D40" s="64"/>
      <c r="E40" s="64"/>
      <c r="F40" s="64"/>
      <c r="G40" s="64"/>
      <c r="H40" s="64"/>
      <c r="I40" s="64"/>
      <c r="J40" s="64"/>
      <c r="K40" s="64"/>
      <c r="L40" s="64"/>
      <c r="M40" s="64"/>
      <c r="N40" s="64"/>
      <c r="O40" s="123"/>
      <c r="P40" s="123"/>
      <c r="Q40" s="123"/>
    </row>
    <row r="41" spans="1:19" s="42" customFormat="1" ht="15" customHeight="1" x14ac:dyDescent="0.25">
      <c r="A41" s="238" t="s">
        <v>212</v>
      </c>
      <c r="B41" s="227"/>
      <c r="C41" s="227"/>
      <c r="D41" s="227"/>
      <c r="E41" s="227"/>
      <c r="F41" s="227"/>
      <c r="G41" s="227"/>
      <c r="H41" s="227"/>
      <c r="I41" s="227"/>
      <c r="J41" s="227"/>
      <c r="K41" s="227"/>
      <c r="L41" s="227"/>
      <c r="M41" s="227"/>
      <c r="N41" s="227"/>
      <c r="O41" s="227"/>
      <c r="P41" s="227"/>
      <c r="Q41" s="227"/>
    </row>
    <row r="42" spans="1:19" s="42" customFormat="1" ht="6" customHeight="1" x14ac:dyDescent="0.25">
      <c r="A42" s="125"/>
      <c r="B42" s="84"/>
      <c r="C42" s="84"/>
      <c r="D42" s="84"/>
      <c r="E42" s="84"/>
      <c r="F42" s="84"/>
      <c r="G42" s="84"/>
      <c r="H42" s="84"/>
      <c r="I42" s="84"/>
      <c r="J42" s="84"/>
      <c r="K42" s="84"/>
      <c r="L42" s="84"/>
      <c r="M42" s="84"/>
      <c r="N42" s="84"/>
    </row>
    <row r="43" spans="1:19" ht="15" customHeight="1" x14ac:dyDescent="0.25">
      <c r="A43" s="238" t="s">
        <v>314</v>
      </c>
      <c r="B43" s="227"/>
      <c r="C43" s="227"/>
      <c r="D43" s="227"/>
      <c r="E43" s="227"/>
      <c r="F43" s="227"/>
      <c r="G43" s="227"/>
      <c r="H43" s="227"/>
      <c r="I43" s="227"/>
      <c r="J43" s="227"/>
      <c r="K43" s="227"/>
      <c r="L43" s="227"/>
      <c r="M43" s="227"/>
      <c r="N43" s="227"/>
      <c r="O43" s="227"/>
      <c r="P43" s="227"/>
      <c r="Q43" s="227"/>
    </row>
  </sheetData>
  <mergeCells count="19">
    <mergeCell ref="A3:Q3"/>
    <mergeCell ref="I4:I6"/>
    <mergeCell ref="A41:Q41"/>
    <mergeCell ref="L1:N1"/>
    <mergeCell ref="L4:N4"/>
    <mergeCell ref="A1:B1"/>
    <mergeCell ref="A2:B2"/>
    <mergeCell ref="B5:C5"/>
    <mergeCell ref="L5:L6"/>
    <mergeCell ref="M5:M6"/>
    <mergeCell ref="N5:N6"/>
    <mergeCell ref="H4:H6"/>
    <mergeCell ref="J4:J6"/>
    <mergeCell ref="A43:Q43"/>
    <mergeCell ref="D5:E5"/>
    <mergeCell ref="F5:G5"/>
    <mergeCell ref="B4:G4"/>
    <mergeCell ref="P4:P6"/>
    <mergeCell ref="Q4:Q6"/>
  </mergeCells>
  <hyperlinks>
    <hyperlink ref="L1:N1" location="Tabellförteckning!A1" display="Tillbaka till innehållsföreckningen " xr:uid="{00000000-0004-0000-4100-000000000000}"/>
  </hyperlinks>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ublished="0">
    <pageSetUpPr fitToPage="1"/>
  </sheetPr>
  <dimension ref="A1:I16"/>
  <sheetViews>
    <sheetView topLeftCell="A10" zoomScaleNormal="100" workbookViewId="0">
      <selection activeCell="B19" sqref="B19"/>
    </sheetView>
  </sheetViews>
  <sheetFormatPr defaultColWidth="9.44140625" defaultRowHeight="13.2" x14ac:dyDescent="0.25"/>
  <cols>
    <col min="1" max="16384" width="9.44140625" style="4"/>
  </cols>
  <sheetData>
    <row r="1" spans="1:9" ht="15" customHeight="1" x14ac:dyDescent="0.3">
      <c r="A1" s="187" t="s">
        <v>137</v>
      </c>
      <c r="B1" s="188"/>
      <c r="C1" s="188"/>
      <c r="D1" s="188"/>
      <c r="E1" s="188"/>
      <c r="F1" s="188"/>
      <c r="G1" s="188"/>
      <c r="H1" s="188"/>
      <c r="I1" s="188"/>
    </row>
    <row r="2" spans="1:9" ht="15" customHeight="1" x14ac:dyDescent="0.25">
      <c r="A2" s="189" t="s">
        <v>369</v>
      </c>
      <c r="B2" s="218"/>
      <c r="C2" s="218"/>
      <c r="D2" s="218"/>
      <c r="E2" s="218"/>
      <c r="F2" s="218"/>
      <c r="G2" s="218"/>
      <c r="H2" s="218"/>
      <c r="I2" s="218"/>
    </row>
    <row r="3" spans="1:9" ht="6" customHeight="1" x14ac:dyDescent="0.25"/>
    <row r="4" spans="1:9" ht="55.05" customHeight="1" x14ac:dyDescent="0.25">
      <c r="A4" s="186" t="s">
        <v>330</v>
      </c>
      <c r="B4" s="186"/>
      <c r="C4" s="186"/>
      <c r="D4" s="186"/>
      <c r="E4" s="186"/>
      <c r="F4" s="186"/>
      <c r="G4" s="186"/>
      <c r="H4" s="186"/>
      <c r="I4" s="186"/>
    </row>
    <row r="5" spans="1:9" ht="6" customHeight="1" x14ac:dyDescent="0.25">
      <c r="A5" s="86"/>
      <c r="B5" s="86"/>
      <c r="C5" s="86"/>
      <c r="D5" s="86"/>
      <c r="E5" s="86"/>
      <c r="F5" s="86"/>
      <c r="G5" s="86"/>
      <c r="H5" s="86"/>
      <c r="I5" s="86"/>
    </row>
    <row r="6" spans="1:9" ht="70.05" customHeight="1" x14ac:dyDescent="0.25">
      <c r="A6" s="186" t="s">
        <v>331</v>
      </c>
      <c r="B6" s="186"/>
      <c r="C6" s="186"/>
      <c r="D6" s="186"/>
      <c r="E6" s="186"/>
      <c r="F6" s="186"/>
      <c r="G6" s="186"/>
      <c r="H6" s="186"/>
      <c r="I6" s="186"/>
    </row>
    <row r="7" spans="1:9" ht="6" customHeight="1" x14ac:dyDescent="0.25">
      <c r="A7" s="86"/>
      <c r="B7" s="86"/>
      <c r="C7" s="86"/>
      <c r="D7" s="86"/>
      <c r="E7" s="86"/>
      <c r="F7" s="86"/>
      <c r="G7" s="86"/>
      <c r="H7" s="86"/>
      <c r="I7" s="86"/>
    </row>
    <row r="8" spans="1:9" ht="45" customHeight="1" x14ac:dyDescent="0.25">
      <c r="A8" s="186" t="s">
        <v>354</v>
      </c>
      <c r="B8" s="186"/>
      <c r="C8" s="186"/>
      <c r="D8" s="186"/>
      <c r="E8" s="186"/>
      <c r="F8" s="186"/>
      <c r="G8" s="186"/>
      <c r="H8" s="186"/>
      <c r="I8" s="186"/>
    </row>
    <row r="9" spans="1:9" ht="6" customHeight="1" x14ac:dyDescent="0.25">
      <c r="A9" s="86"/>
      <c r="B9" s="86"/>
      <c r="C9" s="86"/>
      <c r="D9" s="86"/>
      <c r="E9" s="86"/>
      <c r="F9" s="86"/>
      <c r="G9" s="86"/>
      <c r="H9" s="86"/>
      <c r="I9" s="86"/>
    </row>
    <row r="10" spans="1:9" ht="85.05" customHeight="1" x14ac:dyDescent="0.25">
      <c r="A10" s="186" t="s">
        <v>362</v>
      </c>
      <c r="B10" s="186"/>
      <c r="C10" s="186"/>
      <c r="D10" s="186"/>
      <c r="E10" s="186"/>
      <c r="F10" s="186"/>
      <c r="G10" s="186"/>
      <c r="H10" s="186"/>
      <c r="I10" s="186"/>
    </row>
    <row r="11" spans="1:9" ht="6" customHeight="1" x14ac:dyDescent="0.25">
      <c r="A11" s="86"/>
      <c r="B11" s="86"/>
      <c r="C11" s="86"/>
      <c r="D11" s="86"/>
      <c r="E11" s="86"/>
      <c r="F11" s="86"/>
      <c r="G11" s="86"/>
      <c r="H11" s="86"/>
      <c r="I11" s="86"/>
    </row>
    <row r="12" spans="1:9" ht="85.05" customHeight="1" x14ac:dyDescent="0.25">
      <c r="A12" s="186" t="s">
        <v>378</v>
      </c>
      <c r="B12" s="186"/>
      <c r="C12" s="186"/>
      <c r="D12" s="186"/>
      <c r="E12" s="186"/>
      <c r="F12" s="186"/>
      <c r="G12" s="186"/>
      <c r="H12" s="186"/>
      <c r="I12" s="186"/>
    </row>
    <row r="13" spans="1:9" ht="6" customHeight="1" x14ac:dyDescent="0.25">
      <c r="A13" s="86"/>
      <c r="B13" s="86"/>
      <c r="C13" s="86"/>
      <c r="D13" s="86"/>
      <c r="E13" s="86"/>
      <c r="F13" s="86"/>
      <c r="G13" s="86"/>
      <c r="H13" s="86"/>
      <c r="I13" s="86"/>
    </row>
    <row r="14" spans="1:9" ht="70.05" customHeight="1" x14ac:dyDescent="0.25">
      <c r="A14" s="186" t="s">
        <v>370</v>
      </c>
      <c r="B14" s="186"/>
      <c r="C14" s="186"/>
      <c r="D14" s="186"/>
      <c r="E14" s="186"/>
      <c r="F14" s="186"/>
      <c r="G14" s="186"/>
      <c r="H14" s="186"/>
      <c r="I14" s="186"/>
    </row>
    <row r="15" spans="1:9" ht="6" customHeight="1" x14ac:dyDescent="0.25"/>
    <row r="16" spans="1:9" ht="82.2" customHeight="1" x14ac:dyDescent="0.25">
      <c r="A16" s="186" t="s">
        <v>371</v>
      </c>
      <c r="B16" s="186"/>
      <c r="C16" s="186"/>
      <c r="D16" s="186"/>
      <c r="E16" s="186"/>
      <c r="F16" s="186"/>
      <c r="G16" s="186"/>
      <c r="H16" s="186"/>
      <c r="I16" s="186"/>
    </row>
  </sheetData>
  <mergeCells count="9">
    <mergeCell ref="A16:I16"/>
    <mergeCell ref="A1:I1"/>
    <mergeCell ref="A2:I2"/>
    <mergeCell ref="A8:I8"/>
    <mergeCell ref="A10:I10"/>
    <mergeCell ref="A4:I4"/>
    <mergeCell ref="A14:I14"/>
    <mergeCell ref="A6:I6"/>
    <mergeCell ref="A12:I1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81F4-11C9-4C32-89E7-06BD5C95FE9D}">
  <sheetPr>
    <pageSetUpPr fitToPage="1"/>
  </sheetPr>
  <dimension ref="A1:V37"/>
  <sheetViews>
    <sheetView zoomScaleNormal="100" workbookViewId="0">
      <pane ySplit="5" topLeftCell="A6" activePane="bottomLeft" state="frozen"/>
      <selection activeCell="L20" sqref="L20"/>
      <selection pane="bottomLeft" activeCell="L24" sqref="L24"/>
    </sheetView>
  </sheetViews>
  <sheetFormatPr defaultColWidth="8.5546875" defaultRowHeight="13.2" x14ac:dyDescent="0.25"/>
  <cols>
    <col min="1" max="1" width="6.77734375" style="11" customWidth="1"/>
    <col min="2" max="2" width="7.77734375" style="89" customWidth="1"/>
    <col min="3" max="4" width="7.77734375" style="107" customWidth="1"/>
    <col min="5" max="5" width="2.77734375" style="107" customWidth="1"/>
    <col min="6" max="6" width="7.77734375" style="107" customWidth="1"/>
    <col min="7" max="7" width="4.77734375" style="107" customWidth="1"/>
    <col min="8" max="8" width="7.77734375" style="89" customWidth="1"/>
    <col min="9" max="9" width="4.77734375" style="89" customWidth="1"/>
    <col min="10" max="10" width="7.77734375" style="89" customWidth="1"/>
    <col min="11" max="11" width="4.77734375" style="107" customWidth="1"/>
    <col min="12" max="13" width="7.77734375" style="107" customWidth="1"/>
    <col min="14" max="14" width="2.77734375" style="107" customWidth="1"/>
    <col min="15" max="16" width="8.77734375" style="89" customWidth="1"/>
    <col min="17" max="21" width="8.5546875" style="89"/>
    <col min="22" max="22" width="10.109375" style="89" bestFit="1" customWidth="1"/>
    <col min="23" max="16384" width="8.5546875" style="89"/>
  </cols>
  <sheetData>
    <row r="1" spans="1:21" ht="30" customHeight="1" x14ac:dyDescent="0.3">
      <c r="A1" s="191"/>
      <c r="B1" s="228"/>
      <c r="F1" s="221"/>
      <c r="G1" s="221"/>
      <c r="J1" s="247" t="s">
        <v>120</v>
      </c>
      <c r="K1" s="247"/>
      <c r="L1" s="247"/>
      <c r="M1" s="89"/>
      <c r="N1" s="89"/>
    </row>
    <row r="2" spans="1:21" ht="6" customHeight="1" x14ac:dyDescent="0.25">
      <c r="A2" s="191"/>
      <c r="B2" s="228"/>
    </row>
    <row r="3" spans="1:21" ht="30" customHeight="1" x14ac:dyDescent="0.25">
      <c r="A3" s="203" t="s">
        <v>308</v>
      </c>
      <c r="B3" s="203"/>
      <c r="C3" s="203"/>
      <c r="D3" s="203"/>
      <c r="E3" s="203"/>
      <c r="F3" s="203"/>
      <c r="G3" s="203"/>
      <c r="H3" s="203"/>
      <c r="I3" s="203"/>
      <c r="J3" s="203"/>
      <c r="K3" s="203"/>
      <c r="L3" s="203"/>
      <c r="M3" s="206"/>
      <c r="N3" s="206"/>
      <c r="O3" s="206"/>
      <c r="P3" s="206"/>
    </row>
    <row r="4" spans="1:21" ht="30" customHeight="1" x14ac:dyDescent="0.25">
      <c r="A4" s="244" t="s">
        <v>60</v>
      </c>
      <c r="B4" s="246" t="s">
        <v>321</v>
      </c>
      <c r="C4" s="231"/>
      <c r="D4" s="231"/>
      <c r="E4" s="122"/>
      <c r="F4" s="222" t="s">
        <v>217</v>
      </c>
      <c r="G4" s="222"/>
      <c r="H4" s="222"/>
      <c r="I4" s="222"/>
      <c r="J4" s="222"/>
      <c r="K4" s="222"/>
      <c r="L4" s="222"/>
      <c r="M4" s="231"/>
      <c r="N4" s="82"/>
      <c r="O4" s="222" t="s">
        <v>325</v>
      </c>
      <c r="P4" s="231"/>
    </row>
    <row r="5" spans="1:21" ht="55.2" customHeight="1" x14ac:dyDescent="0.25">
      <c r="A5" s="245"/>
      <c r="B5" s="122" t="s">
        <v>49</v>
      </c>
      <c r="C5" s="122" t="s">
        <v>323</v>
      </c>
      <c r="D5" s="126" t="s">
        <v>322</v>
      </c>
      <c r="E5" s="96"/>
      <c r="F5" s="51" t="s">
        <v>2</v>
      </c>
      <c r="G5" s="126" t="s">
        <v>62</v>
      </c>
      <c r="H5" s="51" t="s">
        <v>3</v>
      </c>
      <c r="I5" s="126" t="s">
        <v>62</v>
      </c>
      <c r="J5" s="51" t="s">
        <v>63</v>
      </c>
      <c r="K5" s="126" t="s">
        <v>62</v>
      </c>
      <c r="L5" s="126" t="s">
        <v>263</v>
      </c>
      <c r="M5" s="126" t="s">
        <v>307</v>
      </c>
      <c r="N5" s="126"/>
      <c r="O5" s="126" t="s">
        <v>324</v>
      </c>
      <c r="P5" s="126" t="s">
        <v>136</v>
      </c>
    </row>
    <row r="6" spans="1:21" ht="6" customHeight="1" x14ac:dyDescent="0.25">
      <c r="A6" s="28"/>
      <c r="B6" s="99"/>
      <c r="C6" s="99"/>
      <c r="D6" s="99"/>
      <c r="E6" s="99"/>
      <c r="F6" s="98"/>
      <c r="G6" s="99"/>
      <c r="H6" s="98"/>
      <c r="I6" s="99"/>
      <c r="J6" s="98"/>
      <c r="K6" s="99"/>
      <c r="L6" s="99"/>
      <c r="M6" s="99"/>
      <c r="N6" s="99"/>
      <c r="O6" s="126"/>
      <c r="P6" s="126"/>
    </row>
    <row r="7" spans="1:21" ht="12.75" customHeight="1" x14ac:dyDescent="0.25">
      <c r="A7" s="80">
        <v>1998</v>
      </c>
      <c r="B7" s="15">
        <v>14154</v>
      </c>
      <c r="C7" s="127">
        <v>0.93109416391967348</v>
      </c>
      <c r="D7" s="15">
        <v>159.85413677072054</v>
      </c>
      <c r="E7" s="127"/>
      <c r="F7" s="15">
        <v>5200</v>
      </c>
      <c r="G7" s="15">
        <f>F7/J7*100</f>
        <v>61.054361864506276</v>
      </c>
      <c r="H7" s="15">
        <v>3317</v>
      </c>
      <c r="I7" s="15">
        <f>H7/J7*100</f>
        <v>38.945638135493724</v>
      </c>
      <c r="J7" s="15">
        <v>8517</v>
      </c>
      <c r="K7" s="15">
        <f>G7+I7</f>
        <v>100</v>
      </c>
      <c r="L7" s="15">
        <v>96.190312482423835</v>
      </c>
      <c r="M7" s="15">
        <f t="shared" ref="M7:M8" si="0">L7/$L$9*100</f>
        <v>97.095288431406203</v>
      </c>
      <c r="N7" s="15"/>
      <c r="O7" s="15">
        <v>8517</v>
      </c>
      <c r="P7" s="15">
        <v>96.190312482423835</v>
      </c>
      <c r="T7" s="179"/>
      <c r="U7" s="179"/>
    </row>
    <row r="8" spans="1:21" ht="12.75" customHeight="1" x14ac:dyDescent="0.25">
      <c r="A8" s="80">
        <v>1999</v>
      </c>
      <c r="B8" s="15">
        <v>14037</v>
      </c>
      <c r="C8" s="127">
        <v>0.94262017114495755</v>
      </c>
      <c r="D8" s="15">
        <v>158.40565615511545</v>
      </c>
      <c r="E8" s="127"/>
      <c r="F8" s="15">
        <v>5200</v>
      </c>
      <c r="G8" s="15">
        <f t="shared" ref="G8:G31" si="1">F8/J8*100</f>
        <v>61.262959472196044</v>
      </c>
      <c r="H8" s="15">
        <v>3288</v>
      </c>
      <c r="I8" s="15">
        <f t="shared" ref="I8:I31" si="2">H8/J8*100</f>
        <v>38.737040527803956</v>
      </c>
      <c r="J8" s="15">
        <v>8488</v>
      </c>
      <c r="K8" s="15">
        <f t="shared" ref="K8:K32" si="3">G8+I8</f>
        <v>100</v>
      </c>
      <c r="L8" s="15">
        <v>95.785937838898619</v>
      </c>
      <c r="M8" s="15">
        <f t="shared" si="0"/>
        <v>96.687109357712046</v>
      </c>
      <c r="N8" s="15"/>
      <c r="O8" s="15">
        <v>6070</v>
      </c>
      <c r="P8" s="15">
        <v>68.499133209485692</v>
      </c>
      <c r="S8" s="126"/>
      <c r="T8" s="126"/>
      <c r="U8" s="179"/>
    </row>
    <row r="9" spans="1:21" ht="12.75" customHeight="1" x14ac:dyDescent="0.25">
      <c r="A9" s="80">
        <v>2000</v>
      </c>
      <c r="B9" s="15">
        <v>14659</v>
      </c>
      <c r="C9" s="127">
        <v>1.0036533832136079</v>
      </c>
      <c r="D9" s="15">
        <v>165.02694197950373</v>
      </c>
      <c r="E9" s="127"/>
      <c r="F9" s="15">
        <v>5389</v>
      </c>
      <c r="G9" s="15">
        <f t="shared" si="1"/>
        <v>61.238636363636367</v>
      </c>
      <c r="H9" s="15">
        <v>3411</v>
      </c>
      <c r="I9" s="15">
        <f t="shared" si="2"/>
        <v>38.76136363636364</v>
      </c>
      <c r="J9" s="15">
        <v>8800</v>
      </c>
      <c r="K9" s="15">
        <f t="shared" si="3"/>
        <v>100</v>
      </c>
      <c r="L9" s="15">
        <v>99.067950707390196</v>
      </c>
      <c r="M9" s="15">
        <f>L9/$L$9*100</f>
        <v>100</v>
      </c>
      <c r="N9" s="15"/>
      <c r="O9" s="15">
        <v>5548</v>
      </c>
      <c r="P9" s="15">
        <v>62.457839832341001</v>
      </c>
      <c r="R9" s="15"/>
      <c r="S9" s="80"/>
      <c r="T9" s="272"/>
      <c r="U9" s="179"/>
    </row>
    <row r="10" spans="1:21" ht="12.75" customHeight="1" x14ac:dyDescent="0.25">
      <c r="A10" s="80">
        <v>2001</v>
      </c>
      <c r="B10" s="15">
        <v>15417</v>
      </c>
      <c r="C10" s="127">
        <v>1.0701070384681859</v>
      </c>
      <c r="D10" s="15">
        <v>173.04723874210811</v>
      </c>
      <c r="E10" s="127"/>
      <c r="F10" s="15">
        <v>5592</v>
      </c>
      <c r="G10" s="15">
        <f t="shared" si="1"/>
        <v>61.70823217832708</v>
      </c>
      <c r="H10" s="15">
        <v>3470</v>
      </c>
      <c r="I10" s="15">
        <f t="shared" si="2"/>
        <v>38.29176782167292</v>
      </c>
      <c r="J10" s="15">
        <v>9062</v>
      </c>
      <c r="K10" s="15">
        <f t="shared" si="3"/>
        <v>100</v>
      </c>
      <c r="L10" s="15">
        <v>101.71590306032195</v>
      </c>
      <c r="M10" s="15">
        <f t="shared" ref="M10:M31" si="4">L10/$L$9*100</f>
        <v>102.67286477011402</v>
      </c>
      <c r="N10" s="15"/>
      <c r="O10" s="15">
        <v>5335</v>
      </c>
      <c r="P10" s="15">
        <v>59.88240375489049</v>
      </c>
      <c r="R10" s="15"/>
      <c r="S10" s="80"/>
      <c r="T10" s="272"/>
      <c r="U10" s="179"/>
    </row>
    <row r="11" spans="1:21" ht="12.75" customHeight="1" x14ac:dyDescent="0.25">
      <c r="A11" s="80">
        <v>2002</v>
      </c>
      <c r="B11" s="15">
        <v>14658</v>
      </c>
      <c r="C11" s="127">
        <v>1.0317826794533198</v>
      </c>
      <c r="D11" s="15">
        <v>163.94528088575638</v>
      </c>
      <c r="E11" s="127"/>
      <c r="F11" s="15">
        <v>5432</v>
      </c>
      <c r="G11" s="15">
        <f t="shared" si="1"/>
        <v>61.846749402254353</v>
      </c>
      <c r="H11" s="15">
        <v>3351</v>
      </c>
      <c r="I11" s="15">
        <f t="shared" si="2"/>
        <v>38.153250597745647</v>
      </c>
      <c r="J11" s="15">
        <v>8783</v>
      </c>
      <c r="K11" s="15">
        <f t="shared" si="3"/>
        <v>100</v>
      </c>
      <c r="L11" s="15">
        <v>98.235189113084886</v>
      </c>
      <c r="M11" s="15">
        <f t="shared" si="4"/>
        <v>99.159403633204263</v>
      </c>
      <c r="N11" s="15"/>
      <c r="O11" s="15">
        <v>5003</v>
      </c>
      <c r="P11" s="15">
        <v>55.957036449136247</v>
      </c>
      <c r="R11" s="15"/>
      <c r="S11" s="80"/>
      <c r="T11" s="272"/>
      <c r="U11" s="179"/>
    </row>
    <row r="12" spans="1:21" ht="12.75" customHeight="1" x14ac:dyDescent="0.25">
      <c r="A12" s="80">
        <v>2003</v>
      </c>
      <c r="B12" s="15">
        <v>14331</v>
      </c>
      <c r="C12" s="127">
        <v>1.0123658249711252</v>
      </c>
      <c r="D12" s="15">
        <v>159.66496094441976</v>
      </c>
      <c r="E12" s="127"/>
      <c r="F12" s="15">
        <v>5167</v>
      </c>
      <c r="G12" s="15">
        <f t="shared" si="1"/>
        <v>61.293001186239614</v>
      </c>
      <c r="H12" s="15">
        <v>3263</v>
      </c>
      <c r="I12" s="15">
        <f t="shared" si="2"/>
        <v>38.706998813760379</v>
      </c>
      <c r="J12" s="15">
        <v>8430</v>
      </c>
      <c r="K12" s="15">
        <f t="shared" si="3"/>
        <v>100</v>
      </c>
      <c r="L12" s="15">
        <v>93.920565261423391</v>
      </c>
      <c r="M12" s="15">
        <f t="shared" si="4"/>
        <v>94.804187015869275</v>
      </c>
      <c r="N12" s="15"/>
      <c r="O12" s="15">
        <v>4524</v>
      </c>
      <c r="P12" s="15">
        <v>50.402922567340383</v>
      </c>
      <c r="R12" s="15"/>
      <c r="S12" s="80"/>
      <c r="T12" s="272"/>
      <c r="U12" s="179"/>
    </row>
    <row r="13" spans="1:21" ht="12.75" customHeight="1" x14ac:dyDescent="0.25">
      <c r="A13" s="80">
        <v>2004</v>
      </c>
      <c r="B13" s="15">
        <v>14378</v>
      </c>
      <c r="C13" s="127">
        <v>1.0060800035826469</v>
      </c>
      <c r="D13" s="15">
        <v>159.55359615917277</v>
      </c>
      <c r="E13" s="127"/>
      <c r="F13" s="15">
        <v>5299</v>
      </c>
      <c r="G13" s="15">
        <f t="shared" si="1"/>
        <v>62.60633270321361</v>
      </c>
      <c r="H13" s="15">
        <v>3165</v>
      </c>
      <c r="I13" s="15">
        <f t="shared" si="2"/>
        <v>37.39366729678639</v>
      </c>
      <c r="J13" s="15">
        <v>8464</v>
      </c>
      <c r="K13" s="15">
        <f t="shared" si="3"/>
        <v>100</v>
      </c>
      <c r="L13" s="15">
        <v>93.925555563446807</v>
      </c>
      <c r="M13" s="15">
        <f t="shared" si="4"/>
        <v>94.809224267561447</v>
      </c>
      <c r="N13" s="15"/>
      <c r="O13" s="15">
        <v>4437</v>
      </c>
      <c r="P13" s="15">
        <v>49.237676043834298</v>
      </c>
      <c r="R13" s="15"/>
      <c r="S13" s="80"/>
      <c r="T13" s="272"/>
      <c r="U13" s="179"/>
    </row>
    <row r="14" spans="1:21" ht="12.75" customHeight="1" x14ac:dyDescent="0.25">
      <c r="A14" s="80">
        <v>2005</v>
      </c>
      <c r="B14" s="15">
        <v>14854</v>
      </c>
      <c r="C14" s="127">
        <v>1.0222290428938428</v>
      </c>
      <c r="D14" s="15">
        <v>164.17337698911288</v>
      </c>
      <c r="E14" s="127"/>
      <c r="F14" s="15">
        <v>5366</v>
      </c>
      <c r="G14" s="15">
        <f t="shared" si="1"/>
        <v>63.018203170874934</v>
      </c>
      <c r="H14" s="15">
        <v>3149</v>
      </c>
      <c r="I14" s="15">
        <f t="shared" si="2"/>
        <v>36.981796829125074</v>
      </c>
      <c r="J14" s="15">
        <v>8515</v>
      </c>
      <c r="K14" s="15">
        <f t="shared" si="3"/>
        <v>100</v>
      </c>
      <c r="L14" s="15">
        <v>94.111774946970257</v>
      </c>
      <c r="M14" s="15">
        <f t="shared" si="4"/>
        <v>94.997195636903172</v>
      </c>
      <c r="N14" s="15"/>
      <c r="O14" s="15">
        <v>4340</v>
      </c>
      <c r="P14" s="15">
        <v>47.967716179665402</v>
      </c>
      <c r="R14" s="15"/>
      <c r="S14" s="80"/>
      <c r="T14" s="272"/>
      <c r="U14" s="179"/>
    </row>
    <row r="15" spans="1:21" ht="12.75" customHeight="1" x14ac:dyDescent="0.25">
      <c r="A15" s="80">
        <v>2006</v>
      </c>
      <c r="B15" s="15">
        <v>15054</v>
      </c>
      <c r="C15" s="127">
        <v>1.0260087143267049</v>
      </c>
      <c r="D15" s="15">
        <v>165.18792348333861</v>
      </c>
      <c r="E15" s="127"/>
      <c r="F15" s="15">
        <v>5654</v>
      </c>
      <c r="G15" s="15">
        <f t="shared" si="1"/>
        <v>63.786101083032484</v>
      </c>
      <c r="H15" s="15">
        <v>3210</v>
      </c>
      <c r="I15" s="15">
        <f t="shared" si="2"/>
        <v>36.213898916967509</v>
      </c>
      <c r="J15" s="15">
        <v>8864</v>
      </c>
      <c r="K15" s="15">
        <f t="shared" si="3"/>
        <v>100</v>
      </c>
      <c r="L15" s="15">
        <v>97.264896622579613</v>
      </c>
      <c r="M15" s="15">
        <f t="shared" si="4"/>
        <v>98.179982454531498</v>
      </c>
      <c r="N15" s="15"/>
      <c r="O15" s="15">
        <v>4372</v>
      </c>
      <c r="P15" s="15">
        <v>47.974066790830108</v>
      </c>
      <c r="R15" s="15"/>
      <c r="S15" s="80"/>
      <c r="T15" s="272"/>
      <c r="U15" s="179"/>
    </row>
    <row r="16" spans="1:21" ht="12.75" customHeight="1" x14ac:dyDescent="0.25">
      <c r="A16" s="80">
        <v>2007</v>
      </c>
      <c r="B16" s="15">
        <v>16322</v>
      </c>
      <c r="C16" s="127">
        <v>1.0996688596712851</v>
      </c>
      <c r="D16" s="15">
        <v>177.74289178167268</v>
      </c>
      <c r="E16" s="127"/>
      <c r="F16" s="15">
        <v>6027</v>
      </c>
      <c r="G16" s="15">
        <f t="shared" si="1"/>
        <v>64.001274291175534</v>
      </c>
      <c r="H16" s="15">
        <v>3390</v>
      </c>
      <c r="I16" s="15">
        <f t="shared" si="2"/>
        <v>35.998725708824466</v>
      </c>
      <c r="J16" s="15">
        <v>9417</v>
      </c>
      <c r="K16" s="15">
        <f t="shared" si="3"/>
        <v>100</v>
      </c>
      <c r="L16" s="15">
        <v>102.5490020774422</v>
      </c>
      <c r="M16" s="15">
        <f t="shared" si="4"/>
        <v>103.51380173425989</v>
      </c>
      <c r="N16" s="15"/>
      <c r="O16" s="15">
        <v>4592</v>
      </c>
      <c r="P16" s="15">
        <v>50.005842363769204</v>
      </c>
      <c r="R16" s="15"/>
      <c r="S16" s="80"/>
      <c r="T16" s="272"/>
      <c r="U16" s="179"/>
    </row>
    <row r="17" spans="1:22" ht="12.75" customHeight="1" x14ac:dyDescent="0.25">
      <c r="A17" s="80">
        <v>2008</v>
      </c>
      <c r="B17" s="15">
        <v>17286</v>
      </c>
      <c r="C17" s="127">
        <v>1.1459338771094305</v>
      </c>
      <c r="D17" s="15">
        <v>186.74753658219598</v>
      </c>
      <c r="E17" s="127"/>
      <c r="F17" s="15">
        <v>6279</v>
      </c>
      <c r="G17" s="15">
        <f t="shared" si="1"/>
        <v>63.51406028727493</v>
      </c>
      <c r="H17" s="15">
        <v>3607</v>
      </c>
      <c r="I17" s="15">
        <f t="shared" si="2"/>
        <v>36.48593971272507</v>
      </c>
      <c r="J17" s="15">
        <v>9886</v>
      </c>
      <c r="K17" s="15">
        <f t="shared" si="3"/>
        <v>100</v>
      </c>
      <c r="L17" s="15">
        <v>106.80239191551485</v>
      </c>
      <c r="M17" s="15">
        <f t="shared" si="4"/>
        <v>107.80720823727272</v>
      </c>
      <c r="N17" s="15"/>
      <c r="O17" s="15">
        <v>4743</v>
      </c>
      <c r="P17" s="15">
        <v>51.240516372171442</v>
      </c>
      <c r="R17" s="15"/>
      <c r="S17" s="80"/>
      <c r="T17" s="272"/>
      <c r="U17" s="179"/>
    </row>
    <row r="18" spans="1:22" ht="12.75" customHeight="1" x14ac:dyDescent="0.25">
      <c r="A18" s="80">
        <v>2009</v>
      </c>
      <c r="B18" s="15">
        <v>18422</v>
      </c>
      <c r="C18" s="127">
        <v>1.2025824645694478</v>
      </c>
      <c r="D18" s="15">
        <v>197.22328626539263</v>
      </c>
      <c r="E18" s="127"/>
      <c r="F18" s="15">
        <v>6811</v>
      </c>
      <c r="G18" s="15">
        <f t="shared" si="1"/>
        <v>64.65730017087526</v>
      </c>
      <c r="H18" s="15">
        <v>3723</v>
      </c>
      <c r="I18" s="15">
        <f t="shared" si="2"/>
        <v>35.34269982912474</v>
      </c>
      <c r="J18" s="15">
        <v>10534</v>
      </c>
      <c r="K18" s="15">
        <f t="shared" si="3"/>
        <v>100</v>
      </c>
      <c r="L18" s="15">
        <v>112.77549112580859</v>
      </c>
      <c r="M18" s="15">
        <f t="shared" si="4"/>
        <v>113.83650345095495</v>
      </c>
      <c r="N18" s="15"/>
      <c r="O18" s="15">
        <v>5005</v>
      </c>
      <c r="P18" s="15">
        <v>53.582811190874502</v>
      </c>
      <c r="R18" s="15"/>
      <c r="S18" s="80"/>
      <c r="T18" s="272"/>
      <c r="U18" s="179"/>
      <c r="V18" s="179"/>
    </row>
    <row r="19" spans="1:22" ht="12.75" customHeight="1" x14ac:dyDescent="0.25">
      <c r="A19" s="80">
        <v>2010</v>
      </c>
      <c r="B19" s="15">
        <v>18748</v>
      </c>
      <c r="C19" s="127">
        <v>1.215584745669301</v>
      </c>
      <c r="D19" s="15">
        <v>199.11699451015713</v>
      </c>
      <c r="E19" s="127"/>
      <c r="F19" s="15">
        <v>7161</v>
      </c>
      <c r="G19" s="15">
        <f t="shared" si="1"/>
        <v>65.415182241710056</v>
      </c>
      <c r="H19" s="15">
        <v>3786</v>
      </c>
      <c r="I19" s="15">
        <f t="shared" si="2"/>
        <v>34.584817758289944</v>
      </c>
      <c r="J19" s="15">
        <v>10947</v>
      </c>
      <c r="K19" s="15">
        <f t="shared" si="3"/>
        <v>100</v>
      </c>
      <c r="L19" s="15">
        <v>116.26486766069394</v>
      </c>
      <c r="M19" s="15">
        <f t="shared" si="4"/>
        <v>117.35870867471259</v>
      </c>
      <c r="N19" s="15"/>
      <c r="O19" s="15">
        <v>4974</v>
      </c>
      <c r="P19" s="15">
        <v>52.827391225385192</v>
      </c>
      <c r="R19" s="15"/>
      <c r="S19" s="80"/>
      <c r="T19" s="272"/>
      <c r="U19" s="179"/>
      <c r="V19" s="179"/>
    </row>
    <row r="20" spans="1:22" ht="12.75" customHeight="1" x14ac:dyDescent="0.25">
      <c r="A20" s="80">
        <v>2011</v>
      </c>
      <c r="B20" s="15">
        <v>21002</v>
      </c>
      <c r="C20" s="127">
        <v>1.3328273302583915</v>
      </c>
      <c r="D20" s="15">
        <v>221.47338538868303</v>
      </c>
      <c r="E20" s="127"/>
      <c r="F20" s="15">
        <v>7461</v>
      </c>
      <c r="G20" s="15">
        <f t="shared" si="1"/>
        <v>64.296794208893488</v>
      </c>
      <c r="H20" s="15">
        <v>4143</v>
      </c>
      <c r="I20" s="15">
        <f t="shared" si="2"/>
        <v>35.703205791106512</v>
      </c>
      <c r="J20" s="15">
        <v>11604</v>
      </c>
      <c r="K20" s="15">
        <f t="shared" si="3"/>
        <v>100</v>
      </c>
      <c r="L20" s="15">
        <v>122.36821083945709</v>
      </c>
      <c r="M20" s="15">
        <f t="shared" si="4"/>
        <v>123.51947321580032</v>
      </c>
      <c r="N20" s="15"/>
      <c r="O20" s="15">
        <v>5293</v>
      </c>
      <c r="P20" s="15">
        <v>55.816523610241845</v>
      </c>
      <c r="R20" s="15"/>
      <c r="S20" s="80"/>
      <c r="T20" s="272"/>
      <c r="U20" s="179"/>
      <c r="V20" s="179"/>
    </row>
    <row r="21" spans="1:22" ht="12.75" customHeight="1" x14ac:dyDescent="0.25">
      <c r="A21" s="80">
        <v>2012</v>
      </c>
      <c r="B21" s="15">
        <v>23150</v>
      </c>
      <c r="C21" s="127">
        <v>1.4488690059694653</v>
      </c>
      <c r="D21" s="15">
        <v>242.25888674140657</v>
      </c>
      <c r="E21" s="127"/>
      <c r="F21" s="15">
        <v>7962</v>
      </c>
      <c r="G21" s="15">
        <f t="shared" si="1"/>
        <v>65.230214648533519</v>
      </c>
      <c r="H21" s="15">
        <v>4244</v>
      </c>
      <c r="I21" s="15">
        <f t="shared" si="2"/>
        <v>34.769785351466496</v>
      </c>
      <c r="J21" s="15">
        <v>12206</v>
      </c>
      <c r="K21" s="15">
        <f t="shared" si="3"/>
        <v>100.00000000000001</v>
      </c>
      <c r="L21" s="15">
        <v>127.73269855574983</v>
      </c>
      <c r="M21" s="15">
        <f t="shared" si="4"/>
        <v>128.93443100788934</v>
      </c>
      <c r="N21" s="15"/>
      <c r="O21" s="15">
        <v>5440</v>
      </c>
      <c r="P21" s="15">
        <v>56.928222197548671</v>
      </c>
      <c r="R21" s="15"/>
      <c r="S21" s="80"/>
      <c r="T21" s="272"/>
      <c r="U21" s="179"/>
      <c r="V21" s="179"/>
    </row>
    <row r="22" spans="1:22" ht="12.75" customHeight="1" x14ac:dyDescent="0.25">
      <c r="A22" s="80">
        <v>2013</v>
      </c>
      <c r="B22" s="15">
        <v>24894</v>
      </c>
      <c r="C22" s="127">
        <v>1.5843951020844591</v>
      </c>
      <c r="D22" s="15">
        <v>258.10628330269873</v>
      </c>
      <c r="E22" s="127"/>
      <c r="F22" s="15">
        <v>8437</v>
      </c>
      <c r="G22" s="15">
        <f t="shared" si="1"/>
        <v>65.826636498400561</v>
      </c>
      <c r="H22" s="15">
        <v>4380</v>
      </c>
      <c r="I22" s="15">
        <f t="shared" si="2"/>
        <v>34.173363501599439</v>
      </c>
      <c r="J22" s="15">
        <v>12817</v>
      </c>
      <c r="K22" s="15">
        <f t="shared" si="3"/>
        <v>100</v>
      </c>
      <c r="L22" s="15">
        <v>132.88938029608298</v>
      </c>
      <c r="M22" s="15">
        <f t="shared" si="4"/>
        <v>134.13962774761404</v>
      </c>
      <c r="N22" s="15"/>
      <c r="O22" s="15">
        <v>5568</v>
      </c>
      <c r="P22" s="15">
        <v>57.730207496964191</v>
      </c>
      <c r="R22" s="15"/>
      <c r="S22" s="80"/>
      <c r="T22" s="272"/>
      <c r="U22" s="179"/>
      <c r="V22" s="179"/>
    </row>
    <row r="23" spans="1:22" ht="12.75" customHeight="1" x14ac:dyDescent="0.25">
      <c r="A23" s="80">
        <v>2014</v>
      </c>
      <c r="B23" s="15">
        <v>28909</v>
      </c>
      <c r="C23" s="127">
        <v>1.8633668484548862</v>
      </c>
      <c r="D23" s="15">
        <v>296.58302175308069</v>
      </c>
      <c r="E23" s="127"/>
      <c r="F23" s="15">
        <v>9378</v>
      </c>
      <c r="G23" s="15">
        <f t="shared" si="1"/>
        <v>66.766339171294319</v>
      </c>
      <c r="H23" s="15">
        <v>4668</v>
      </c>
      <c r="I23" s="15">
        <f t="shared" si="2"/>
        <v>33.233660828705681</v>
      </c>
      <c r="J23" s="15">
        <v>14046</v>
      </c>
      <c r="K23" s="15">
        <f t="shared" si="3"/>
        <v>100</v>
      </c>
      <c r="L23" s="15">
        <v>144.10063037613793</v>
      </c>
      <c r="M23" s="15">
        <f t="shared" si="4"/>
        <v>145.45635530683126</v>
      </c>
      <c r="N23" s="15"/>
      <c r="O23" s="15">
        <v>5940</v>
      </c>
      <c r="P23" s="15">
        <v>60.939608745141626</v>
      </c>
      <c r="R23" s="15"/>
      <c r="S23" s="80"/>
      <c r="T23" s="272"/>
      <c r="U23" s="179"/>
      <c r="V23" s="179"/>
    </row>
    <row r="24" spans="1:22" ht="12.75" customHeight="1" x14ac:dyDescent="0.25">
      <c r="A24" s="80">
        <v>2015</v>
      </c>
      <c r="B24" s="15">
        <v>29865</v>
      </c>
      <c r="C24" s="127">
        <v>1.9550530905091714</v>
      </c>
      <c r="D24" s="15">
        <v>303.16666796940865</v>
      </c>
      <c r="E24" s="127"/>
      <c r="F24" s="15">
        <v>9720</v>
      </c>
      <c r="G24" s="15">
        <f t="shared" si="1"/>
        <v>67.127071823204417</v>
      </c>
      <c r="H24" s="15">
        <v>4760</v>
      </c>
      <c r="I24" s="15">
        <f t="shared" si="2"/>
        <v>32.872928176795583</v>
      </c>
      <c r="J24" s="15">
        <v>14480</v>
      </c>
      <c r="K24" s="15">
        <f t="shared" si="3"/>
        <v>100</v>
      </c>
      <c r="L24" s="15">
        <v>146.98989962153146</v>
      </c>
      <c r="M24" s="15">
        <f t="shared" si="4"/>
        <v>148.37280732260714</v>
      </c>
      <c r="N24" s="15"/>
      <c r="O24" s="15">
        <v>5895</v>
      </c>
      <c r="P24" s="15">
        <v>59.841537173268506</v>
      </c>
      <c r="R24" s="15"/>
      <c r="S24" s="80"/>
      <c r="T24" s="272"/>
      <c r="U24" s="179"/>
      <c r="V24" s="179"/>
    </row>
    <row r="25" spans="1:22" ht="12.75" customHeight="1" x14ac:dyDescent="0.25">
      <c r="A25" s="80">
        <v>2016</v>
      </c>
      <c r="B25" s="15">
        <v>28075</v>
      </c>
      <c r="C25" s="127">
        <v>1.8929535604383156</v>
      </c>
      <c r="D25" s="15">
        <v>280.88614551473097</v>
      </c>
      <c r="E25" s="127"/>
      <c r="F25" s="15">
        <v>9415</v>
      </c>
      <c r="G25" s="15">
        <f t="shared" si="1"/>
        <v>66.853653340907485</v>
      </c>
      <c r="H25" s="15">
        <v>4668</v>
      </c>
      <c r="I25" s="15">
        <f t="shared" si="2"/>
        <v>33.146346659092522</v>
      </c>
      <c r="J25" s="15">
        <v>14083</v>
      </c>
      <c r="K25" s="15">
        <f t="shared" si="3"/>
        <v>100</v>
      </c>
      <c r="L25" s="15">
        <v>140.89829340281233</v>
      </c>
      <c r="M25" s="15">
        <f t="shared" si="4"/>
        <v>142.22389016501751</v>
      </c>
      <c r="N25" s="15"/>
      <c r="O25" s="15">
        <v>5721</v>
      </c>
      <c r="P25" s="15">
        <v>57.237743134097094</v>
      </c>
      <c r="R25" s="15"/>
      <c r="S25" s="80"/>
      <c r="T25" s="272"/>
      <c r="U25" s="179"/>
      <c r="V25" s="179"/>
    </row>
    <row r="26" spans="1:22" ht="12.75" customHeight="1" x14ac:dyDescent="0.25">
      <c r="A26" s="80">
        <v>2017</v>
      </c>
      <c r="B26" s="15">
        <v>28874</v>
      </c>
      <c r="C26" s="127">
        <v>1.9880814263730289</v>
      </c>
      <c r="D26" s="15">
        <v>285.30938291791836</v>
      </c>
      <c r="E26" s="127"/>
      <c r="F26" s="15">
        <v>9760</v>
      </c>
      <c r="G26" s="15">
        <f t="shared" si="1"/>
        <v>67.552602436323355</v>
      </c>
      <c r="H26" s="15">
        <v>4688</v>
      </c>
      <c r="I26" s="15">
        <f t="shared" si="2"/>
        <v>32.447397563676631</v>
      </c>
      <c r="J26" s="15">
        <v>14448</v>
      </c>
      <c r="K26" s="15">
        <f t="shared" si="3"/>
        <v>99.999999999999986</v>
      </c>
      <c r="L26" s="15">
        <v>142.76338451195139</v>
      </c>
      <c r="M26" s="15">
        <f t="shared" si="4"/>
        <v>144.10652839041884</v>
      </c>
      <c r="N26" s="15"/>
      <c r="O26" s="15">
        <v>5807</v>
      </c>
      <c r="P26" s="15">
        <v>57.380050793251783</v>
      </c>
      <c r="R26" s="15"/>
      <c r="S26" s="80"/>
      <c r="T26" s="272"/>
      <c r="U26" s="179"/>
      <c r="V26" s="179"/>
    </row>
    <row r="27" spans="1:22" ht="12.75" customHeight="1" x14ac:dyDescent="0.25">
      <c r="A27" s="80">
        <v>2018</v>
      </c>
      <c r="B27" s="15">
        <v>29272</v>
      </c>
      <c r="C27" s="127">
        <v>2.0165293127666448</v>
      </c>
      <c r="D27" s="15">
        <v>286.13363296949177</v>
      </c>
      <c r="E27" s="127"/>
      <c r="F27" s="15">
        <v>9982</v>
      </c>
      <c r="G27" s="15">
        <f t="shared" si="1"/>
        <v>68.103977621614249</v>
      </c>
      <c r="H27" s="15">
        <v>4675</v>
      </c>
      <c r="I27" s="15">
        <f t="shared" si="2"/>
        <v>31.896022378385751</v>
      </c>
      <c r="J27" s="15">
        <v>14657</v>
      </c>
      <c r="K27" s="15">
        <f t="shared" si="3"/>
        <v>100</v>
      </c>
      <c r="L27" s="15">
        <v>143.27209136491666</v>
      </c>
      <c r="M27" s="15">
        <f t="shared" si="4"/>
        <v>144.62002124994896</v>
      </c>
      <c r="N27" s="15"/>
      <c r="O27" s="15">
        <v>5902</v>
      </c>
      <c r="P27" s="15">
        <v>57.692016322285468</v>
      </c>
      <c r="R27" s="15"/>
      <c r="S27" s="80"/>
      <c r="T27" s="272"/>
      <c r="U27" s="179"/>
      <c r="V27" s="179"/>
    </row>
    <row r="28" spans="1:22" ht="12.75" customHeight="1" x14ac:dyDescent="0.25">
      <c r="A28" s="80">
        <v>2019</v>
      </c>
      <c r="B28" s="15">
        <v>29564</v>
      </c>
      <c r="C28" s="127">
        <v>2.0431406480219598</v>
      </c>
      <c r="D28" s="15">
        <v>286.26235997578914</v>
      </c>
      <c r="E28" s="127"/>
      <c r="F28" s="15">
        <v>10238</v>
      </c>
      <c r="G28" s="15">
        <f t="shared" si="1"/>
        <v>68.587124003483623</v>
      </c>
      <c r="H28" s="15">
        <v>4689</v>
      </c>
      <c r="I28" s="15">
        <f t="shared" si="2"/>
        <v>31.41287599651638</v>
      </c>
      <c r="J28" s="15">
        <v>14927</v>
      </c>
      <c r="K28" s="15">
        <f t="shared" si="3"/>
        <v>100</v>
      </c>
      <c r="L28" s="15">
        <v>144.53518628597632</v>
      </c>
      <c r="M28" s="15">
        <f t="shared" si="4"/>
        <v>145.89499959767957</v>
      </c>
      <c r="N28" s="15"/>
      <c r="O28" s="15">
        <v>6027</v>
      </c>
      <c r="P28" s="15">
        <v>58.358247989922909</v>
      </c>
      <c r="R28" s="15"/>
      <c r="S28" s="80"/>
      <c r="T28" s="272"/>
      <c r="U28" s="12"/>
      <c r="V28" s="179"/>
    </row>
    <row r="29" spans="1:22" ht="12.75" customHeight="1" x14ac:dyDescent="0.25">
      <c r="A29" s="80">
        <v>2020</v>
      </c>
      <c r="B29" s="15">
        <v>28162</v>
      </c>
      <c r="C29" s="127">
        <v>2.0590080321931117</v>
      </c>
      <c r="D29" s="15">
        <v>271.32864033636196</v>
      </c>
      <c r="E29" s="127"/>
      <c r="F29" s="15">
        <v>9753</v>
      </c>
      <c r="G29" s="15">
        <f t="shared" si="1"/>
        <v>68.036274851761419</v>
      </c>
      <c r="H29" s="15">
        <v>4582</v>
      </c>
      <c r="I29" s="15">
        <f t="shared" si="2"/>
        <v>31.963725148238574</v>
      </c>
      <c r="J29" s="15">
        <v>14335</v>
      </c>
      <c r="K29" s="15">
        <f t="shared" si="3"/>
        <v>100</v>
      </c>
      <c r="L29" s="15">
        <v>138.11149986583865</v>
      </c>
      <c r="M29" s="15">
        <f t="shared" si="4"/>
        <v>139.41087796775827</v>
      </c>
      <c r="N29" s="15"/>
      <c r="O29" s="15">
        <v>5393</v>
      </c>
      <c r="P29" s="15">
        <v>51.959213029401319</v>
      </c>
      <c r="R29" s="15"/>
      <c r="S29" s="80"/>
      <c r="T29" s="272"/>
      <c r="U29" s="12"/>
      <c r="V29" s="175"/>
    </row>
    <row r="30" spans="1:22" ht="12.75" customHeight="1" x14ac:dyDescent="0.25">
      <c r="A30" s="80">
        <v>2021</v>
      </c>
      <c r="B30" s="15">
        <v>27327</v>
      </c>
      <c r="C30" s="127">
        <v>1.9682552487166765</v>
      </c>
      <c r="D30" s="15">
        <v>261.44419911893294</v>
      </c>
      <c r="E30" s="127"/>
      <c r="F30" s="15">
        <v>9460</v>
      </c>
      <c r="G30" s="15">
        <f t="shared" si="1"/>
        <v>66.883484162895925</v>
      </c>
      <c r="H30" s="15">
        <v>4684</v>
      </c>
      <c r="I30" s="15">
        <f t="shared" si="2"/>
        <v>33.116515837104075</v>
      </c>
      <c r="J30" s="15">
        <v>14144</v>
      </c>
      <c r="K30" s="15">
        <f t="shared" si="3"/>
        <v>100</v>
      </c>
      <c r="L30" s="15">
        <v>135.31916245245318</v>
      </c>
      <c r="M30" s="15">
        <f t="shared" si="4"/>
        <v>136.59226973628995</v>
      </c>
      <c r="N30" s="15"/>
      <c r="O30" s="15">
        <v>5339</v>
      </c>
      <c r="P30" s="15">
        <v>51.079539616349514</v>
      </c>
      <c r="R30" s="15"/>
      <c r="S30" s="80"/>
      <c r="T30" s="272"/>
      <c r="U30" s="12"/>
      <c r="V30" s="175"/>
    </row>
    <row r="31" spans="1:22" ht="12.75" customHeight="1" x14ac:dyDescent="0.25">
      <c r="A31" s="80">
        <v>2022</v>
      </c>
      <c r="B31" s="15">
        <v>28517</v>
      </c>
      <c r="C31" s="127">
        <v>2.0630288333545543</v>
      </c>
      <c r="D31" s="15">
        <v>271.03405617952325</v>
      </c>
      <c r="E31" s="127"/>
      <c r="F31" s="15">
        <v>9538</v>
      </c>
      <c r="G31" s="15">
        <f t="shared" si="1"/>
        <v>66.332846512274841</v>
      </c>
      <c r="H31" s="15">
        <v>4841</v>
      </c>
      <c r="I31" s="15">
        <f t="shared" si="2"/>
        <v>33.667153487725152</v>
      </c>
      <c r="J31" s="15">
        <v>14379</v>
      </c>
      <c r="K31" s="15">
        <f t="shared" si="3"/>
        <v>100</v>
      </c>
      <c r="L31" s="15">
        <v>136.66229595698584</v>
      </c>
      <c r="M31" s="15">
        <f t="shared" si="4"/>
        <v>137.94803968503936</v>
      </c>
      <c r="N31" s="15"/>
      <c r="O31" s="15">
        <v>5381</v>
      </c>
      <c r="P31" s="15">
        <v>51.142625672476584</v>
      </c>
      <c r="R31" s="15"/>
      <c r="S31" s="80"/>
      <c r="T31" s="272"/>
      <c r="U31" s="12"/>
      <c r="V31" s="175"/>
    </row>
    <row r="32" spans="1:22" ht="12.75" customHeight="1" x14ac:dyDescent="0.25">
      <c r="A32" s="80">
        <v>2023</v>
      </c>
      <c r="B32" s="15">
        <v>28583</v>
      </c>
      <c r="C32" s="127">
        <v>2.0778174701834429</v>
      </c>
      <c r="D32" s="15">
        <v>270.88508048982027</v>
      </c>
      <c r="E32" s="127"/>
      <c r="F32" s="15">
        <v>9696</v>
      </c>
      <c r="G32" s="15">
        <f>F32/J32*100</f>
        <v>66.265718972115906</v>
      </c>
      <c r="H32" s="15">
        <v>4936</v>
      </c>
      <c r="I32" s="15">
        <f>H32/J32*100</f>
        <v>33.734281027884087</v>
      </c>
      <c r="J32" s="15">
        <v>14632</v>
      </c>
      <c r="K32" s="15">
        <f t="shared" si="3"/>
        <v>100</v>
      </c>
      <c r="L32" s="15">
        <v>138.66002913083162</v>
      </c>
      <c r="M32" s="15">
        <f>L32/$L$9*100</f>
        <v>139.96456789580887</v>
      </c>
      <c r="N32" s="15"/>
      <c r="O32" s="15">
        <v>5411</v>
      </c>
      <c r="P32" s="15">
        <v>51.280802243655927</v>
      </c>
      <c r="R32" s="15"/>
      <c r="S32" s="80"/>
      <c r="T32" s="272"/>
      <c r="U32" s="12"/>
      <c r="V32" s="175"/>
    </row>
    <row r="33" spans="1:22" ht="6.75" customHeight="1" x14ac:dyDescent="0.25">
      <c r="A33" s="28"/>
      <c r="B33" s="31"/>
      <c r="C33" s="32"/>
      <c r="D33" s="32"/>
      <c r="E33" s="32"/>
      <c r="F33" s="32"/>
      <c r="G33" s="33"/>
      <c r="H33" s="31"/>
      <c r="I33" s="31"/>
      <c r="J33" s="31"/>
      <c r="K33" s="31"/>
      <c r="L33" s="31"/>
      <c r="M33" s="31"/>
      <c r="N33" s="31"/>
      <c r="O33" s="98"/>
      <c r="P33" s="98"/>
      <c r="V33" s="175"/>
    </row>
    <row r="34" spans="1:22" ht="15" customHeight="1" x14ac:dyDescent="0.25">
      <c r="A34" s="207" t="s">
        <v>204</v>
      </c>
      <c r="B34" s="207"/>
      <c r="C34" s="207"/>
      <c r="D34" s="207"/>
      <c r="E34" s="207"/>
      <c r="F34" s="207"/>
      <c r="G34" s="207"/>
      <c r="H34" s="207"/>
      <c r="I34" s="207"/>
      <c r="J34" s="207"/>
      <c r="K34" s="207"/>
      <c r="L34" s="207"/>
      <c r="M34" s="227"/>
      <c r="N34" s="227"/>
      <c r="O34" s="227"/>
      <c r="P34" s="227"/>
      <c r="T34" s="155"/>
      <c r="U34" s="176"/>
      <c r="V34" s="177"/>
    </row>
    <row r="35" spans="1:22" ht="6" customHeight="1" x14ac:dyDescent="0.25">
      <c r="A35" s="88"/>
      <c r="B35" s="88"/>
      <c r="C35" s="88"/>
      <c r="D35" s="88"/>
      <c r="E35" s="88"/>
      <c r="F35" s="88"/>
      <c r="G35" s="88"/>
      <c r="H35" s="88"/>
      <c r="I35" s="88"/>
      <c r="J35" s="88"/>
      <c r="K35" s="88"/>
      <c r="L35" s="88"/>
      <c r="M35" s="88"/>
      <c r="N35" s="88"/>
    </row>
    <row r="36" spans="1:22" ht="15" customHeight="1" x14ac:dyDescent="0.25">
      <c r="A36" s="207" t="s">
        <v>264</v>
      </c>
      <c r="B36" s="207"/>
      <c r="C36" s="207"/>
      <c r="D36" s="207"/>
      <c r="E36" s="207"/>
      <c r="F36" s="207"/>
      <c r="G36" s="207"/>
      <c r="H36" s="207"/>
      <c r="I36" s="207"/>
      <c r="J36" s="207"/>
      <c r="K36" s="207"/>
      <c r="L36" s="207"/>
      <c r="M36" s="227"/>
      <c r="N36" s="227"/>
      <c r="O36" s="227"/>
      <c r="P36" s="227"/>
      <c r="U36" s="152"/>
      <c r="V36" s="178"/>
    </row>
    <row r="37" spans="1:22" ht="15" customHeight="1" x14ac:dyDescent="0.25">
      <c r="A37" s="207" t="s">
        <v>326</v>
      </c>
      <c r="B37" s="207"/>
      <c r="C37" s="207"/>
      <c r="D37" s="207"/>
      <c r="E37" s="207"/>
      <c r="F37" s="207"/>
      <c r="G37" s="207"/>
      <c r="H37" s="207"/>
      <c r="I37" s="207"/>
      <c r="J37" s="207"/>
      <c r="K37" s="207"/>
      <c r="L37" s="207"/>
      <c r="M37" s="227"/>
      <c r="N37" s="227"/>
      <c r="O37" s="227"/>
      <c r="P37" s="227"/>
    </row>
  </sheetData>
  <mergeCells count="12">
    <mergeCell ref="O4:P4"/>
    <mergeCell ref="A37:P37"/>
    <mergeCell ref="A34:P34"/>
    <mergeCell ref="A36:P36"/>
    <mergeCell ref="A1:B1"/>
    <mergeCell ref="F1:G1"/>
    <mergeCell ref="A2:B2"/>
    <mergeCell ref="A3:P3"/>
    <mergeCell ref="A4:A5"/>
    <mergeCell ref="F4:M4"/>
    <mergeCell ref="B4:D4"/>
    <mergeCell ref="J1:L1"/>
  </mergeCells>
  <hyperlinks>
    <hyperlink ref="F1:G1" location="Tabellförteckning!A1" display="Tillbaka till innehållsföreckningen " xr:uid="{E500AB04-ADDD-4F36-9BB6-865388BD5F94}"/>
    <hyperlink ref="J1:L1" location="Tabellförteckning!A1" display="Tabellförteckning!A1" xr:uid="{9BC5F010-086A-4BBC-A255-DE7E529551B1}"/>
  </hyperlinks>
  <pageMargins left="0.75" right="0.75" top="1" bottom="1" header="0.5" footer="0.5"/>
  <pageSetup paperSize="9" scale="9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7748-9CEE-4DA1-96EC-2D513ACA8BAA}">
  <sheetPr>
    <pageSetUpPr fitToPage="1"/>
  </sheetPr>
  <dimension ref="A1:T27"/>
  <sheetViews>
    <sheetView zoomScaleNormal="100" workbookViewId="0">
      <pane ySplit="5" topLeftCell="A6" activePane="bottomLeft" state="frozen"/>
      <selection activeCell="L20" sqref="L20"/>
      <selection pane="bottomLeft" activeCell="P19" sqref="P19:P22"/>
    </sheetView>
  </sheetViews>
  <sheetFormatPr defaultColWidth="8.5546875" defaultRowHeight="13.2" x14ac:dyDescent="0.25"/>
  <cols>
    <col min="1" max="1" width="6.77734375" style="11" customWidth="1"/>
    <col min="2" max="3" width="7.77734375" style="89" customWidth="1"/>
    <col min="4" max="4" width="7.77734375" style="107" customWidth="1"/>
    <col min="5" max="5" width="2.77734375" style="107" customWidth="1"/>
    <col min="6" max="6" width="7.77734375" style="107" customWidth="1"/>
    <col min="7" max="7" width="4.77734375" style="107" customWidth="1"/>
    <col min="8" max="8" width="7.77734375" style="89" customWidth="1"/>
    <col min="9" max="9" width="4.77734375" style="89" customWidth="1"/>
    <col min="10" max="10" width="7.77734375" style="89" customWidth="1"/>
    <col min="11" max="11" width="4.77734375" style="107" customWidth="1"/>
    <col min="12" max="13" width="7.77734375" style="107" customWidth="1"/>
    <col min="14" max="14" width="2.77734375" style="107" customWidth="1"/>
    <col min="15" max="16" width="8.77734375" style="89" customWidth="1"/>
    <col min="17" max="16384" width="8.5546875" style="89"/>
  </cols>
  <sheetData>
    <row r="1" spans="1:16" ht="30" customHeight="1" x14ac:dyDescent="0.3">
      <c r="A1" s="191"/>
      <c r="B1" s="228"/>
      <c r="C1"/>
      <c r="F1" s="221"/>
      <c r="G1" s="221"/>
      <c r="J1" s="247" t="s">
        <v>120</v>
      </c>
      <c r="K1" s="247"/>
      <c r="L1" s="247"/>
      <c r="M1" s="89"/>
      <c r="N1" s="89"/>
    </row>
    <row r="2" spans="1:16" ht="6" customHeight="1" x14ac:dyDescent="0.25">
      <c r="A2" s="191"/>
      <c r="B2" s="228"/>
      <c r="C2"/>
    </row>
    <row r="3" spans="1:16" ht="30" customHeight="1" x14ac:dyDescent="0.25">
      <c r="A3" s="203" t="s">
        <v>293</v>
      </c>
      <c r="B3" s="203"/>
      <c r="C3" s="203"/>
      <c r="D3" s="203"/>
      <c r="E3" s="203"/>
      <c r="F3" s="203"/>
      <c r="G3" s="203"/>
      <c r="H3" s="203"/>
      <c r="I3" s="203"/>
      <c r="J3" s="203"/>
      <c r="K3" s="203"/>
      <c r="L3" s="203"/>
      <c r="M3" s="206"/>
      <c r="N3" s="206"/>
      <c r="O3" s="206"/>
      <c r="P3" s="206"/>
    </row>
    <row r="4" spans="1:16" ht="30" customHeight="1" x14ac:dyDescent="0.25">
      <c r="A4" s="244" t="s">
        <v>60</v>
      </c>
      <c r="B4" s="246" t="s">
        <v>321</v>
      </c>
      <c r="C4" s="231"/>
      <c r="D4" s="231"/>
      <c r="E4" s="122"/>
      <c r="F4" s="222" t="s">
        <v>217</v>
      </c>
      <c r="G4" s="222"/>
      <c r="H4" s="222"/>
      <c r="I4" s="222"/>
      <c r="J4" s="222"/>
      <c r="K4" s="222"/>
      <c r="L4" s="222"/>
      <c r="M4" s="231"/>
      <c r="N4" s="82"/>
      <c r="O4" s="222" t="s">
        <v>328</v>
      </c>
      <c r="P4" s="231"/>
    </row>
    <row r="5" spans="1:16" ht="55.2" customHeight="1" x14ac:dyDescent="0.25">
      <c r="A5" s="245"/>
      <c r="B5" s="122" t="s">
        <v>49</v>
      </c>
      <c r="C5" s="122" t="s">
        <v>323</v>
      </c>
      <c r="D5" s="126" t="s">
        <v>322</v>
      </c>
      <c r="E5" s="96"/>
      <c r="F5" s="51" t="s">
        <v>2</v>
      </c>
      <c r="G5" s="126" t="s">
        <v>177</v>
      </c>
      <c r="H5" s="51" t="s">
        <v>3</v>
      </c>
      <c r="I5" s="126" t="s">
        <v>177</v>
      </c>
      <c r="J5" s="51" t="s">
        <v>63</v>
      </c>
      <c r="K5" s="126" t="s">
        <v>177</v>
      </c>
      <c r="L5" s="126" t="s">
        <v>218</v>
      </c>
      <c r="M5" s="126" t="s">
        <v>327</v>
      </c>
      <c r="N5" s="126"/>
      <c r="O5" s="126" t="s">
        <v>324</v>
      </c>
      <c r="P5" s="126" t="s">
        <v>136</v>
      </c>
    </row>
    <row r="6" spans="1:16" ht="6" customHeight="1" x14ac:dyDescent="0.25">
      <c r="A6" s="28"/>
      <c r="B6" s="99"/>
      <c r="C6" s="99"/>
      <c r="D6" s="99"/>
      <c r="E6" s="99"/>
      <c r="F6" s="98"/>
      <c r="G6" s="99"/>
      <c r="H6" s="98"/>
      <c r="I6" s="99"/>
      <c r="J6" s="98"/>
      <c r="K6" s="99"/>
      <c r="L6" s="99"/>
      <c r="M6" s="99"/>
      <c r="N6" s="99"/>
      <c r="O6" s="99"/>
      <c r="P6" s="99"/>
    </row>
    <row r="7" spans="1:16" ht="12.75" customHeight="1" x14ac:dyDescent="0.25">
      <c r="A7" s="80">
        <v>2008</v>
      </c>
      <c r="B7" s="15">
        <v>54893</v>
      </c>
      <c r="C7" s="79">
        <v>0.47664994445321451</v>
      </c>
      <c r="D7" s="15">
        <v>593.03092245785513</v>
      </c>
      <c r="E7" s="79"/>
      <c r="F7" s="15">
        <v>12996</v>
      </c>
      <c r="G7" s="15">
        <f>F7/J7*100</f>
        <v>64.647067601850466</v>
      </c>
      <c r="H7" s="15">
        <v>7107</v>
      </c>
      <c r="I7" s="15">
        <f>H7/J7*100</f>
        <v>35.352932398149527</v>
      </c>
      <c r="J7" s="15">
        <v>20103</v>
      </c>
      <c r="K7" s="15">
        <f>G7+I7</f>
        <v>100</v>
      </c>
      <c r="L7" s="15">
        <v>217.18070854517447</v>
      </c>
      <c r="M7" s="15">
        <f>L7/$L$7*100</f>
        <v>100</v>
      </c>
      <c r="N7" s="15"/>
      <c r="O7" s="15">
        <v>20103</v>
      </c>
      <c r="P7" s="15">
        <v>217.18070854517447</v>
      </c>
    </row>
    <row r="8" spans="1:16" ht="12.75" customHeight="1" x14ac:dyDescent="0.25">
      <c r="A8" s="80">
        <v>2009</v>
      </c>
      <c r="B8" s="15">
        <v>61471</v>
      </c>
      <c r="C8" s="79">
        <v>0.52813980536212557</v>
      </c>
      <c r="D8" s="15">
        <v>658.09969764520406</v>
      </c>
      <c r="E8" s="79"/>
      <c r="F8" s="15">
        <v>14327</v>
      </c>
      <c r="G8" s="15">
        <f t="shared" ref="G8:G21" si="0">F8/J8*100</f>
        <v>65.336556001459329</v>
      </c>
      <c r="H8" s="15">
        <v>7601</v>
      </c>
      <c r="I8" s="15">
        <f t="shared" ref="I8:I21" si="1">H8/J8*100</f>
        <v>34.663443998540679</v>
      </c>
      <c r="J8" s="15">
        <v>21928</v>
      </c>
      <c r="K8" s="15">
        <f t="shared" ref="K8:K22" si="2">G8+I8</f>
        <v>100</v>
      </c>
      <c r="L8" s="15">
        <v>234.75801873995925</v>
      </c>
      <c r="M8" s="15">
        <f t="shared" ref="M8:M22" si="3">L8/$L$7*100</f>
        <v>108.09340309852089</v>
      </c>
      <c r="N8" s="15"/>
      <c r="O8" s="15">
        <v>12692</v>
      </c>
      <c r="P8" s="15">
        <v>135.87872919771812</v>
      </c>
    </row>
    <row r="9" spans="1:16" ht="12.75" customHeight="1" x14ac:dyDescent="0.25">
      <c r="A9" s="80">
        <v>2010</v>
      </c>
      <c r="B9" s="15">
        <v>66880</v>
      </c>
      <c r="C9" s="79">
        <v>0.55648687042950418</v>
      </c>
      <c r="D9" s="15">
        <v>710.3128116513393</v>
      </c>
      <c r="E9" s="79"/>
      <c r="F9" s="15">
        <v>15140</v>
      </c>
      <c r="G9" s="15">
        <f t="shared" si="0"/>
        <v>65.754614549402817</v>
      </c>
      <c r="H9" s="15">
        <v>7885</v>
      </c>
      <c r="I9" s="15">
        <f t="shared" si="1"/>
        <v>34.245385450597176</v>
      </c>
      <c r="J9" s="15">
        <v>23025</v>
      </c>
      <c r="K9" s="15">
        <f t="shared" si="2"/>
        <v>100</v>
      </c>
      <c r="L9" s="15">
        <v>244.54175371220225</v>
      </c>
      <c r="M9" s="15">
        <f t="shared" si="3"/>
        <v>112.59828524840484</v>
      </c>
      <c r="N9" s="15"/>
      <c r="O9" s="15">
        <v>11052</v>
      </c>
      <c r="P9" s="15">
        <v>117.38004178185707</v>
      </c>
    </row>
    <row r="10" spans="1:16" ht="12.75" customHeight="1" x14ac:dyDescent="0.25">
      <c r="A10" s="80">
        <v>2011</v>
      </c>
      <c r="B10" s="15">
        <v>74084</v>
      </c>
      <c r="C10" s="79">
        <v>0.56733413149954215</v>
      </c>
      <c r="D10" s="15">
        <v>781.24151429079109</v>
      </c>
      <c r="E10" s="79"/>
      <c r="F10" s="15">
        <v>16065</v>
      </c>
      <c r="G10" s="15">
        <f t="shared" si="0"/>
        <v>65.323466026918226</v>
      </c>
      <c r="H10" s="15">
        <v>8528</v>
      </c>
      <c r="I10" s="15">
        <f t="shared" si="1"/>
        <v>34.676533973081767</v>
      </c>
      <c r="J10" s="15">
        <v>24593</v>
      </c>
      <c r="K10" s="15">
        <f t="shared" si="2"/>
        <v>100</v>
      </c>
      <c r="L10" s="15">
        <v>259.34172778134854</v>
      </c>
      <c r="M10" s="15">
        <f t="shared" si="3"/>
        <v>119.41287489049903</v>
      </c>
      <c r="N10" s="15"/>
      <c r="O10" s="15">
        <v>10685</v>
      </c>
      <c r="P10" s="15">
        <v>112.67703660975518</v>
      </c>
    </row>
    <row r="11" spans="1:16" ht="12.75" customHeight="1" x14ac:dyDescent="0.25">
      <c r="A11" s="80">
        <v>2012</v>
      </c>
      <c r="B11" s="15">
        <v>78914</v>
      </c>
      <c r="C11" s="79">
        <v>0.57969085407178578</v>
      </c>
      <c r="D11" s="15">
        <v>825.81502325319047</v>
      </c>
      <c r="E11" s="79"/>
      <c r="F11" s="15">
        <v>17212</v>
      </c>
      <c r="G11" s="15">
        <f t="shared" si="0"/>
        <v>66.182181720306076</v>
      </c>
      <c r="H11" s="15">
        <v>8795</v>
      </c>
      <c r="I11" s="15">
        <f t="shared" si="1"/>
        <v>33.817818279693931</v>
      </c>
      <c r="J11" s="15">
        <v>26007</v>
      </c>
      <c r="K11" s="15">
        <f t="shared" si="2"/>
        <v>100</v>
      </c>
      <c r="L11" s="15">
        <v>272.15666814184709</v>
      </c>
      <c r="M11" s="15">
        <f t="shared" si="3"/>
        <v>125.31346359671601</v>
      </c>
      <c r="N11" s="15"/>
      <c r="O11" s="15">
        <v>10514</v>
      </c>
      <c r="P11" s="15">
        <v>110.02634709283579</v>
      </c>
    </row>
    <row r="12" spans="1:16" ht="12.75" customHeight="1" x14ac:dyDescent="0.25">
      <c r="A12" s="80">
        <v>2013</v>
      </c>
      <c r="B12" s="15">
        <v>85325</v>
      </c>
      <c r="C12" s="79">
        <v>0.61299813237627321</v>
      </c>
      <c r="D12" s="15">
        <v>884.66773611323083</v>
      </c>
      <c r="E12" s="79"/>
      <c r="F12" s="15">
        <v>18544</v>
      </c>
      <c r="G12" s="15">
        <f t="shared" si="0"/>
        <v>66.480246648024661</v>
      </c>
      <c r="H12" s="15">
        <v>9350</v>
      </c>
      <c r="I12" s="15">
        <f t="shared" si="1"/>
        <v>33.519753351975332</v>
      </c>
      <c r="J12" s="15">
        <v>27894</v>
      </c>
      <c r="K12" s="15">
        <f t="shared" si="2"/>
        <v>100</v>
      </c>
      <c r="L12" s="15">
        <v>289.21092096270098</v>
      </c>
      <c r="M12" s="15">
        <f t="shared" si="3"/>
        <v>133.16602699200789</v>
      </c>
      <c r="N12" s="15"/>
      <c r="O12" s="15">
        <v>10944</v>
      </c>
      <c r="P12" s="15">
        <v>113.46971818368823</v>
      </c>
    </row>
    <row r="13" spans="1:16" ht="12.75" customHeight="1" x14ac:dyDescent="0.25">
      <c r="A13" s="80">
        <v>2014</v>
      </c>
      <c r="B13" s="15">
        <v>96773</v>
      </c>
      <c r="C13" s="79">
        <v>0.67740152992661162</v>
      </c>
      <c r="D13" s="15">
        <v>992.81292206962814</v>
      </c>
      <c r="E13" s="79"/>
      <c r="F13" s="15">
        <v>19731</v>
      </c>
      <c r="G13" s="15">
        <f t="shared" si="0"/>
        <v>67.046110978966325</v>
      </c>
      <c r="H13" s="15">
        <v>9698</v>
      </c>
      <c r="I13" s="15">
        <f t="shared" si="1"/>
        <v>32.953889021033675</v>
      </c>
      <c r="J13" s="15">
        <v>29429</v>
      </c>
      <c r="K13" s="15">
        <f t="shared" si="2"/>
        <v>100</v>
      </c>
      <c r="L13" s="15">
        <v>301.91780231662847</v>
      </c>
      <c r="M13" s="15">
        <f t="shared" si="3"/>
        <v>139.01686035517668</v>
      </c>
      <c r="N13" s="15"/>
      <c r="O13" s="15">
        <v>10944</v>
      </c>
      <c r="P13" s="15">
        <v>112.27661247589731</v>
      </c>
    </row>
    <row r="14" spans="1:16" ht="12.75" customHeight="1" x14ac:dyDescent="0.25">
      <c r="A14" s="80">
        <v>2015</v>
      </c>
      <c r="B14" s="15">
        <v>110319</v>
      </c>
      <c r="C14" s="79">
        <v>0.74771373203085012</v>
      </c>
      <c r="D14" s="15">
        <v>1119.874222123462</v>
      </c>
      <c r="E14" s="79"/>
      <c r="F14" s="15">
        <v>20711</v>
      </c>
      <c r="G14" s="15">
        <f t="shared" si="0"/>
        <v>66.188360870537849</v>
      </c>
      <c r="H14" s="15">
        <v>10580</v>
      </c>
      <c r="I14" s="15">
        <f t="shared" si="1"/>
        <v>33.811639129462144</v>
      </c>
      <c r="J14" s="15">
        <v>31291</v>
      </c>
      <c r="K14" s="15">
        <f t="shared" si="2"/>
        <v>100</v>
      </c>
      <c r="L14" s="15">
        <v>317.64233073600423</v>
      </c>
      <c r="M14" s="15">
        <f t="shared" si="3"/>
        <v>146.25715739845896</v>
      </c>
      <c r="N14" s="15"/>
      <c r="O14" s="15">
        <v>11339</v>
      </c>
      <c r="P14" s="15">
        <v>115.10486683760671</v>
      </c>
    </row>
    <row r="15" spans="1:16" ht="12.75" customHeight="1" x14ac:dyDescent="0.25">
      <c r="A15" s="80">
        <v>2016</v>
      </c>
      <c r="B15" s="15">
        <v>110272</v>
      </c>
      <c r="C15" s="79">
        <v>0.74557205035153551</v>
      </c>
      <c r="D15" s="15">
        <v>1103.2547475761501</v>
      </c>
      <c r="E15" s="79"/>
      <c r="F15" s="15">
        <v>20935</v>
      </c>
      <c r="G15" s="15">
        <f t="shared" si="0"/>
        <v>66.093133385951063</v>
      </c>
      <c r="H15" s="15">
        <v>10740</v>
      </c>
      <c r="I15" s="15">
        <f t="shared" si="1"/>
        <v>33.906866614048937</v>
      </c>
      <c r="J15" s="15">
        <v>31675</v>
      </c>
      <c r="K15" s="15">
        <f t="shared" si="2"/>
        <v>100</v>
      </c>
      <c r="L15" s="15">
        <v>316.90360317645963</v>
      </c>
      <c r="M15" s="15">
        <f t="shared" si="3"/>
        <v>145.91701320955144</v>
      </c>
      <c r="N15" s="15"/>
      <c r="O15" s="15">
        <v>11232</v>
      </c>
      <c r="P15" s="15">
        <v>112.37446790459335</v>
      </c>
    </row>
    <row r="16" spans="1:16" ht="12.75" customHeight="1" x14ac:dyDescent="0.25">
      <c r="A16" s="80">
        <v>2017</v>
      </c>
      <c r="B16" s="15">
        <v>113742</v>
      </c>
      <c r="C16" s="79">
        <v>0.75673540214616608</v>
      </c>
      <c r="D16" s="15">
        <v>1123.9059303127335</v>
      </c>
      <c r="E16" s="79"/>
      <c r="F16" s="15">
        <v>21568</v>
      </c>
      <c r="G16" s="15">
        <f t="shared" si="0"/>
        <v>66.371245691777446</v>
      </c>
      <c r="H16" s="15">
        <v>10928</v>
      </c>
      <c r="I16" s="15">
        <f t="shared" si="1"/>
        <v>33.628754308222554</v>
      </c>
      <c r="J16" s="15">
        <v>32496</v>
      </c>
      <c r="K16" s="15">
        <f t="shared" si="2"/>
        <v>100</v>
      </c>
      <c r="L16" s="15">
        <v>321.09904091226275</v>
      </c>
      <c r="M16" s="15">
        <f t="shared" si="3"/>
        <v>147.84878595488735</v>
      </c>
      <c r="N16" s="15"/>
      <c r="O16" s="15">
        <v>11200</v>
      </c>
      <c r="P16" s="15">
        <v>110.66929031934217</v>
      </c>
    </row>
    <row r="17" spans="1:20" ht="12.75" customHeight="1" x14ac:dyDescent="0.25">
      <c r="A17" s="80">
        <v>2018</v>
      </c>
      <c r="B17" s="15">
        <v>115421</v>
      </c>
      <c r="C17" s="79">
        <v>0.76675758021854334</v>
      </c>
      <c r="D17" s="15">
        <v>1128.239616390124</v>
      </c>
      <c r="E17" s="79"/>
      <c r="F17" s="15">
        <v>22237</v>
      </c>
      <c r="G17" s="15">
        <f t="shared" si="0"/>
        <v>66.661670363930696</v>
      </c>
      <c r="H17" s="15">
        <v>11121</v>
      </c>
      <c r="I17" s="15">
        <f t="shared" si="1"/>
        <v>33.338329636069311</v>
      </c>
      <c r="J17" s="15">
        <v>33358</v>
      </c>
      <c r="K17" s="15">
        <f t="shared" si="2"/>
        <v>100</v>
      </c>
      <c r="L17" s="15">
        <v>326.07425965415092</v>
      </c>
      <c r="M17" s="15">
        <f t="shared" si="3"/>
        <v>150.13960578654533</v>
      </c>
      <c r="N17" s="15"/>
      <c r="O17" s="15">
        <v>11277</v>
      </c>
      <c r="P17" s="15">
        <v>110.23261065171353</v>
      </c>
    </row>
    <row r="18" spans="1:20" ht="12.75" customHeight="1" x14ac:dyDescent="0.25">
      <c r="A18" s="80">
        <v>2019</v>
      </c>
      <c r="B18" s="15">
        <v>117716</v>
      </c>
      <c r="C18" s="79">
        <v>0.7668595454750069</v>
      </c>
      <c r="D18" s="15">
        <v>1139.8207267930588</v>
      </c>
      <c r="E18" s="79"/>
      <c r="F18" s="15">
        <v>22692</v>
      </c>
      <c r="G18" s="15">
        <f t="shared" si="0"/>
        <v>66.896612717785445</v>
      </c>
      <c r="H18" s="15">
        <v>11229</v>
      </c>
      <c r="I18" s="15">
        <f t="shared" si="1"/>
        <v>33.103387282214555</v>
      </c>
      <c r="J18" s="15">
        <v>33921</v>
      </c>
      <c r="K18" s="15">
        <f t="shared" si="2"/>
        <v>100</v>
      </c>
      <c r="L18" s="15">
        <v>328.45032853263234</v>
      </c>
      <c r="M18" s="15">
        <f t="shared" si="3"/>
        <v>151.2336573228894</v>
      </c>
      <c r="N18" s="15"/>
      <c r="O18" s="15">
        <v>11358</v>
      </c>
      <c r="P18" s="15">
        <v>109.97726574905333</v>
      </c>
    </row>
    <row r="19" spans="1:20" ht="12.75" customHeight="1" x14ac:dyDescent="0.25">
      <c r="A19" s="80">
        <v>2020</v>
      </c>
      <c r="B19" s="15">
        <v>113624</v>
      </c>
      <c r="C19" s="79">
        <v>0.79141148863077337</v>
      </c>
      <c r="D19" s="15">
        <v>1094.7178975065262</v>
      </c>
      <c r="E19" s="79"/>
      <c r="F19" s="15">
        <v>21645</v>
      </c>
      <c r="G19" s="15">
        <f t="shared" si="0"/>
        <v>66.76640241833492</v>
      </c>
      <c r="H19" s="15">
        <v>10774</v>
      </c>
      <c r="I19" s="15">
        <f t="shared" si="1"/>
        <v>33.233597581665073</v>
      </c>
      <c r="J19" s="15">
        <v>32419</v>
      </c>
      <c r="K19" s="15">
        <f t="shared" si="2"/>
        <v>100</v>
      </c>
      <c r="L19" s="15">
        <v>312.34298668647534</v>
      </c>
      <c r="M19" s="15">
        <f t="shared" si="3"/>
        <v>143.81709534827618</v>
      </c>
      <c r="N19" s="15"/>
      <c r="O19" s="15">
        <v>9936</v>
      </c>
      <c r="P19" s="15">
        <v>95.729045180814296</v>
      </c>
    </row>
    <row r="20" spans="1:20" ht="12.75" customHeight="1" x14ac:dyDescent="0.25">
      <c r="A20" s="80">
        <v>2021</v>
      </c>
      <c r="B20" s="15">
        <v>115402</v>
      </c>
      <c r="C20" s="79">
        <v>0.77089204825941071</v>
      </c>
      <c r="D20" s="15">
        <v>1104.0796086918835</v>
      </c>
      <c r="E20" s="79"/>
      <c r="F20" s="15">
        <v>21664</v>
      </c>
      <c r="G20" s="15">
        <f t="shared" si="0"/>
        <v>66.382717940861042</v>
      </c>
      <c r="H20" s="15">
        <v>10971</v>
      </c>
      <c r="I20" s="15">
        <f t="shared" si="1"/>
        <v>33.617282059138958</v>
      </c>
      <c r="J20" s="15">
        <v>32635</v>
      </c>
      <c r="K20" s="15">
        <f t="shared" si="2"/>
        <v>100</v>
      </c>
      <c r="L20" s="15">
        <v>312.22715403250913</v>
      </c>
      <c r="M20" s="15">
        <f t="shared" si="3"/>
        <v>143.76376065996885</v>
      </c>
      <c r="N20" s="15"/>
      <c r="O20" s="15">
        <v>9635</v>
      </c>
      <c r="P20" s="15">
        <v>92.180439071647797</v>
      </c>
    </row>
    <row r="21" spans="1:20" ht="12.75" customHeight="1" x14ac:dyDescent="0.25">
      <c r="A21" s="80">
        <v>2022</v>
      </c>
      <c r="B21" s="15">
        <v>118077</v>
      </c>
      <c r="C21" s="79">
        <v>0.77459144314486872</v>
      </c>
      <c r="D21" s="15">
        <v>1122.2389540102245</v>
      </c>
      <c r="E21" s="79"/>
      <c r="F21" s="15">
        <v>21946</v>
      </c>
      <c r="G21" s="15">
        <f t="shared" si="0"/>
        <v>65.015553251370179</v>
      </c>
      <c r="H21" s="15">
        <v>11809</v>
      </c>
      <c r="I21" s="15">
        <f t="shared" si="1"/>
        <v>34.984446748629836</v>
      </c>
      <c r="J21" s="15">
        <v>33755</v>
      </c>
      <c r="K21" s="15">
        <f t="shared" si="2"/>
        <v>100.00000000000001</v>
      </c>
      <c r="L21" s="15">
        <v>320.81756728757608</v>
      </c>
      <c r="M21" s="15">
        <f>L21/$L$7*100</f>
        <v>147.7191825354252</v>
      </c>
      <c r="N21" s="15"/>
      <c r="O21" s="15">
        <v>10280</v>
      </c>
      <c r="P21" s="15">
        <v>97.704179876056358</v>
      </c>
    </row>
    <row r="22" spans="1:20" ht="12.75" customHeight="1" x14ac:dyDescent="0.25">
      <c r="A22" s="80">
        <v>2023</v>
      </c>
      <c r="B22" s="15">
        <v>122608</v>
      </c>
      <c r="C22" s="79">
        <v>0.78780167275554824</v>
      </c>
      <c r="D22" s="15">
        <v>1161.9731290870757</v>
      </c>
      <c r="E22" s="79"/>
      <c r="F22" s="15">
        <v>22587</v>
      </c>
      <c r="G22" s="15">
        <f>F22/J22*100</f>
        <v>65.289781760369991</v>
      </c>
      <c r="H22" s="15">
        <v>12008</v>
      </c>
      <c r="I22" s="15">
        <f>H22/J22*100</f>
        <v>34.710218239630002</v>
      </c>
      <c r="J22" s="15">
        <v>34595</v>
      </c>
      <c r="K22" s="15">
        <f t="shared" si="2"/>
        <v>100</v>
      </c>
      <c r="L22" s="15">
        <v>327.75739508308936</v>
      </c>
      <c r="M22" s="15">
        <f t="shared" si="3"/>
        <v>150.91459885117487</v>
      </c>
      <c r="N22" s="15"/>
      <c r="O22" s="15">
        <v>10082</v>
      </c>
      <c r="P22" s="15">
        <v>95.548521201356323</v>
      </c>
    </row>
    <row r="23" spans="1:20" ht="6.75" customHeight="1" x14ac:dyDescent="0.25">
      <c r="A23" s="28"/>
      <c r="B23" s="31"/>
      <c r="C23" s="31"/>
      <c r="D23" s="32"/>
      <c r="E23" s="32"/>
      <c r="F23" s="32"/>
      <c r="G23" s="33"/>
      <c r="H23" s="31"/>
      <c r="I23" s="31"/>
      <c r="J23" s="31"/>
      <c r="K23" s="31"/>
      <c r="L23" s="31"/>
      <c r="M23" s="31"/>
      <c r="N23" s="31"/>
      <c r="O23" s="98"/>
      <c r="P23" s="98"/>
    </row>
    <row r="24" spans="1:20" ht="15" customHeight="1" x14ac:dyDescent="0.25">
      <c r="A24" s="207" t="s">
        <v>204</v>
      </c>
      <c r="B24" s="207"/>
      <c r="C24" s="207"/>
      <c r="D24" s="207"/>
      <c r="E24" s="207"/>
      <c r="F24" s="207"/>
      <c r="G24" s="207"/>
      <c r="H24" s="207"/>
      <c r="I24" s="207"/>
      <c r="J24" s="207"/>
      <c r="K24" s="207"/>
      <c r="L24" s="207"/>
      <c r="M24" s="227"/>
      <c r="N24" s="227"/>
      <c r="O24" s="227"/>
      <c r="P24" s="227"/>
    </row>
    <row r="25" spans="1:20" ht="6" customHeight="1" x14ac:dyDescent="0.25">
      <c r="A25" s="88"/>
      <c r="B25" s="88"/>
      <c r="C25" s="88"/>
      <c r="D25" s="88"/>
      <c r="E25" s="88"/>
      <c r="F25" s="88"/>
      <c r="G25" s="88"/>
      <c r="H25" s="88"/>
      <c r="I25" s="88"/>
      <c r="J25" s="88"/>
      <c r="K25" s="88"/>
      <c r="L25" s="88"/>
      <c r="M25" s="88"/>
      <c r="N25" s="88"/>
    </row>
    <row r="26" spans="1:20" ht="15" customHeight="1" x14ac:dyDescent="0.25">
      <c r="A26" s="207" t="s">
        <v>264</v>
      </c>
      <c r="B26" s="207"/>
      <c r="C26" s="207"/>
      <c r="D26" s="207"/>
      <c r="E26" s="207"/>
      <c r="F26" s="207"/>
      <c r="G26" s="207"/>
      <c r="H26" s="207"/>
      <c r="I26" s="207"/>
      <c r="J26" s="207"/>
      <c r="K26" s="207"/>
      <c r="L26" s="207"/>
      <c r="M26" s="227"/>
      <c r="N26" s="227"/>
      <c r="O26" s="227"/>
      <c r="P26" s="227"/>
      <c r="Q26" s="11"/>
      <c r="R26" s="11"/>
      <c r="S26" s="11"/>
      <c r="T26" s="42"/>
    </row>
    <row r="27" spans="1:20" ht="15" customHeight="1" x14ac:dyDescent="0.25">
      <c r="A27" s="207" t="s">
        <v>329</v>
      </c>
      <c r="B27" s="207"/>
      <c r="C27" s="207"/>
      <c r="D27" s="207"/>
      <c r="E27" s="207"/>
      <c r="F27" s="207"/>
      <c r="G27" s="207"/>
      <c r="H27" s="207"/>
      <c r="I27" s="207"/>
      <c r="J27" s="207"/>
      <c r="K27" s="207"/>
      <c r="L27" s="207"/>
      <c r="M27" s="227"/>
      <c r="N27" s="227"/>
      <c r="O27" s="227"/>
      <c r="P27" s="227"/>
      <c r="Q27" s="11"/>
      <c r="R27" s="11"/>
      <c r="S27" s="11"/>
      <c r="T27" s="11"/>
    </row>
  </sheetData>
  <mergeCells count="12">
    <mergeCell ref="A26:P26"/>
    <mergeCell ref="A27:P27"/>
    <mergeCell ref="A24:P24"/>
    <mergeCell ref="A1:B1"/>
    <mergeCell ref="F1:G1"/>
    <mergeCell ref="A2:B2"/>
    <mergeCell ref="A3:P3"/>
    <mergeCell ref="A4:A5"/>
    <mergeCell ref="F4:M4"/>
    <mergeCell ref="B4:D4"/>
    <mergeCell ref="O4:P4"/>
    <mergeCell ref="J1:L1"/>
  </mergeCells>
  <hyperlinks>
    <hyperlink ref="F1:G1" location="Tabellförteckning!A1" display="Tillbaka till innehållsföreckningen " xr:uid="{CA916685-1E32-4D7B-B33B-EFFFF2F3E87D}"/>
    <hyperlink ref="J1:L1" location="Tabellförteckning!A1" display="Tabellförteckning!A1" xr:uid="{BAF29E39-43C0-4A1E-89A7-98BB1C99528E}"/>
  </hyperlinks>
  <pageMargins left="0.75" right="0.75" top="1" bottom="1" header="0.5" footer="0.5"/>
  <pageSetup paperSize="9" scale="9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2BC1-789C-4643-9EC4-D824CC582447}">
  <sheetPr>
    <pageSetUpPr fitToPage="1"/>
  </sheetPr>
  <dimension ref="A1:XEK36"/>
  <sheetViews>
    <sheetView zoomScaleNormal="100" workbookViewId="0">
      <pane ySplit="5" topLeftCell="A6" activePane="bottomLeft" state="frozen"/>
      <selection activeCell="L20" sqref="L20"/>
      <selection pane="bottomLeft" activeCell="A25" sqref="A25"/>
    </sheetView>
  </sheetViews>
  <sheetFormatPr defaultColWidth="8.5546875" defaultRowHeight="13.2" x14ac:dyDescent="0.25"/>
  <cols>
    <col min="1" max="1" width="6.5546875" style="11" customWidth="1"/>
    <col min="2" max="2" width="6.77734375" style="89" customWidth="1"/>
    <col min="3" max="3" width="4.77734375" style="89" customWidth="1"/>
    <col min="4" max="4" width="6.77734375" style="89" customWidth="1"/>
    <col min="5" max="5" width="4.77734375" style="89" customWidth="1"/>
    <col min="6" max="6" width="6.77734375" style="89" customWidth="1"/>
    <col min="7" max="7" width="4.77734375" style="89" customWidth="1"/>
    <col min="8" max="8" width="6.77734375" style="89" customWidth="1"/>
    <col min="9" max="9" width="4.77734375" style="89" customWidth="1"/>
    <col min="10" max="10" width="6.77734375" style="89" customWidth="1"/>
    <col min="11" max="11" width="4.77734375" style="89" customWidth="1"/>
    <col min="12" max="12" width="6.77734375" style="89" customWidth="1"/>
    <col min="13" max="13" width="4.77734375" style="89" customWidth="1"/>
    <col min="14" max="16384" width="8.5546875" style="89"/>
  </cols>
  <sheetData>
    <row r="1" spans="1:13" ht="30" customHeight="1" x14ac:dyDescent="0.3">
      <c r="A1" s="191"/>
      <c r="B1" s="228"/>
      <c r="F1" s="220" t="s">
        <v>119</v>
      </c>
      <c r="G1" s="220"/>
      <c r="H1" s="220"/>
      <c r="I1" s="220"/>
    </row>
    <row r="2" spans="1:13" ht="6" customHeight="1" x14ac:dyDescent="0.25">
      <c r="A2" s="191"/>
      <c r="B2" s="228"/>
    </row>
    <row r="3" spans="1:13" ht="30" customHeight="1" x14ac:dyDescent="0.25">
      <c r="A3" s="203" t="s">
        <v>384</v>
      </c>
      <c r="B3" s="196"/>
      <c r="C3" s="196"/>
      <c r="D3" s="196"/>
      <c r="E3" s="196"/>
      <c r="F3" s="196"/>
      <c r="G3" s="196"/>
      <c r="H3" s="196"/>
      <c r="I3" s="196"/>
      <c r="J3" s="196"/>
      <c r="K3" s="196"/>
      <c r="L3" s="196"/>
      <c r="M3" s="196"/>
    </row>
    <row r="4" spans="1:13" ht="15" customHeight="1" x14ac:dyDescent="0.3">
      <c r="A4" s="245" t="s">
        <v>60</v>
      </c>
      <c r="B4" s="197" t="s">
        <v>249</v>
      </c>
      <c r="C4" s="197"/>
      <c r="D4" s="197" t="s">
        <v>250</v>
      </c>
      <c r="E4" s="197"/>
      <c r="F4" s="197" t="s">
        <v>251</v>
      </c>
      <c r="G4" s="197"/>
      <c r="H4" s="197" t="s">
        <v>252</v>
      </c>
      <c r="I4" s="197"/>
      <c r="J4" s="197" t="s">
        <v>253</v>
      </c>
      <c r="K4" s="197"/>
      <c r="L4" s="197" t="s">
        <v>63</v>
      </c>
      <c r="M4" s="197"/>
    </row>
    <row r="5" spans="1:13" ht="15" customHeight="1" x14ac:dyDescent="0.25">
      <c r="A5" s="245"/>
      <c r="B5" s="19" t="s">
        <v>49</v>
      </c>
      <c r="C5" s="13" t="s">
        <v>62</v>
      </c>
      <c r="D5" s="19" t="s">
        <v>49</v>
      </c>
      <c r="E5" s="13" t="s">
        <v>62</v>
      </c>
      <c r="F5" s="19" t="s">
        <v>49</v>
      </c>
      <c r="G5" s="13" t="s">
        <v>62</v>
      </c>
      <c r="H5" s="19" t="s">
        <v>49</v>
      </c>
      <c r="I5" s="13" t="s">
        <v>62</v>
      </c>
      <c r="J5" s="19" t="s">
        <v>49</v>
      </c>
      <c r="K5" s="13" t="s">
        <v>62</v>
      </c>
      <c r="L5" s="19" t="s">
        <v>49</v>
      </c>
      <c r="M5" s="13" t="s">
        <v>62</v>
      </c>
    </row>
    <row r="6" spans="1:13" ht="6" customHeight="1" x14ac:dyDescent="0.25">
      <c r="A6" s="28"/>
      <c r="B6" s="98"/>
      <c r="C6" s="98"/>
      <c r="D6" s="98"/>
      <c r="E6" s="98"/>
      <c r="F6" s="98"/>
      <c r="G6" s="98"/>
      <c r="H6" s="98"/>
      <c r="I6" s="98"/>
      <c r="J6" s="98"/>
      <c r="K6" s="98"/>
      <c r="L6" s="98"/>
      <c r="M6" s="98"/>
    </row>
    <row r="7" spans="1:13" x14ac:dyDescent="0.25">
      <c r="A7" s="11">
        <v>1998</v>
      </c>
      <c r="B7" s="15">
        <v>475</v>
      </c>
      <c r="C7" s="81">
        <f t="shared" ref="C7:C32" si="0">B7/L7*100</f>
        <v>5.5770811318539391</v>
      </c>
      <c r="D7" s="12">
        <v>1887</v>
      </c>
      <c r="E7" s="81">
        <f t="shared" ref="E7:E32" si="1">D7/L7*100</f>
        <v>22.155688622754489</v>
      </c>
      <c r="F7" s="12">
        <v>2653</v>
      </c>
      <c r="G7" s="81">
        <f t="shared" ref="G7:G32" si="2">F7/L7*100</f>
        <v>31.149465774333684</v>
      </c>
      <c r="H7" s="12">
        <v>1982</v>
      </c>
      <c r="I7" s="81">
        <f t="shared" ref="I7:I32" si="3">H7/L7*100</f>
        <v>23.27110484912528</v>
      </c>
      <c r="J7" s="12">
        <v>1520</v>
      </c>
      <c r="K7" s="81">
        <f t="shared" ref="K7:K32" si="4">J7/L7*100</f>
        <v>17.846659621932606</v>
      </c>
      <c r="L7" s="15">
        <v>8517</v>
      </c>
      <c r="M7" s="81">
        <f>C7+E7+G7+I7+K7</f>
        <v>99.999999999999986</v>
      </c>
    </row>
    <row r="8" spans="1:13" x14ac:dyDescent="0.25">
      <c r="A8" s="11">
        <v>1999</v>
      </c>
      <c r="B8" s="15">
        <v>567</v>
      </c>
      <c r="C8" s="81">
        <f t="shared" si="0"/>
        <v>6.6800188501413755</v>
      </c>
      <c r="D8" s="12">
        <v>1895</v>
      </c>
      <c r="E8" s="81">
        <f t="shared" si="1"/>
        <v>22.325636192271443</v>
      </c>
      <c r="F8" s="12">
        <v>2459</v>
      </c>
      <c r="G8" s="81">
        <f t="shared" si="2"/>
        <v>28.970311027332706</v>
      </c>
      <c r="H8" s="12">
        <v>2018</v>
      </c>
      <c r="I8" s="81">
        <f t="shared" si="3"/>
        <v>23.774740810556079</v>
      </c>
      <c r="J8" s="12">
        <v>1549</v>
      </c>
      <c r="K8" s="81">
        <f t="shared" si="4"/>
        <v>18.249293119698397</v>
      </c>
      <c r="L8" s="15">
        <v>8488</v>
      </c>
      <c r="M8" s="81">
        <f t="shared" ref="M8:M32" si="5">C8+E8+G8+I8+K8</f>
        <v>100</v>
      </c>
    </row>
    <row r="9" spans="1:13" x14ac:dyDescent="0.25">
      <c r="A9" s="11">
        <v>2000</v>
      </c>
      <c r="B9" s="15">
        <v>598</v>
      </c>
      <c r="C9" s="81">
        <f t="shared" si="0"/>
        <v>6.795454545454545</v>
      </c>
      <c r="D9" s="12">
        <v>2064</v>
      </c>
      <c r="E9" s="81">
        <f t="shared" si="1"/>
        <v>23.454545454545457</v>
      </c>
      <c r="F9" s="12">
        <v>2376</v>
      </c>
      <c r="G9" s="81">
        <f t="shared" si="2"/>
        <v>27</v>
      </c>
      <c r="H9" s="12">
        <v>2130</v>
      </c>
      <c r="I9" s="81">
        <f t="shared" si="3"/>
        <v>24.204545454545453</v>
      </c>
      <c r="J9" s="12">
        <v>1632</v>
      </c>
      <c r="K9" s="81">
        <f t="shared" si="4"/>
        <v>18.545454545454547</v>
      </c>
      <c r="L9" s="15">
        <v>8800</v>
      </c>
      <c r="M9" s="81">
        <f t="shared" si="5"/>
        <v>100</v>
      </c>
    </row>
    <row r="10" spans="1:13" x14ac:dyDescent="0.25">
      <c r="A10" s="11">
        <v>2001</v>
      </c>
      <c r="B10" s="15">
        <v>658</v>
      </c>
      <c r="C10" s="81">
        <f t="shared" si="0"/>
        <v>7.2610902670492168</v>
      </c>
      <c r="D10" s="12">
        <v>2256</v>
      </c>
      <c r="E10" s="81">
        <f t="shared" si="1"/>
        <v>24.895166629883029</v>
      </c>
      <c r="F10" s="12">
        <v>2412</v>
      </c>
      <c r="G10" s="81">
        <f t="shared" si="2"/>
        <v>26.616640918119622</v>
      </c>
      <c r="H10" s="12">
        <v>2108</v>
      </c>
      <c r="I10" s="81">
        <f t="shared" si="3"/>
        <v>23.26197307437652</v>
      </c>
      <c r="J10" s="12">
        <v>1628</v>
      </c>
      <c r="K10" s="81">
        <f t="shared" si="4"/>
        <v>17.965129110571617</v>
      </c>
      <c r="L10" s="15">
        <v>9062</v>
      </c>
      <c r="M10" s="81">
        <f t="shared" si="5"/>
        <v>100</v>
      </c>
    </row>
    <row r="11" spans="1:13" s="100" customFormat="1" x14ac:dyDescent="0.25">
      <c r="A11" s="11">
        <v>2002</v>
      </c>
      <c r="B11" s="15">
        <v>653</v>
      </c>
      <c r="C11" s="81">
        <f t="shared" si="0"/>
        <v>7.434817260617101</v>
      </c>
      <c r="D11" s="12">
        <v>2220</v>
      </c>
      <c r="E11" s="81">
        <f t="shared" si="1"/>
        <v>25.276101559831492</v>
      </c>
      <c r="F11" s="12">
        <v>2157</v>
      </c>
      <c r="G11" s="81">
        <f t="shared" si="2"/>
        <v>24.558806785836275</v>
      </c>
      <c r="H11" s="12">
        <v>2076</v>
      </c>
      <c r="I11" s="81">
        <f t="shared" si="3"/>
        <v>23.636570647842422</v>
      </c>
      <c r="J11" s="12">
        <v>1677</v>
      </c>
      <c r="K11" s="81">
        <f t="shared" si="4"/>
        <v>19.093703745872709</v>
      </c>
      <c r="L11" s="15">
        <v>8783</v>
      </c>
      <c r="M11" s="81">
        <f t="shared" si="5"/>
        <v>100</v>
      </c>
    </row>
    <row r="12" spans="1:13" s="100" customFormat="1" x14ac:dyDescent="0.25">
      <c r="A12" s="11">
        <v>2003</v>
      </c>
      <c r="B12" s="15">
        <v>492</v>
      </c>
      <c r="C12" s="81">
        <f t="shared" si="0"/>
        <v>5.8362989323843415</v>
      </c>
      <c r="D12" s="12">
        <v>2123</v>
      </c>
      <c r="E12" s="81">
        <f t="shared" si="1"/>
        <v>25.183867141162512</v>
      </c>
      <c r="F12" s="12">
        <v>2031</v>
      </c>
      <c r="G12" s="81">
        <f t="shared" si="2"/>
        <v>24.092526690391459</v>
      </c>
      <c r="H12" s="12">
        <v>2031</v>
      </c>
      <c r="I12" s="81">
        <f t="shared" si="3"/>
        <v>24.092526690391459</v>
      </c>
      <c r="J12" s="12">
        <v>1753</v>
      </c>
      <c r="K12" s="81">
        <f t="shared" si="4"/>
        <v>20.794780545670225</v>
      </c>
      <c r="L12" s="15">
        <v>8430</v>
      </c>
      <c r="M12" s="81">
        <f t="shared" si="5"/>
        <v>100</v>
      </c>
    </row>
    <row r="13" spans="1:13" s="16" customFormat="1" ht="12.75" customHeight="1" x14ac:dyDescent="0.25">
      <c r="A13" s="14">
        <v>2004</v>
      </c>
      <c r="B13" s="15">
        <v>578</v>
      </c>
      <c r="C13" s="81">
        <f t="shared" si="0"/>
        <v>6.8289224952741021</v>
      </c>
      <c r="D13" s="12">
        <v>2214</v>
      </c>
      <c r="E13" s="81">
        <f t="shared" si="1"/>
        <v>26.157844990548206</v>
      </c>
      <c r="F13" s="12">
        <v>1893</v>
      </c>
      <c r="G13" s="81">
        <f t="shared" si="2"/>
        <v>22.365311909262761</v>
      </c>
      <c r="H13" s="12">
        <v>2063</v>
      </c>
      <c r="I13" s="81">
        <f t="shared" si="3"/>
        <v>24.373818525519848</v>
      </c>
      <c r="J13" s="12">
        <v>1716</v>
      </c>
      <c r="K13" s="81">
        <f t="shared" si="4"/>
        <v>20.274102079395085</v>
      </c>
      <c r="L13" s="15">
        <v>8464</v>
      </c>
      <c r="M13" s="81">
        <f t="shared" si="5"/>
        <v>100</v>
      </c>
    </row>
    <row r="14" spans="1:13" s="17" customFormat="1" ht="12.75" customHeight="1" x14ac:dyDescent="0.25">
      <c r="A14" s="14">
        <v>2005</v>
      </c>
      <c r="B14" s="15">
        <v>643</v>
      </c>
      <c r="C14" s="81">
        <f t="shared" si="0"/>
        <v>7.551379917792131</v>
      </c>
      <c r="D14" s="12">
        <v>2207</v>
      </c>
      <c r="E14" s="81">
        <f t="shared" si="1"/>
        <v>25.918966529653552</v>
      </c>
      <c r="F14" s="12">
        <v>1797</v>
      </c>
      <c r="G14" s="81">
        <f t="shared" si="2"/>
        <v>21.103934233705228</v>
      </c>
      <c r="H14" s="12">
        <v>2057</v>
      </c>
      <c r="I14" s="81">
        <f t="shared" si="3"/>
        <v>24.157369348209041</v>
      </c>
      <c r="J14" s="12">
        <v>1811</v>
      </c>
      <c r="K14" s="81">
        <f t="shared" si="4"/>
        <v>21.268349970640045</v>
      </c>
      <c r="L14" s="15">
        <v>8515</v>
      </c>
      <c r="M14" s="81">
        <f t="shared" si="5"/>
        <v>100</v>
      </c>
    </row>
    <row r="15" spans="1:13" s="17" customFormat="1" ht="12.75" customHeight="1" x14ac:dyDescent="0.25">
      <c r="A15" s="14">
        <v>2006</v>
      </c>
      <c r="B15" s="15">
        <v>710</v>
      </c>
      <c r="C15" s="81">
        <f t="shared" si="0"/>
        <v>8.0099277978339352</v>
      </c>
      <c r="D15" s="12">
        <v>2446</v>
      </c>
      <c r="E15" s="81">
        <f t="shared" si="1"/>
        <v>27.594765342960287</v>
      </c>
      <c r="F15" s="12">
        <v>1832</v>
      </c>
      <c r="G15" s="81">
        <f t="shared" si="2"/>
        <v>20.667870036101082</v>
      </c>
      <c r="H15" s="12">
        <v>1988</v>
      </c>
      <c r="I15" s="81">
        <f t="shared" si="3"/>
        <v>22.427797833935017</v>
      </c>
      <c r="J15" s="12">
        <v>1888</v>
      </c>
      <c r="K15" s="81">
        <f t="shared" si="4"/>
        <v>21.299638989169676</v>
      </c>
      <c r="L15" s="15">
        <v>8864</v>
      </c>
      <c r="M15" s="81">
        <f t="shared" si="5"/>
        <v>100</v>
      </c>
    </row>
    <row r="16" spans="1:13" s="17" customFormat="1" ht="12.75" customHeight="1" x14ac:dyDescent="0.25">
      <c r="A16" s="14">
        <v>2007</v>
      </c>
      <c r="B16" s="15">
        <v>765</v>
      </c>
      <c r="C16" s="81">
        <f t="shared" si="0"/>
        <v>8.1236062440267602</v>
      </c>
      <c r="D16" s="12">
        <v>2665</v>
      </c>
      <c r="E16" s="81">
        <f t="shared" si="1"/>
        <v>28.299883189975578</v>
      </c>
      <c r="F16" s="12">
        <v>1928</v>
      </c>
      <c r="G16" s="81">
        <f t="shared" si="2"/>
        <v>20.473611553573328</v>
      </c>
      <c r="H16" s="12">
        <v>2094</v>
      </c>
      <c r="I16" s="81">
        <f t="shared" si="3"/>
        <v>22.236381013061486</v>
      </c>
      <c r="J16" s="12">
        <v>1965</v>
      </c>
      <c r="K16" s="81">
        <f t="shared" si="4"/>
        <v>20.866517999362856</v>
      </c>
      <c r="L16" s="15">
        <v>9417</v>
      </c>
      <c r="M16" s="81">
        <f t="shared" si="5"/>
        <v>100</v>
      </c>
    </row>
    <row r="17" spans="1:13" s="16" customFormat="1" ht="12.75" customHeight="1" x14ac:dyDescent="0.25">
      <c r="A17" s="14">
        <v>2008</v>
      </c>
      <c r="B17" s="15">
        <v>855</v>
      </c>
      <c r="C17" s="81">
        <f t="shared" si="0"/>
        <v>8.6485939712725077</v>
      </c>
      <c r="D17" s="12">
        <v>2807</v>
      </c>
      <c r="E17" s="81">
        <f t="shared" si="1"/>
        <v>28.393688043698155</v>
      </c>
      <c r="F17" s="12">
        <v>1969</v>
      </c>
      <c r="G17" s="81">
        <f t="shared" si="2"/>
        <v>19.917054420392475</v>
      </c>
      <c r="H17" s="12">
        <v>2131</v>
      </c>
      <c r="I17" s="81">
        <f t="shared" si="3"/>
        <v>21.555735383370422</v>
      </c>
      <c r="J17" s="12">
        <v>2124</v>
      </c>
      <c r="K17" s="81">
        <f t="shared" si="4"/>
        <v>21.48492818126644</v>
      </c>
      <c r="L17" s="15">
        <v>9886</v>
      </c>
      <c r="M17" s="81">
        <f t="shared" si="5"/>
        <v>100</v>
      </c>
    </row>
    <row r="18" spans="1:13" s="16" customFormat="1" ht="12.75" customHeight="1" x14ac:dyDescent="0.25">
      <c r="A18" s="14">
        <v>2009</v>
      </c>
      <c r="B18" s="15">
        <v>831</v>
      </c>
      <c r="C18" s="81">
        <f t="shared" si="0"/>
        <v>7.8887412189101962</v>
      </c>
      <c r="D18" s="12">
        <v>3056</v>
      </c>
      <c r="E18" s="81">
        <f t="shared" si="1"/>
        <v>29.010822099867095</v>
      </c>
      <c r="F18" s="12">
        <v>2140</v>
      </c>
      <c r="G18" s="81">
        <f t="shared" si="2"/>
        <v>20.315169925954056</v>
      </c>
      <c r="H18" s="12">
        <v>2177</v>
      </c>
      <c r="I18" s="81">
        <f t="shared" si="3"/>
        <v>20.666413518131762</v>
      </c>
      <c r="J18" s="12">
        <v>2330</v>
      </c>
      <c r="K18" s="81">
        <f t="shared" si="4"/>
        <v>22.118853237136889</v>
      </c>
      <c r="L18" s="15">
        <v>10534</v>
      </c>
      <c r="M18" s="81">
        <f t="shared" si="5"/>
        <v>100</v>
      </c>
    </row>
    <row r="19" spans="1:13" s="16" customFormat="1" ht="12.75" customHeight="1" x14ac:dyDescent="0.25">
      <c r="A19" s="14">
        <v>2010</v>
      </c>
      <c r="B19" s="15">
        <v>824</v>
      </c>
      <c r="C19" s="81">
        <f t="shared" si="0"/>
        <v>7.5271763953594597</v>
      </c>
      <c r="D19" s="12">
        <v>3231</v>
      </c>
      <c r="E19" s="81">
        <f t="shared" si="1"/>
        <v>29.514935598794189</v>
      </c>
      <c r="F19" s="12">
        <v>2245</v>
      </c>
      <c r="G19" s="81">
        <f t="shared" si="2"/>
        <v>20.507901708230566</v>
      </c>
      <c r="H19" s="12">
        <v>2150</v>
      </c>
      <c r="I19" s="81">
        <f t="shared" si="3"/>
        <v>19.640084041289853</v>
      </c>
      <c r="J19" s="12">
        <v>2497</v>
      </c>
      <c r="K19" s="81">
        <f t="shared" si="4"/>
        <v>22.809902256325934</v>
      </c>
      <c r="L19" s="15">
        <v>10947</v>
      </c>
      <c r="M19" s="81">
        <f t="shared" si="5"/>
        <v>100</v>
      </c>
    </row>
    <row r="20" spans="1:13" s="16" customFormat="1" ht="12.75" customHeight="1" x14ac:dyDescent="0.25">
      <c r="A20" s="14">
        <v>2011</v>
      </c>
      <c r="B20" s="15">
        <v>793</v>
      </c>
      <c r="C20" s="81">
        <f t="shared" si="0"/>
        <v>6.8338503964150297</v>
      </c>
      <c r="D20" s="12">
        <v>3410</v>
      </c>
      <c r="E20" s="81">
        <f t="shared" si="1"/>
        <v>29.386418476387455</v>
      </c>
      <c r="F20" s="12">
        <v>2419</v>
      </c>
      <c r="G20" s="81">
        <f t="shared" si="2"/>
        <v>20.846259910375732</v>
      </c>
      <c r="H20" s="12">
        <v>2181</v>
      </c>
      <c r="I20" s="81">
        <f t="shared" si="3"/>
        <v>18.795243019648396</v>
      </c>
      <c r="J20" s="12">
        <v>2801</v>
      </c>
      <c r="K20" s="81">
        <f t="shared" si="4"/>
        <v>24.13822819717339</v>
      </c>
      <c r="L20" s="15">
        <v>11604</v>
      </c>
      <c r="M20" s="81">
        <f t="shared" si="5"/>
        <v>100</v>
      </c>
    </row>
    <row r="21" spans="1:13" s="16" customFormat="1" ht="12.75" customHeight="1" x14ac:dyDescent="0.25">
      <c r="A21" s="14">
        <v>2012</v>
      </c>
      <c r="B21" s="15">
        <v>807</v>
      </c>
      <c r="C21" s="81">
        <f t="shared" si="0"/>
        <v>6.6115025397345564</v>
      </c>
      <c r="D21" s="12">
        <v>3707</v>
      </c>
      <c r="E21" s="81">
        <f t="shared" si="1"/>
        <v>30.370309683762088</v>
      </c>
      <c r="F21" s="12">
        <v>2522</v>
      </c>
      <c r="G21" s="81">
        <f t="shared" si="2"/>
        <v>20.66196952318532</v>
      </c>
      <c r="H21" s="12">
        <v>2247</v>
      </c>
      <c r="I21" s="81">
        <f t="shared" si="3"/>
        <v>18.408979190562018</v>
      </c>
      <c r="J21" s="12">
        <v>2923</v>
      </c>
      <c r="K21" s="81">
        <f t="shared" si="4"/>
        <v>23.947239062756019</v>
      </c>
      <c r="L21" s="15">
        <v>12206</v>
      </c>
      <c r="M21" s="81">
        <f t="shared" si="5"/>
        <v>100</v>
      </c>
    </row>
    <row r="22" spans="1:13" s="16" customFormat="1" ht="12.75" customHeight="1" x14ac:dyDescent="0.25">
      <c r="A22" s="14">
        <v>2013</v>
      </c>
      <c r="B22" s="15">
        <v>819</v>
      </c>
      <c r="C22" s="81">
        <f t="shared" si="0"/>
        <v>6.3899508465319501</v>
      </c>
      <c r="D22" s="12">
        <v>4077</v>
      </c>
      <c r="E22" s="81">
        <f t="shared" si="1"/>
        <v>31.809315752516188</v>
      </c>
      <c r="F22" s="12">
        <v>2819</v>
      </c>
      <c r="G22" s="81">
        <f t="shared" si="2"/>
        <v>21.994226418038544</v>
      </c>
      <c r="H22" s="12">
        <v>2114</v>
      </c>
      <c r="I22" s="81">
        <f t="shared" si="3"/>
        <v>16.49371927908247</v>
      </c>
      <c r="J22" s="12">
        <v>2988</v>
      </c>
      <c r="K22" s="81">
        <f t="shared" si="4"/>
        <v>23.31278770383085</v>
      </c>
      <c r="L22" s="15">
        <v>12817</v>
      </c>
      <c r="M22" s="81">
        <f t="shared" si="5"/>
        <v>100</v>
      </c>
    </row>
    <row r="23" spans="1:13" s="16" customFormat="1" ht="12.75" customHeight="1" x14ac:dyDescent="0.25">
      <c r="A23" s="14">
        <v>2014</v>
      </c>
      <c r="B23" s="15">
        <v>905</v>
      </c>
      <c r="C23" s="81">
        <f t="shared" si="0"/>
        <v>6.4431154777160753</v>
      </c>
      <c r="D23" s="12">
        <v>4588</v>
      </c>
      <c r="E23" s="81">
        <f t="shared" si="1"/>
        <v>32.664103659404816</v>
      </c>
      <c r="F23" s="12">
        <v>3241</v>
      </c>
      <c r="G23" s="81">
        <f t="shared" si="2"/>
        <v>23.07418482130144</v>
      </c>
      <c r="H23" s="12">
        <v>2253</v>
      </c>
      <c r="I23" s="81">
        <f t="shared" si="3"/>
        <v>16.040153780435713</v>
      </c>
      <c r="J23" s="12">
        <v>3059</v>
      </c>
      <c r="K23" s="81">
        <f t="shared" si="4"/>
        <v>21.778442261141961</v>
      </c>
      <c r="L23" s="15">
        <v>14046</v>
      </c>
      <c r="M23" s="81">
        <f t="shared" si="5"/>
        <v>100.00000000000001</v>
      </c>
    </row>
    <row r="24" spans="1:13" s="16" customFormat="1" ht="12.75" customHeight="1" x14ac:dyDescent="0.25">
      <c r="A24" s="14">
        <v>2015</v>
      </c>
      <c r="B24" s="15">
        <v>853</v>
      </c>
      <c r="C24" s="81">
        <f t="shared" si="0"/>
        <v>5.8908839779005522</v>
      </c>
      <c r="D24" s="12">
        <v>4561</v>
      </c>
      <c r="E24" s="81">
        <f t="shared" si="1"/>
        <v>31.498618784530386</v>
      </c>
      <c r="F24" s="12">
        <v>3390</v>
      </c>
      <c r="G24" s="81">
        <f t="shared" si="2"/>
        <v>23.41160220994475</v>
      </c>
      <c r="H24" s="12">
        <v>2324</v>
      </c>
      <c r="I24" s="81">
        <f t="shared" si="3"/>
        <v>16.049723756906079</v>
      </c>
      <c r="J24" s="12">
        <v>3352</v>
      </c>
      <c r="K24" s="81">
        <f t="shared" si="4"/>
        <v>23.149171270718234</v>
      </c>
      <c r="L24" s="15">
        <v>14480</v>
      </c>
      <c r="M24" s="81">
        <f t="shared" si="5"/>
        <v>100</v>
      </c>
    </row>
    <row r="25" spans="1:13" s="16" customFormat="1" ht="12.75" customHeight="1" x14ac:dyDescent="0.25">
      <c r="A25" s="14">
        <v>2016</v>
      </c>
      <c r="B25" s="15">
        <v>870</v>
      </c>
      <c r="C25" s="81">
        <f t="shared" si="0"/>
        <v>6.1776610097280411</v>
      </c>
      <c r="D25" s="12">
        <v>4462</v>
      </c>
      <c r="E25" s="81">
        <f t="shared" si="1"/>
        <v>31.683590144145423</v>
      </c>
      <c r="F25" s="12">
        <v>3367</v>
      </c>
      <c r="G25" s="81">
        <f t="shared" si="2"/>
        <v>23.908258183625648</v>
      </c>
      <c r="H25" s="12">
        <v>2193</v>
      </c>
      <c r="I25" s="81">
        <f t="shared" si="3"/>
        <v>15.571966200383441</v>
      </c>
      <c r="J25" s="12">
        <v>3191</v>
      </c>
      <c r="K25" s="81">
        <f t="shared" si="4"/>
        <v>22.658524462117448</v>
      </c>
      <c r="L25" s="15">
        <v>14083</v>
      </c>
      <c r="M25" s="81">
        <f t="shared" si="5"/>
        <v>100</v>
      </c>
    </row>
    <row r="26" spans="1:13" s="16" customFormat="1" ht="12.75" customHeight="1" x14ac:dyDescent="0.25">
      <c r="A26" s="14">
        <v>2017</v>
      </c>
      <c r="B26" s="15">
        <v>943</v>
      </c>
      <c r="C26" s="81">
        <f t="shared" si="0"/>
        <v>6.5268549280177179</v>
      </c>
      <c r="D26" s="12">
        <v>4636</v>
      </c>
      <c r="E26" s="81">
        <f t="shared" si="1"/>
        <v>32.087486157253601</v>
      </c>
      <c r="F26" s="12">
        <v>3558</v>
      </c>
      <c r="G26" s="81">
        <f t="shared" si="2"/>
        <v>24.626245847176079</v>
      </c>
      <c r="H26" s="12">
        <v>2131</v>
      </c>
      <c r="I26" s="81">
        <f t="shared" si="3"/>
        <v>14.749446290143965</v>
      </c>
      <c r="J26" s="12">
        <v>3180</v>
      </c>
      <c r="K26" s="81">
        <f t="shared" si="4"/>
        <v>22.009966777408639</v>
      </c>
      <c r="L26" s="15">
        <v>14448</v>
      </c>
      <c r="M26" s="81">
        <f t="shared" si="5"/>
        <v>100</v>
      </c>
    </row>
    <row r="27" spans="1:13" s="16" customFormat="1" ht="12.75" customHeight="1" x14ac:dyDescent="0.25">
      <c r="A27" s="14">
        <v>2018</v>
      </c>
      <c r="B27" s="15">
        <v>1036</v>
      </c>
      <c r="C27" s="81">
        <f t="shared" si="0"/>
        <v>7.0682950126219559</v>
      </c>
      <c r="D27" s="12">
        <v>4569</v>
      </c>
      <c r="E27" s="81">
        <f t="shared" si="1"/>
        <v>31.172818448522889</v>
      </c>
      <c r="F27" s="12">
        <v>3660</v>
      </c>
      <c r="G27" s="81">
        <f t="shared" si="2"/>
        <v>24.971003616019651</v>
      </c>
      <c r="H27" s="12">
        <v>2166</v>
      </c>
      <c r="I27" s="81">
        <f t="shared" si="3"/>
        <v>14.777921812103431</v>
      </c>
      <c r="J27" s="12">
        <v>3226</v>
      </c>
      <c r="K27" s="81">
        <f t="shared" si="4"/>
        <v>22.009961110732075</v>
      </c>
      <c r="L27" s="15">
        <v>14657</v>
      </c>
      <c r="M27" s="81">
        <f t="shared" si="5"/>
        <v>100.00000000000001</v>
      </c>
    </row>
    <row r="28" spans="1:13" s="16" customFormat="1" ht="12.75" customHeight="1" x14ac:dyDescent="0.25">
      <c r="A28" s="14">
        <v>2019</v>
      </c>
      <c r="B28" s="15">
        <v>1083</v>
      </c>
      <c r="C28" s="81">
        <f t="shared" si="0"/>
        <v>7.2553091713003282</v>
      </c>
      <c r="D28" s="12">
        <v>4587</v>
      </c>
      <c r="E28" s="81">
        <f t="shared" si="1"/>
        <v>30.72955047899779</v>
      </c>
      <c r="F28" s="12">
        <v>3805</v>
      </c>
      <c r="G28" s="81">
        <f t="shared" si="2"/>
        <v>25.490721511355265</v>
      </c>
      <c r="H28" s="12">
        <v>2200</v>
      </c>
      <c r="I28" s="81">
        <f t="shared" si="3"/>
        <v>14.738393515106853</v>
      </c>
      <c r="J28" s="12">
        <v>3252</v>
      </c>
      <c r="K28" s="81">
        <f t="shared" si="4"/>
        <v>21.786025323239766</v>
      </c>
      <c r="L28" s="15">
        <v>14927</v>
      </c>
      <c r="M28" s="81">
        <f t="shared" si="5"/>
        <v>100</v>
      </c>
    </row>
    <row r="29" spans="1:13" s="16" customFormat="1" ht="12.75" customHeight="1" x14ac:dyDescent="0.25">
      <c r="A29" s="14">
        <v>2020</v>
      </c>
      <c r="B29" s="15">
        <v>1037</v>
      </c>
      <c r="C29" s="81">
        <f t="shared" si="0"/>
        <v>7.2340425531914887</v>
      </c>
      <c r="D29" s="12">
        <v>4164</v>
      </c>
      <c r="E29" s="81">
        <f t="shared" si="1"/>
        <v>29.047785141262644</v>
      </c>
      <c r="F29" s="12">
        <v>3768</v>
      </c>
      <c r="G29" s="81">
        <f t="shared" si="2"/>
        <v>26.285315660969655</v>
      </c>
      <c r="H29" s="12">
        <v>2175</v>
      </c>
      <c r="I29" s="81">
        <f t="shared" si="3"/>
        <v>15.172654342518314</v>
      </c>
      <c r="J29" s="12">
        <v>3191</v>
      </c>
      <c r="K29" s="81">
        <f t="shared" si="4"/>
        <v>22.260202302057898</v>
      </c>
      <c r="L29" s="15">
        <v>14335</v>
      </c>
      <c r="M29" s="81">
        <f t="shared" si="5"/>
        <v>100</v>
      </c>
    </row>
    <row r="30" spans="1:13" s="16" customFormat="1" ht="12.75" customHeight="1" x14ac:dyDescent="0.25">
      <c r="A30" s="14">
        <v>2021</v>
      </c>
      <c r="B30" s="15">
        <v>944</v>
      </c>
      <c r="C30" s="81">
        <f t="shared" si="0"/>
        <v>6.6742081447963804</v>
      </c>
      <c r="D30" s="12">
        <v>4019</v>
      </c>
      <c r="E30" s="81">
        <f t="shared" si="1"/>
        <v>28.41487556561086</v>
      </c>
      <c r="F30" s="12">
        <v>3804</v>
      </c>
      <c r="G30" s="81">
        <f t="shared" si="2"/>
        <v>26.894796380090497</v>
      </c>
      <c r="H30" s="12">
        <v>2214</v>
      </c>
      <c r="I30" s="81">
        <f t="shared" si="3"/>
        <v>15.653280542986426</v>
      </c>
      <c r="J30" s="12">
        <v>3163</v>
      </c>
      <c r="K30" s="81">
        <f t="shared" si="4"/>
        <v>22.362839366515839</v>
      </c>
      <c r="L30" s="15">
        <v>14144</v>
      </c>
      <c r="M30" s="81">
        <f t="shared" si="5"/>
        <v>100</v>
      </c>
    </row>
    <row r="31" spans="1:13" s="16" customFormat="1" ht="12.75" customHeight="1" x14ac:dyDescent="0.25">
      <c r="A31" s="14">
        <v>2022</v>
      </c>
      <c r="B31" s="15">
        <v>1011</v>
      </c>
      <c r="C31" s="81">
        <f t="shared" si="0"/>
        <v>7.0310870018777383</v>
      </c>
      <c r="D31" s="12">
        <v>3883</v>
      </c>
      <c r="E31" s="81">
        <f t="shared" si="1"/>
        <v>27.004659572988388</v>
      </c>
      <c r="F31" s="12">
        <v>3960</v>
      </c>
      <c r="G31" s="81">
        <f t="shared" si="2"/>
        <v>27.540162737325264</v>
      </c>
      <c r="H31" s="12">
        <v>2320</v>
      </c>
      <c r="I31" s="81">
        <f t="shared" si="3"/>
        <v>16.134640795604703</v>
      </c>
      <c r="J31" s="12">
        <v>3205</v>
      </c>
      <c r="K31" s="81">
        <f t="shared" si="4"/>
        <v>22.289449892203908</v>
      </c>
      <c r="L31" s="15">
        <v>14379</v>
      </c>
      <c r="M31" s="81">
        <f t="shared" si="5"/>
        <v>99.999999999999986</v>
      </c>
    </row>
    <row r="32" spans="1:13" s="16" customFormat="1" ht="12.75" customHeight="1" x14ac:dyDescent="0.25">
      <c r="A32" s="14">
        <v>2023</v>
      </c>
      <c r="B32" s="15">
        <v>1068</v>
      </c>
      <c r="C32" s="81">
        <f t="shared" si="0"/>
        <v>7.2990705303444505</v>
      </c>
      <c r="D32" s="12">
        <v>3855</v>
      </c>
      <c r="E32" s="81">
        <f t="shared" si="1"/>
        <v>26.34636413340623</v>
      </c>
      <c r="F32" s="12">
        <v>4139</v>
      </c>
      <c r="G32" s="81">
        <f t="shared" si="2"/>
        <v>28.287315472936029</v>
      </c>
      <c r="H32" s="12">
        <v>2395</v>
      </c>
      <c r="I32" s="81">
        <f t="shared" si="3"/>
        <v>16.368234007654454</v>
      </c>
      <c r="J32" s="12">
        <v>3175</v>
      </c>
      <c r="K32" s="81">
        <f t="shared" si="4"/>
        <v>21.699015855658828</v>
      </c>
      <c r="L32" s="15">
        <v>14632</v>
      </c>
      <c r="M32" s="81">
        <f t="shared" si="5"/>
        <v>99.999999999999986</v>
      </c>
    </row>
    <row r="33" spans="1:16365" ht="6" customHeight="1" x14ac:dyDescent="0.25">
      <c r="A33" s="28"/>
      <c r="B33" s="98"/>
      <c r="C33" s="98"/>
      <c r="D33" s="98"/>
      <c r="E33" s="106"/>
      <c r="F33" s="98"/>
      <c r="G33" s="98"/>
      <c r="H33" s="98"/>
      <c r="I33" s="98"/>
      <c r="J33" s="98"/>
      <c r="K33" s="98"/>
      <c r="L33" s="98"/>
      <c r="M33" s="98"/>
    </row>
    <row r="34" spans="1:16365" ht="15" customHeight="1" x14ac:dyDescent="0.25">
      <c r="A34" s="248" t="s">
        <v>204</v>
      </c>
      <c r="B34" s="190"/>
      <c r="C34" s="190"/>
      <c r="D34" s="190"/>
      <c r="E34" s="190"/>
      <c r="F34" s="190"/>
      <c r="G34" s="190"/>
      <c r="H34" s="190"/>
      <c r="I34" s="190"/>
      <c r="J34" s="190"/>
      <c r="K34" s="190"/>
      <c r="L34" s="190"/>
      <c r="M34" s="190"/>
    </row>
    <row r="35" spans="1:16365" ht="6" customHeight="1" x14ac:dyDescent="0.25">
      <c r="A35" s="20"/>
      <c r="B35" s="88"/>
      <c r="C35" s="88"/>
      <c r="D35" s="88"/>
      <c r="E35" s="88"/>
      <c r="F35" s="88"/>
      <c r="G35" s="88"/>
      <c r="H35" s="88"/>
      <c r="I35" s="88"/>
      <c r="J35" s="88"/>
      <c r="K35" s="88"/>
      <c r="L35" s="88"/>
      <c r="M35" s="88"/>
    </row>
    <row r="36" spans="1:16365" ht="30" customHeight="1" x14ac:dyDescent="0.25">
      <c r="A36" s="248" t="s">
        <v>219</v>
      </c>
      <c r="B36" s="190"/>
      <c r="C36" s="190"/>
      <c r="D36" s="190"/>
      <c r="E36" s="190"/>
      <c r="F36" s="190"/>
      <c r="G36" s="190"/>
      <c r="H36" s="190"/>
      <c r="I36" s="190"/>
      <c r="J36" s="190"/>
      <c r="K36" s="190"/>
      <c r="L36" s="190"/>
      <c r="M36" s="190"/>
      <c r="N36" s="207"/>
      <c r="O36" s="207"/>
      <c r="P36" s="207"/>
      <c r="Q36" s="207"/>
      <c r="R36" s="227"/>
      <c r="S36" s="207"/>
      <c r="T36" s="207"/>
      <c r="U36" s="207"/>
      <c r="V36" s="207"/>
      <c r="W36" s="207"/>
      <c r="X36" s="207"/>
      <c r="Y36" s="207"/>
      <c r="Z36" s="207"/>
      <c r="AA36" s="207"/>
      <c r="AB36" s="227"/>
      <c r="AC36" s="227"/>
      <c r="AD36" s="207"/>
      <c r="AE36" s="207"/>
      <c r="AF36" s="207"/>
      <c r="AG36" s="207"/>
      <c r="AH36" s="207"/>
      <c r="AI36" s="207"/>
      <c r="AJ36" s="207"/>
      <c r="AK36" s="207"/>
      <c r="AL36" s="207"/>
      <c r="AM36" s="207"/>
      <c r="AN36" s="227"/>
      <c r="AO36" s="227"/>
      <c r="AP36" s="207"/>
      <c r="AQ36" s="207"/>
      <c r="AR36" s="207"/>
      <c r="AS36" s="207"/>
      <c r="AT36" s="207"/>
      <c r="AU36" s="207"/>
      <c r="AV36" s="207"/>
      <c r="AW36" s="207"/>
      <c r="AX36" s="207"/>
      <c r="AY36" s="207"/>
      <c r="AZ36" s="227"/>
      <c r="BA36" s="227"/>
      <c r="BB36" s="207"/>
      <c r="BC36" s="207"/>
      <c r="BD36" s="207"/>
      <c r="BE36" s="207"/>
      <c r="BF36" s="207"/>
      <c r="BG36" s="207"/>
      <c r="BH36" s="207"/>
      <c r="BI36" s="207"/>
      <c r="BJ36" s="207"/>
      <c r="BK36" s="207"/>
      <c r="BL36" s="227"/>
      <c r="BM36" s="227"/>
      <c r="BN36" s="207"/>
      <c r="BO36" s="207"/>
      <c r="BP36" s="207"/>
      <c r="BQ36" s="207"/>
      <c r="BR36" s="207"/>
      <c r="BS36" s="207"/>
      <c r="BT36" s="207"/>
      <c r="BU36" s="207"/>
      <c r="BV36" s="207"/>
      <c r="BW36" s="207"/>
      <c r="BX36" s="227"/>
      <c r="BY36" s="227"/>
      <c r="BZ36" s="207"/>
      <c r="CA36" s="207"/>
      <c r="CB36" s="207"/>
      <c r="CC36" s="207"/>
      <c r="CD36" s="207"/>
      <c r="CE36" s="207"/>
      <c r="CF36" s="207"/>
      <c r="CG36" s="207"/>
      <c r="CH36" s="207"/>
      <c r="CI36" s="207"/>
      <c r="CJ36" s="227"/>
      <c r="CK36" s="227"/>
      <c r="CL36" s="207"/>
      <c r="CM36" s="207"/>
      <c r="CN36" s="207"/>
      <c r="CO36" s="207"/>
      <c r="CP36" s="207"/>
      <c r="CQ36" s="207"/>
      <c r="CR36" s="207"/>
      <c r="CS36" s="207"/>
      <c r="CT36" s="207"/>
      <c r="CU36" s="207"/>
      <c r="CV36" s="227"/>
      <c r="CW36" s="227"/>
      <c r="CX36" s="207"/>
      <c r="CY36" s="207"/>
      <c r="CZ36" s="207"/>
      <c r="DA36" s="207"/>
      <c r="DB36" s="207"/>
      <c r="DC36" s="207"/>
      <c r="DD36" s="207"/>
      <c r="DE36" s="207"/>
      <c r="DF36" s="207"/>
      <c r="DG36" s="207"/>
      <c r="DH36" s="227"/>
      <c r="DI36" s="227"/>
      <c r="DJ36" s="207"/>
      <c r="DK36" s="207"/>
      <c r="DL36" s="207"/>
      <c r="DM36" s="207"/>
      <c r="DN36" s="207"/>
      <c r="DO36" s="207"/>
      <c r="DP36" s="207"/>
      <c r="DQ36" s="207"/>
      <c r="DR36" s="207"/>
      <c r="DS36" s="207"/>
      <c r="DT36" s="227"/>
      <c r="DU36" s="227"/>
      <c r="DV36" s="207"/>
      <c r="DW36" s="207"/>
      <c r="DX36" s="207"/>
      <c r="DY36" s="207"/>
      <c r="DZ36" s="207"/>
      <c r="EA36" s="207"/>
      <c r="EB36" s="207"/>
      <c r="EC36" s="207"/>
      <c r="ED36" s="207"/>
      <c r="EE36" s="207"/>
      <c r="EF36" s="227"/>
      <c r="EG36" s="227"/>
      <c r="EH36" s="207"/>
      <c r="EI36" s="207"/>
      <c r="EJ36" s="207"/>
      <c r="EK36" s="207"/>
      <c r="EL36" s="207"/>
      <c r="EM36" s="207"/>
      <c r="EN36" s="207"/>
      <c r="EO36" s="207"/>
      <c r="EP36" s="207"/>
      <c r="EQ36" s="207"/>
      <c r="ER36" s="227"/>
      <c r="ES36" s="227"/>
      <c r="ET36" s="207"/>
      <c r="EU36" s="207"/>
      <c r="EV36" s="207"/>
      <c r="EW36" s="207"/>
      <c r="EX36" s="207"/>
      <c r="EY36" s="207"/>
      <c r="EZ36" s="207"/>
      <c r="FA36" s="207"/>
      <c r="FB36" s="207"/>
      <c r="FC36" s="207"/>
      <c r="FD36" s="227"/>
      <c r="FE36" s="227"/>
      <c r="FF36" s="207"/>
      <c r="FG36" s="207"/>
      <c r="FH36" s="207"/>
      <c r="FI36" s="207"/>
      <c r="FJ36" s="207"/>
      <c r="FK36" s="207"/>
      <c r="FL36" s="207"/>
      <c r="FM36" s="207"/>
      <c r="FN36" s="207"/>
      <c r="FO36" s="207"/>
      <c r="FP36" s="227"/>
      <c r="FQ36" s="227"/>
      <c r="FR36" s="207"/>
      <c r="FS36" s="207"/>
      <c r="FT36" s="207"/>
      <c r="FU36" s="207"/>
      <c r="FV36" s="207"/>
      <c r="FW36" s="207"/>
      <c r="FX36" s="207"/>
      <c r="FY36" s="207"/>
      <c r="FZ36" s="207"/>
      <c r="GA36" s="207"/>
      <c r="GB36" s="227"/>
      <c r="GC36" s="227"/>
      <c r="GD36" s="207"/>
      <c r="GE36" s="207"/>
      <c r="GF36" s="207"/>
      <c r="GG36" s="207"/>
      <c r="GH36" s="207"/>
      <c r="GI36" s="207"/>
      <c r="GJ36" s="207"/>
      <c r="GK36" s="207"/>
      <c r="GL36" s="207"/>
      <c r="GM36" s="207"/>
      <c r="GN36" s="227"/>
      <c r="GO36" s="227"/>
      <c r="GP36" s="207"/>
      <c r="GQ36" s="207"/>
      <c r="GR36" s="207"/>
      <c r="GS36" s="207"/>
      <c r="GT36" s="207"/>
      <c r="GU36" s="207"/>
      <c r="GV36" s="207"/>
      <c r="GW36" s="207"/>
      <c r="GX36" s="207"/>
      <c r="GY36" s="207"/>
      <c r="GZ36" s="227"/>
      <c r="HA36" s="227"/>
      <c r="HB36" s="207"/>
      <c r="HC36" s="207"/>
      <c r="HD36" s="207"/>
      <c r="HE36" s="207"/>
      <c r="HF36" s="207"/>
      <c r="HG36" s="207"/>
      <c r="HH36" s="207"/>
      <c r="HI36" s="207"/>
      <c r="HJ36" s="207"/>
      <c r="HK36" s="207"/>
      <c r="HL36" s="227"/>
      <c r="HM36" s="227"/>
      <c r="HN36" s="207"/>
      <c r="HO36" s="207"/>
      <c r="HP36" s="207"/>
      <c r="HQ36" s="207"/>
      <c r="HR36" s="207"/>
      <c r="HS36" s="207"/>
      <c r="HT36" s="207"/>
      <c r="HU36" s="207"/>
      <c r="HV36" s="207"/>
      <c r="HW36" s="207"/>
      <c r="HX36" s="227"/>
      <c r="HY36" s="227"/>
      <c r="HZ36" s="207"/>
      <c r="IA36" s="207"/>
      <c r="IB36" s="207"/>
      <c r="IC36" s="207"/>
      <c r="ID36" s="207"/>
      <c r="IE36" s="207"/>
      <c r="IF36" s="207"/>
      <c r="IG36" s="207"/>
      <c r="IH36" s="207"/>
      <c r="II36" s="207"/>
      <c r="IJ36" s="227"/>
      <c r="IK36" s="227"/>
      <c r="IL36" s="207"/>
      <c r="IM36" s="207"/>
      <c r="IN36" s="207"/>
      <c r="IO36" s="207"/>
      <c r="IP36" s="207"/>
      <c r="IQ36" s="207"/>
      <c r="IR36" s="207"/>
      <c r="IS36" s="207"/>
      <c r="IT36" s="207"/>
      <c r="IU36" s="207"/>
      <c r="IV36" s="227"/>
      <c r="IW36" s="227"/>
      <c r="IX36" s="207"/>
      <c r="IY36" s="207"/>
      <c r="IZ36" s="207"/>
      <c r="JA36" s="207"/>
      <c r="JB36" s="207"/>
      <c r="JC36" s="207"/>
      <c r="JD36" s="207"/>
      <c r="JE36" s="207"/>
      <c r="JF36" s="207"/>
      <c r="JG36" s="207"/>
      <c r="JH36" s="227"/>
      <c r="JI36" s="227"/>
      <c r="JJ36" s="207"/>
      <c r="JK36" s="207"/>
      <c r="JL36" s="207"/>
      <c r="JM36" s="207"/>
      <c r="JN36" s="207"/>
      <c r="JO36" s="207"/>
      <c r="JP36" s="207"/>
      <c r="JQ36" s="207"/>
      <c r="JR36" s="207"/>
      <c r="JS36" s="207"/>
      <c r="JT36" s="227"/>
      <c r="JU36" s="227"/>
      <c r="JV36" s="207"/>
      <c r="JW36" s="207"/>
      <c r="JX36" s="207"/>
      <c r="JY36" s="207"/>
      <c r="JZ36" s="207"/>
      <c r="KA36" s="207"/>
      <c r="KB36" s="207"/>
      <c r="KC36" s="207"/>
      <c r="KD36" s="207"/>
      <c r="KE36" s="207"/>
      <c r="KF36" s="227"/>
      <c r="KG36" s="227"/>
      <c r="KH36" s="207"/>
      <c r="KI36" s="207"/>
      <c r="KJ36" s="207"/>
      <c r="KK36" s="207"/>
      <c r="KL36" s="207"/>
      <c r="KM36" s="207"/>
      <c r="KN36" s="207"/>
      <c r="KO36" s="207"/>
      <c r="KP36" s="207"/>
      <c r="KQ36" s="207"/>
      <c r="KR36" s="227"/>
      <c r="KS36" s="227"/>
      <c r="KT36" s="207"/>
      <c r="KU36" s="207"/>
      <c r="KV36" s="207"/>
      <c r="KW36" s="207"/>
      <c r="KX36" s="207"/>
      <c r="KY36" s="207"/>
      <c r="KZ36" s="207"/>
      <c r="LA36" s="207"/>
      <c r="LB36" s="207"/>
      <c r="LC36" s="207"/>
      <c r="LD36" s="227"/>
      <c r="LE36" s="227"/>
      <c r="LF36" s="207"/>
      <c r="LG36" s="207"/>
      <c r="LH36" s="207"/>
      <c r="LI36" s="207"/>
      <c r="LJ36" s="207"/>
      <c r="LK36" s="207"/>
      <c r="LL36" s="207"/>
      <c r="LM36" s="207"/>
      <c r="LN36" s="207"/>
      <c r="LO36" s="207"/>
      <c r="LP36" s="227"/>
      <c r="LQ36" s="227"/>
      <c r="LR36" s="207"/>
      <c r="LS36" s="207"/>
      <c r="LT36" s="207"/>
      <c r="LU36" s="207"/>
      <c r="LV36" s="207"/>
      <c r="LW36" s="207"/>
      <c r="LX36" s="207"/>
      <c r="LY36" s="207"/>
      <c r="LZ36" s="207"/>
      <c r="MA36" s="207"/>
      <c r="MB36" s="227"/>
      <c r="MC36" s="227"/>
      <c r="MD36" s="207"/>
      <c r="ME36" s="207"/>
      <c r="MF36" s="207"/>
      <c r="MG36" s="207"/>
      <c r="MH36" s="207"/>
      <c r="MI36" s="207"/>
      <c r="MJ36" s="207"/>
      <c r="MK36" s="207"/>
      <c r="ML36" s="207"/>
      <c r="MM36" s="207"/>
      <c r="MN36" s="227"/>
      <c r="MO36" s="227"/>
      <c r="MP36" s="207"/>
      <c r="MQ36" s="207"/>
      <c r="MR36" s="207"/>
      <c r="MS36" s="207"/>
      <c r="MT36" s="207"/>
      <c r="MU36" s="207"/>
      <c r="MV36" s="207"/>
      <c r="MW36" s="207"/>
      <c r="MX36" s="207"/>
      <c r="MY36" s="207"/>
      <c r="MZ36" s="227"/>
      <c r="NA36" s="227"/>
      <c r="NB36" s="207"/>
      <c r="NC36" s="207"/>
      <c r="ND36" s="207"/>
      <c r="NE36" s="207"/>
      <c r="NF36" s="207"/>
      <c r="NG36" s="207"/>
      <c r="NH36" s="207"/>
      <c r="NI36" s="207"/>
      <c r="NJ36" s="207"/>
      <c r="NK36" s="207"/>
      <c r="NL36" s="227"/>
      <c r="NM36" s="227"/>
      <c r="NN36" s="207"/>
      <c r="NO36" s="207"/>
      <c r="NP36" s="207"/>
      <c r="NQ36" s="207"/>
      <c r="NR36" s="207"/>
      <c r="NS36" s="207"/>
      <c r="NT36" s="207"/>
      <c r="NU36" s="207"/>
      <c r="NV36" s="207"/>
      <c r="NW36" s="207"/>
      <c r="NX36" s="227"/>
      <c r="NY36" s="227"/>
      <c r="NZ36" s="207"/>
      <c r="OA36" s="207"/>
      <c r="OB36" s="207"/>
      <c r="OC36" s="207"/>
      <c r="OD36" s="207"/>
      <c r="OE36" s="207"/>
      <c r="OF36" s="207"/>
      <c r="OG36" s="207"/>
      <c r="OH36" s="207"/>
      <c r="OI36" s="207"/>
      <c r="OJ36" s="227"/>
      <c r="OK36" s="227"/>
      <c r="OL36" s="207"/>
      <c r="OM36" s="207"/>
      <c r="ON36" s="207"/>
      <c r="OO36" s="207"/>
      <c r="OP36" s="207"/>
      <c r="OQ36" s="207"/>
      <c r="OR36" s="207"/>
      <c r="OS36" s="207"/>
      <c r="OT36" s="207"/>
      <c r="OU36" s="207"/>
      <c r="OV36" s="227"/>
      <c r="OW36" s="227"/>
      <c r="OX36" s="207"/>
      <c r="OY36" s="207"/>
      <c r="OZ36" s="207"/>
      <c r="PA36" s="207"/>
      <c r="PB36" s="207"/>
      <c r="PC36" s="207"/>
      <c r="PD36" s="207"/>
      <c r="PE36" s="207"/>
      <c r="PF36" s="207"/>
      <c r="PG36" s="207"/>
      <c r="PH36" s="227"/>
      <c r="PI36" s="227"/>
      <c r="PJ36" s="207"/>
      <c r="PK36" s="207"/>
      <c r="PL36" s="207"/>
      <c r="PM36" s="207"/>
      <c r="PN36" s="207"/>
      <c r="PO36" s="207"/>
      <c r="PP36" s="207"/>
      <c r="PQ36" s="207"/>
      <c r="PR36" s="207"/>
      <c r="PS36" s="207"/>
      <c r="PT36" s="227"/>
      <c r="PU36" s="227"/>
      <c r="PV36" s="207"/>
      <c r="PW36" s="207"/>
      <c r="PX36" s="207"/>
      <c r="PY36" s="207"/>
      <c r="PZ36" s="207"/>
      <c r="QA36" s="207"/>
      <c r="QB36" s="207"/>
      <c r="QC36" s="207"/>
      <c r="QD36" s="207"/>
      <c r="QE36" s="207"/>
      <c r="QF36" s="227"/>
      <c r="QG36" s="227"/>
      <c r="QH36" s="207"/>
      <c r="QI36" s="207"/>
      <c r="QJ36" s="207"/>
      <c r="QK36" s="207"/>
      <c r="QL36" s="207"/>
      <c r="QM36" s="207"/>
      <c r="QN36" s="207"/>
      <c r="QO36" s="207"/>
      <c r="QP36" s="207"/>
      <c r="QQ36" s="207"/>
      <c r="QR36" s="227"/>
      <c r="QS36" s="227"/>
      <c r="QT36" s="207"/>
      <c r="QU36" s="207"/>
      <c r="QV36" s="207"/>
      <c r="QW36" s="207"/>
      <c r="QX36" s="207"/>
      <c r="QY36" s="207"/>
      <c r="QZ36" s="207"/>
      <c r="RA36" s="207"/>
      <c r="RB36" s="207"/>
      <c r="RC36" s="207"/>
      <c r="RD36" s="227"/>
      <c r="RE36" s="227"/>
      <c r="RF36" s="207"/>
      <c r="RG36" s="207"/>
      <c r="RH36" s="207"/>
      <c r="RI36" s="207"/>
      <c r="RJ36" s="207"/>
      <c r="RK36" s="207"/>
      <c r="RL36" s="207"/>
      <c r="RM36" s="207"/>
      <c r="RN36" s="207"/>
      <c r="RO36" s="207"/>
      <c r="RP36" s="227"/>
      <c r="RQ36" s="227"/>
      <c r="RR36" s="207"/>
      <c r="RS36" s="207"/>
      <c r="RT36" s="207"/>
      <c r="RU36" s="207"/>
      <c r="RV36" s="207"/>
      <c r="RW36" s="207"/>
      <c r="RX36" s="207"/>
      <c r="RY36" s="207"/>
      <c r="RZ36" s="207"/>
      <c r="SA36" s="207"/>
      <c r="SB36" s="227"/>
      <c r="SC36" s="227"/>
      <c r="SD36" s="207"/>
      <c r="SE36" s="207"/>
      <c r="SF36" s="207"/>
      <c r="SG36" s="207"/>
      <c r="SH36" s="207"/>
      <c r="SI36" s="207"/>
      <c r="SJ36" s="207"/>
      <c r="SK36" s="207"/>
      <c r="SL36" s="207"/>
      <c r="SM36" s="207"/>
      <c r="SN36" s="227"/>
      <c r="SO36" s="227"/>
      <c r="SP36" s="207"/>
      <c r="SQ36" s="207"/>
      <c r="SR36" s="207"/>
      <c r="SS36" s="207"/>
      <c r="ST36" s="207"/>
      <c r="SU36" s="207"/>
      <c r="SV36" s="207"/>
      <c r="SW36" s="207"/>
      <c r="SX36" s="207"/>
      <c r="SY36" s="207"/>
      <c r="SZ36" s="227"/>
      <c r="TA36" s="227"/>
      <c r="TB36" s="207"/>
      <c r="TC36" s="207"/>
      <c r="TD36" s="207"/>
      <c r="TE36" s="207"/>
      <c r="TF36" s="207"/>
      <c r="TG36" s="207"/>
      <c r="TH36" s="207"/>
      <c r="TI36" s="207"/>
      <c r="TJ36" s="207"/>
      <c r="TK36" s="207"/>
      <c r="TL36" s="227"/>
      <c r="TM36" s="227"/>
      <c r="TN36" s="207"/>
      <c r="TO36" s="207"/>
      <c r="TP36" s="207"/>
      <c r="TQ36" s="207"/>
      <c r="TR36" s="207"/>
      <c r="TS36" s="207"/>
      <c r="TT36" s="207"/>
      <c r="TU36" s="207"/>
      <c r="TV36" s="207"/>
      <c r="TW36" s="207"/>
      <c r="TX36" s="227"/>
      <c r="TY36" s="227"/>
      <c r="TZ36" s="207"/>
      <c r="UA36" s="207"/>
      <c r="UB36" s="207"/>
      <c r="UC36" s="207"/>
      <c r="UD36" s="207"/>
      <c r="UE36" s="207"/>
      <c r="UF36" s="207"/>
      <c r="UG36" s="207"/>
      <c r="UH36" s="207"/>
      <c r="UI36" s="207"/>
      <c r="UJ36" s="227"/>
      <c r="UK36" s="227"/>
      <c r="UL36" s="207"/>
      <c r="UM36" s="207"/>
      <c r="UN36" s="207"/>
      <c r="UO36" s="207"/>
      <c r="UP36" s="207"/>
      <c r="UQ36" s="207"/>
      <c r="UR36" s="207"/>
      <c r="US36" s="207"/>
      <c r="UT36" s="207"/>
      <c r="UU36" s="207"/>
      <c r="UV36" s="227"/>
      <c r="UW36" s="227"/>
      <c r="UX36" s="207"/>
      <c r="UY36" s="207"/>
      <c r="UZ36" s="207"/>
      <c r="VA36" s="207"/>
      <c r="VB36" s="207"/>
      <c r="VC36" s="207"/>
      <c r="VD36" s="207"/>
      <c r="VE36" s="207"/>
      <c r="VF36" s="207"/>
      <c r="VG36" s="207"/>
      <c r="VH36" s="227"/>
      <c r="VI36" s="227"/>
      <c r="VJ36" s="207"/>
      <c r="VK36" s="207"/>
      <c r="VL36" s="207"/>
      <c r="VM36" s="207"/>
      <c r="VN36" s="207"/>
      <c r="VO36" s="207"/>
      <c r="VP36" s="207"/>
      <c r="VQ36" s="207"/>
      <c r="VR36" s="207"/>
      <c r="VS36" s="207"/>
      <c r="VT36" s="227"/>
      <c r="VU36" s="227"/>
      <c r="VV36" s="207"/>
      <c r="VW36" s="207"/>
      <c r="VX36" s="207"/>
      <c r="VY36" s="207"/>
      <c r="VZ36" s="207"/>
      <c r="WA36" s="207"/>
      <c r="WB36" s="207"/>
      <c r="WC36" s="207"/>
      <c r="WD36" s="207"/>
      <c r="WE36" s="207"/>
      <c r="WF36" s="227"/>
      <c r="WG36" s="227"/>
      <c r="WH36" s="207"/>
      <c r="WI36" s="207"/>
      <c r="WJ36" s="207"/>
      <c r="WK36" s="207"/>
      <c r="WL36" s="207"/>
      <c r="WM36" s="207"/>
      <c r="WN36" s="207"/>
      <c r="WO36" s="207"/>
      <c r="WP36" s="207"/>
      <c r="WQ36" s="207"/>
      <c r="WR36" s="227"/>
      <c r="WS36" s="227"/>
      <c r="WT36" s="207"/>
      <c r="WU36" s="207"/>
      <c r="WV36" s="207"/>
      <c r="WW36" s="207"/>
      <c r="WX36" s="207"/>
      <c r="WY36" s="207"/>
      <c r="WZ36" s="207"/>
      <c r="XA36" s="207"/>
      <c r="XB36" s="207"/>
      <c r="XC36" s="207"/>
      <c r="XD36" s="227"/>
      <c r="XE36" s="227"/>
      <c r="XF36" s="207"/>
      <c r="XG36" s="207"/>
      <c r="XH36" s="207"/>
      <c r="XI36" s="207"/>
      <c r="XJ36" s="207"/>
      <c r="XK36" s="207"/>
      <c r="XL36" s="207"/>
      <c r="XM36" s="207"/>
      <c r="XN36" s="207"/>
      <c r="XO36" s="207"/>
      <c r="XP36" s="227"/>
      <c r="XQ36" s="227"/>
      <c r="XR36" s="207"/>
      <c r="XS36" s="207"/>
      <c r="XT36" s="207"/>
      <c r="XU36" s="207"/>
      <c r="XV36" s="207"/>
      <c r="XW36" s="207"/>
      <c r="XX36" s="207"/>
      <c r="XY36" s="207"/>
      <c r="XZ36" s="207"/>
      <c r="YA36" s="207"/>
      <c r="YB36" s="227"/>
      <c r="YC36" s="227"/>
      <c r="YD36" s="207"/>
      <c r="YE36" s="207"/>
      <c r="YF36" s="207"/>
      <c r="YG36" s="207"/>
      <c r="YH36" s="207"/>
      <c r="YI36" s="207"/>
      <c r="YJ36" s="207"/>
      <c r="YK36" s="207"/>
      <c r="YL36" s="207"/>
      <c r="YM36" s="207"/>
      <c r="YN36" s="227"/>
      <c r="YO36" s="227"/>
      <c r="YP36" s="207"/>
      <c r="YQ36" s="207"/>
      <c r="YR36" s="207"/>
      <c r="YS36" s="207"/>
      <c r="YT36" s="207"/>
      <c r="YU36" s="207"/>
      <c r="YV36" s="207"/>
      <c r="YW36" s="207"/>
      <c r="YX36" s="207"/>
      <c r="YY36" s="207"/>
      <c r="YZ36" s="227"/>
      <c r="ZA36" s="227"/>
      <c r="ZB36" s="207"/>
      <c r="ZC36" s="207"/>
      <c r="ZD36" s="207"/>
      <c r="ZE36" s="207"/>
      <c r="ZF36" s="207"/>
      <c r="ZG36" s="207"/>
      <c r="ZH36" s="207"/>
      <c r="ZI36" s="207"/>
      <c r="ZJ36" s="207"/>
      <c r="ZK36" s="207"/>
      <c r="ZL36" s="227"/>
      <c r="ZM36" s="227"/>
      <c r="ZN36" s="207"/>
      <c r="ZO36" s="207"/>
      <c r="ZP36" s="207"/>
      <c r="ZQ36" s="207"/>
      <c r="ZR36" s="207"/>
      <c r="ZS36" s="207"/>
      <c r="ZT36" s="207"/>
      <c r="ZU36" s="207"/>
      <c r="ZV36" s="207"/>
      <c r="ZW36" s="207"/>
      <c r="ZX36" s="227"/>
      <c r="ZY36" s="227"/>
      <c r="ZZ36" s="207"/>
      <c r="AAA36" s="207"/>
      <c r="AAB36" s="207"/>
      <c r="AAC36" s="207"/>
      <c r="AAD36" s="207"/>
      <c r="AAE36" s="207"/>
      <c r="AAF36" s="207"/>
      <c r="AAG36" s="207"/>
      <c r="AAH36" s="207"/>
      <c r="AAI36" s="207"/>
      <c r="AAJ36" s="227"/>
      <c r="AAK36" s="227"/>
      <c r="AAL36" s="207"/>
      <c r="AAM36" s="207"/>
      <c r="AAN36" s="207"/>
      <c r="AAO36" s="207"/>
      <c r="AAP36" s="207"/>
      <c r="AAQ36" s="207"/>
      <c r="AAR36" s="207"/>
      <c r="AAS36" s="207"/>
      <c r="AAT36" s="207"/>
      <c r="AAU36" s="207"/>
      <c r="AAV36" s="227"/>
      <c r="AAW36" s="227"/>
      <c r="AAX36" s="207"/>
      <c r="AAY36" s="207"/>
      <c r="AAZ36" s="207"/>
      <c r="ABA36" s="207"/>
      <c r="ABB36" s="207"/>
      <c r="ABC36" s="207"/>
      <c r="ABD36" s="207"/>
      <c r="ABE36" s="207"/>
      <c r="ABF36" s="207"/>
      <c r="ABG36" s="207"/>
      <c r="ABH36" s="227"/>
      <c r="ABI36" s="227"/>
      <c r="ABJ36" s="207"/>
      <c r="ABK36" s="207"/>
      <c r="ABL36" s="207"/>
      <c r="ABM36" s="207"/>
      <c r="ABN36" s="207"/>
      <c r="ABO36" s="207"/>
      <c r="ABP36" s="207"/>
      <c r="ABQ36" s="207"/>
      <c r="ABR36" s="207"/>
      <c r="ABS36" s="207"/>
      <c r="ABT36" s="227"/>
      <c r="ABU36" s="227"/>
      <c r="ABV36" s="207"/>
      <c r="ABW36" s="207"/>
      <c r="ABX36" s="207"/>
      <c r="ABY36" s="207"/>
      <c r="ABZ36" s="207"/>
      <c r="ACA36" s="207"/>
      <c r="ACB36" s="207"/>
      <c r="ACC36" s="207"/>
      <c r="ACD36" s="207"/>
      <c r="ACE36" s="207"/>
      <c r="ACF36" s="227"/>
      <c r="ACG36" s="227"/>
      <c r="ACH36" s="207"/>
      <c r="ACI36" s="207"/>
      <c r="ACJ36" s="207"/>
      <c r="ACK36" s="207"/>
      <c r="ACL36" s="207"/>
      <c r="ACM36" s="207"/>
      <c r="ACN36" s="207"/>
      <c r="ACO36" s="207"/>
      <c r="ACP36" s="207"/>
      <c r="ACQ36" s="207"/>
      <c r="ACR36" s="227"/>
      <c r="ACS36" s="227"/>
      <c r="ACT36" s="207"/>
      <c r="ACU36" s="207"/>
      <c r="ACV36" s="207"/>
      <c r="ACW36" s="207"/>
      <c r="ACX36" s="207"/>
      <c r="ACY36" s="207"/>
      <c r="ACZ36" s="207"/>
      <c r="ADA36" s="207"/>
      <c r="ADB36" s="207"/>
      <c r="ADC36" s="207"/>
      <c r="ADD36" s="227"/>
      <c r="ADE36" s="227"/>
      <c r="ADF36" s="207"/>
      <c r="ADG36" s="207"/>
      <c r="ADH36" s="207"/>
      <c r="ADI36" s="207"/>
      <c r="ADJ36" s="207"/>
      <c r="ADK36" s="207"/>
      <c r="ADL36" s="207"/>
      <c r="ADM36" s="207"/>
      <c r="ADN36" s="207"/>
      <c r="ADO36" s="207"/>
      <c r="ADP36" s="227"/>
      <c r="ADQ36" s="227"/>
      <c r="ADR36" s="207"/>
      <c r="ADS36" s="207"/>
      <c r="ADT36" s="207"/>
      <c r="ADU36" s="207"/>
      <c r="ADV36" s="207"/>
      <c r="ADW36" s="207"/>
      <c r="ADX36" s="207"/>
      <c r="ADY36" s="207"/>
      <c r="ADZ36" s="207"/>
      <c r="AEA36" s="207"/>
      <c r="AEB36" s="227"/>
      <c r="AEC36" s="227"/>
      <c r="AED36" s="207"/>
      <c r="AEE36" s="207"/>
      <c r="AEF36" s="207"/>
      <c r="AEG36" s="207"/>
      <c r="AEH36" s="207"/>
      <c r="AEI36" s="207"/>
      <c r="AEJ36" s="207"/>
      <c r="AEK36" s="207"/>
      <c r="AEL36" s="207"/>
      <c r="AEM36" s="207"/>
      <c r="AEN36" s="227"/>
      <c r="AEO36" s="227"/>
      <c r="AEP36" s="207"/>
      <c r="AEQ36" s="207"/>
      <c r="AER36" s="207"/>
      <c r="AES36" s="207"/>
      <c r="AET36" s="207"/>
      <c r="AEU36" s="207"/>
      <c r="AEV36" s="207"/>
      <c r="AEW36" s="207"/>
      <c r="AEX36" s="207"/>
      <c r="AEY36" s="207"/>
      <c r="AEZ36" s="227"/>
      <c r="AFA36" s="227"/>
      <c r="AFB36" s="207"/>
      <c r="AFC36" s="207"/>
      <c r="AFD36" s="207"/>
      <c r="AFE36" s="207"/>
      <c r="AFF36" s="207"/>
      <c r="AFG36" s="207"/>
      <c r="AFH36" s="207"/>
      <c r="AFI36" s="207"/>
      <c r="AFJ36" s="207"/>
      <c r="AFK36" s="207"/>
      <c r="AFL36" s="227"/>
      <c r="AFM36" s="227"/>
      <c r="AFN36" s="207"/>
      <c r="AFO36" s="207"/>
      <c r="AFP36" s="207"/>
      <c r="AFQ36" s="207"/>
      <c r="AFR36" s="207"/>
      <c r="AFS36" s="207"/>
      <c r="AFT36" s="207"/>
      <c r="AFU36" s="207"/>
      <c r="AFV36" s="207"/>
      <c r="AFW36" s="207"/>
      <c r="AFX36" s="227"/>
      <c r="AFY36" s="227"/>
      <c r="AFZ36" s="207"/>
      <c r="AGA36" s="207"/>
      <c r="AGB36" s="207"/>
      <c r="AGC36" s="207"/>
      <c r="AGD36" s="207"/>
      <c r="AGE36" s="207"/>
      <c r="AGF36" s="207"/>
      <c r="AGG36" s="207"/>
      <c r="AGH36" s="207"/>
      <c r="AGI36" s="207"/>
      <c r="AGJ36" s="227"/>
      <c r="AGK36" s="227"/>
      <c r="AGL36" s="207"/>
      <c r="AGM36" s="207"/>
      <c r="AGN36" s="207"/>
      <c r="AGO36" s="207"/>
      <c r="AGP36" s="207"/>
      <c r="AGQ36" s="207"/>
      <c r="AGR36" s="207"/>
      <c r="AGS36" s="207"/>
      <c r="AGT36" s="207"/>
      <c r="AGU36" s="207"/>
      <c r="AGV36" s="227"/>
      <c r="AGW36" s="227"/>
      <c r="AGX36" s="207"/>
      <c r="AGY36" s="207"/>
      <c r="AGZ36" s="207"/>
      <c r="AHA36" s="207"/>
      <c r="AHB36" s="207"/>
      <c r="AHC36" s="207"/>
      <c r="AHD36" s="207"/>
      <c r="AHE36" s="207"/>
      <c r="AHF36" s="207"/>
      <c r="AHG36" s="207"/>
      <c r="AHH36" s="227"/>
      <c r="AHI36" s="227"/>
      <c r="AHJ36" s="207"/>
      <c r="AHK36" s="207"/>
      <c r="AHL36" s="207"/>
      <c r="AHM36" s="207"/>
      <c r="AHN36" s="207"/>
      <c r="AHO36" s="207"/>
      <c r="AHP36" s="207"/>
      <c r="AHQ36" s="207"/>
      <c r="AHR36" s="207"/>
      <c r="AHS36" s="207"/>
      <c r="AHT36" s="227"/>
      <c r="AHU36" s="227"/>
      <c r="AHV36" s="207"/>
      <c r="AHW36" s="207"/>
      <c r="AHX36" s="207"/>
      <c r="AHY36" s="207"/>
      <c r="AHZ36" s="207"/>
      <c r="AIA36" s="207"/>
      <c r="AIB36" s="207"/>
      <c r="AIC36" s="207"/>
      <c r="AID36" s="207"/>
      <c r="AIE36" s="207"/>
      <c r="AIF36" s="227"/>
      <c r="AIG36" s="227"/>
      <c r="AIH36" s="207"/>
      <c r="AII36" s="207"/>
      <c r="AIJ36" s="207"/>
      <c r="AIK36" s="207"/>
      <c r="AIL36" s="207"/>
      <c r="AIM36" s="207"/>
      <c r="AIN36" s="207"/>
      <c r="AIO36" s="207"/>
      <c r="AIP36" s="207"/>
      <c r="AIQ36" s="207"/>
      <c r="AIR36" s="227"/>
      <c r="AIS36" s="227"/>
      <c r="AIT36" s="207"/>
      <c r="AIU36" s="207"/>
      <c r="AIV36" s="207"/>
      <c r="AIW36" s="207"/>
      <c r="AIX36" s="207"/>
      <c r="AIY36" s="207"/>
      <c r="AIZ36" s="207"/>
      <c r="AJA36" s="207"/>
      <c r="AJB36" s="207"/>
      <c r="AJC36" s="207"/>
      <c r="AJD36" s="227"/>
      <c r="AJE36" s="227"/>
      <c r="AJF36" s="207"/>
      <c r="AJG36" s="207"/>
      <c r="AJH36" s="207"/>
      <c r="AJI36" s="207"/>
      <c r="AJJ36" s="207"/>
      <c r="AJK36" s="207"/>
      <c r="AJL36" s="207"/>
      <c r="AJM36" s="207"/>
      <c r="AJN36" s="207"/>
      <c r="AJO36" s="207"/>
      <c r="AJP36" s="227"/>
      <c r="AJQ36" s="227"/>
      <c r="AJR36" s="207"/>
      <c r="AJS36" s="207"/>
      <c r="AJT36" s="207"/>
      <c r="AJU36" s="207"/>
      <c r="AJV36" s="207"/>
      <c r="AJW36" s="207"/>
      <c r="AJX36" s="207"/>
      <c r="AJY36" s="207"/>
      <c r="AJZ36" s="207"/>
      <c r="AKA36" s="207"/>
      <c r="AKB36" s="227"/>
      <c r="AKC36" s="227"/>
      <c r="AKD36" s="207"/>
      <c r="AKE36" s="207"/>
      <c r="AKF36" s="207"/>
      <c r="AKG36" s="207"/>
      <c r="AKH36" s="207"/>
      <c r="AKI36" s="207"/>
      <c r="AKJ36" s="207"/>
      <c r="AKK36" s="207"/>
      <c r="AKL36" s="207"/>
      <c r="AKM36" s="207"/>
      <c r="AKN36" s="227"/>
      <c r="AKO36" s="227"/>
      <c r="AKP36" s="207"/>
      <c r="AKQ36" s="207"/>
      <c r="AKR36" s="207"/>
      <c r="AKS36" s="207"/>
      <c r="AKT36" s="207"/>
      <c r="AKU36" s="207"/>
      <c r="AKV36" s="207"/>
      <c r="AKW36" s="207"/>
      <c r="AKX36" s="207"/>
      <c r="AKY36" s="207"/>
      <c r="AKZ36" s="227"/>
      <c r="ALA36" s="227"/>
      <c r="ALB36" s="207"/>
      <c r="ALC36" s="207"/>
      <c r="ALD36" s="207"/>
      <c r="ALE36" s="207"/>
      <c r="ALF36" s="207"/>
      <c r="ALG36" s="207"/>
      <c r="ALH36" s="207"/>
      <c r="ALI36" s="207"/>
      <c r="ALJ36" s="207"/>
      <c r="ALK36" s="207"/>
      <c r="ALL36" s="227"/>
      <c r="ALM36" s="227"/>
      <c r="ALN36" s="207"/>
      <c r="ALO36" s="207"/>
      <c r="ALP36" s="207"/>
      <c r="ALQ36" s="207"/>
      <c r="ALR36" s="207"/>
      <c r="ALS36" s="207"/>
      <c r="ALT36" s="207"/>
      <c r="ALU36" s="207"/>
      <c r="ALV36" s="207"/>
      <c r="ALW36" s="207"/>
      <c r="ALX36" s="227"/>
      <c r="ALY36" s="227"/>
      <c r="ALZ36" s="207"/>
      <c r="AMA36" s="207"/>
      <c r="AMB36" s="207"/>
      <c r="AMC36" s="207"/>
      <c r="AMD36" s="207"/>
      <c r="AME36" s="207"/>
      <c r="AMF36" s="207"/>
      <c r="AMG36" s="207"/>
      <c r="AMH36" s="207"/>
      <c r="AMI36" s="207"/>
      <c r="AMJ36" s="227"/>
      <c r="AMK36" s="227"/>
      <c r="AML36" s="207"/>
      <c r="AMM36" s="207"/>
      <c r="AMN36" s="207"/>
      <c r="AMO36" s="207"/>
      <c r="AMP36" s="207"/>
      <c r="AMQ36" s="207"/>
      <c r="AMR36" s="207"/>
      <c r="AMS36" s="207"/>
      <c r="AMT36" s="207"/>
      <c r="AMU36" s="207"/>
      <c r="AMV36" s="227"/>
      <c r="AMW36" s="227"/>
      <c r="AMX36" s="207"/>
      <c r="AMY36" s="207"/>
      <c r="AMZ36" s="207"/>
      <c r="ANA36" s="207"/>
      <c r="ANB36" s="207"/>
      <c r="ANC36" s="207"/>
      <c r="AND36" s="207"/>
      <c r="ANE36" s="207"/>
      <c r="ANF36" s="207"/>
      <c r="ANG36" s="207"/>
      <c r="ANH36" s="227"/>
      <c r="ANI36" s="227"/>
      <c r="ANJ36" s="207"/>
      <c r="ANK36" s="207"/>
      <c r="ANL36" s="207"/>
      <c r="ANM36" s="207"/>
      <c r="ANN36" s="207"/>
      <c r="ANO36" s="207"/>
      <c r="ANP36" s="207"/>
      <c r="ANQ36" s="207"/>
      <c r="ANR36" s="207"/>
      <c r="ANS36" s="207"/>
      <c r="ANT36" s="227"/>
      <c r="ANU36" s="227"/>
      <c r="ANV36" s="207"/>
      <c r="ANW36" s="207"/>
      <c r="ANX36" s="207"/>
      <c r="ANY36" s="207"/>
      <c r="ANZ36" s="207"/>
      <c r="AOA36" s="207"/>
      <c r="AOB36" s="207"/>
      <c r="AOC36" s="207"/>
      <c r="AOD36" s="207"/>
      <c r="AOE36" s="207"/>
      <c r="AOF36" s="227"/>
      <c r="AOG36" s="227"/>
      <c r="AOH36" s="207"/>
      <c r="AOI36" s="207"/>
      <c r="AOJ36" s="207"/>
      <c r="AOK36" s="207"/>
      <c r="AOL36" s="207"/>
      <c r="AOM36" s="207"/>
      <c r="AON36" s="207"/>
      <c r="AOO36" s="207"/>
      <c r="AOP36" s="207"/>
      <c r="AOQ36" s="207"/>
      <c r="AOR36" s="227"/>
      <c r="AOS36" s="227"/>
      <c r="AOT36" s="207"/>
      <c r="AOU36" s="207"/>
      <c r="AOV36" s="207"/>
      <c r="AOW36" s="207"/>
      <c r="AOX36" s="207"/>
      <c r="AOY36" s="207"/>
      <c r="AOZ36" s="207"/>
      <c r="APA36" s="207"/>
      <c r="APB36" s="207"/>
      <c r="APC36" s="207"/>
      <c r="APD36" s="227"/>
      <c r="APE36" s="227"/>
      <c r="APF36" s="207"/>
      <c r="APG36" s="207"/>
      <c r="APH36" s="207"/>
      <c r="API36" s="207"/>
      <c r="APJ36" s="207"/>
      <c r="APK36" s="207"/>
      <c r="APL36" s="207"/>
      <c r="APM36" s="207"/>
      <c r="APN36" s="207"/>
      <c r="APO36" s="207"/>
      <c r="APP36" s="227"/>
      <c r="APQ36" s="227"/>
      <c r="APR36" s="207"/>
      <c r="APS36" s="207"/>
      <c r="APT36" s="207"/>
      <c r="APU36" s="207"/>
      <c r="APV36" s="207"/>
      <c r="APW36" s="207"/>
      <c r="APX36" s="207"/>
      <c r="APY36" s="207"/>
      <c r="APZ36" s="207"/>
      <c r="AQA36" s="207"/>
      <c r="AQB36" s="227"/>
      <c r="AQC36" s="227"/>
      <c r="AQD36" s="207"/>
      <c r="AQE36" s="207"/>
      <c r="AQF36" s="207"/>
      <c r="AQG36" s="207"/>
      <c r="AQH36" s="207"/>
      <c r="AQI36" s="207"/>
      <c r="AQJ36" s="207"/>
      <c r="AQK36" s="207"/>
      <c r="AQL36" s="207"/>
      <c r="AQM36" s="207"/>
      <c r="AQN36" s="227"/>
      <c r="AQO36" s="227"/>
      <c r="AQP36" s="207"/>
      <c r="AQQ36" s="207"/>
      <c r="AQR36" s="207"/>
      <c r="AQS36" s="207"/>
      <c r="AQT36" s="207"/>
      <c r="AQU36" s="207"/>
      <c r="AQV36" s="207"/>
      <c r="AQW36" s="207"/>
      <c r="AQX36" s="207"/>
      <c r="AQY36" s="207"/>
      <c r="AQZ36" s="227"/>
      <c r="ARA36" s="227"/>
      <c r="ARB36" s="207"/>
      <c r="ARC36" s="207"/>
      <c r="ARD36" s="207"/>
      <c r="ARE36" s="207"/>
      <c r="ARF36" s="207"/>
      <c r="ARG36" s="207"/>
      <c r="ARH36" s="207"/>
      <c r="ARI36" s="207"/>
      <c r="ARJ36" s="207"/>
      <c r="ARK36" s="207"/>
      <c r="ARL36" s="227"/>
      <c r="ARM36" s="227"/>
      <c r="ARN36" s="207"/>
      <c r="ARO36" s="207"/>
      <c r="ARP36" s="207"/>
      <c r="ARQ36" s="207"/>
      <c r="ARR36" s="207"/>
      <c r="ARS36" s="207"/>
      <c r="ART36" s="207"/>
      <c r="ARU36" s="207"/>
      <c r="ARV36" s="207"/>
      <c r="ARW36" s="207"/>
      <c r="ARX36" s="227"/>
      <c r="ARY36" s="227"/>
      <c r="ARZ36" s="207"/>
      <c r="ASA36" s="207"/>
      <c r="ASB36" s="207"/>
      <c r="ASC36" s="207"/>
      <c r="ASD36" s="207"/>
      <c r="ASE36" s="207"/>
      <c r="ASF36" s="207"/>
      <c r="ASG36" s="207"/>
      <c r="ASH36" s="207"/>
      <c r="ASI36" s="207"/>
      <c r="ASJ36" s="227"/>
      <c r="ASK36" s="227"/>
      <c r="ASL36" s="207"/>
      <c r="ASM36" s="207"/>
      <c r="ASN36" s="207"/>
      <c r="ASO36" s="207"/>
      <c r="ASP36" s="207"/>
      <c r="ASQ36" s="207"/>
      <c r="ASR36" s="207"/>
      <c r="ASS36" s="207"/>
      <c r="AST36" s="207"/>
      <c r="ASU36" s="207"/>
      <c r="ASV36" s="227"/>
      <c r="ASW36" s="227"/>
      <c r="ASX36" s="207"/>
      <c r="ASY36" s="207"/>
      <c r="ASZ36" s="207"/>
      <c r="ATA36" s="207"/>
      <c r="ATB36" s="207"/>
      <c r="ATC36" s="207"/>
      <c r="ATD36" s="207"/>
      <c r="ATE36" s="207"/>
      <c r="ATF36" s="207"/>
      <c r="ATG36" s="207"/>
      <c r="ATH36" s="227"/>
      <c r="ATI36" s="227"/>
      <c r="ATJ36" s="207"/>
      <c r="ATK36" s="207"/>
      <c r="ATL36" s="207"/>
      <c r="ATM36" s="207"/>
      <c r="ATN36" s="207"/>
      <c r="ATO36" s="207"/>
      <c r="ATP36" s="207"/>
      <c r="ATQ36" s="207"/>
      <c r="ATR36" s="207"/>
      <c r="ATS36" s="207"/>
      <c r="ATT36" s="227"/>
      <c r="ATU36" s="227"/>
      <c r="ATV36" s="207"/>
      <c r="ATW36" s="207"/>
      <c r="ATX36" s="207"/>
      <c r="ATY36" s="207"/>
      <c r="ATZ36" s="207"/>
      <c r="AUA36" s="207"/>
      <c r="AUB36" s="207"/>
      <c r="AUC36" s="207"/>
      <c r="AUD36" s="207"/>
      <c r="AUE36" s="207"/>
      <c r="AUF36" s="227"/>
      <c r="AUG36" s="227"/>
      <c r="AUH36" s="207"/>
      <c r="AUI36" s="207"/>
      <c r="AUJ36" s="207"/>
      <c r="AUK36" s="207"/>
      <c r="AUL36" s="207"/>
      <c r="AUM36" s="207"/>
      <c r="AUN36" s="207"/>
      <c r="AUO36" s="207"/>
      <c r="AUP36" s="207"/>
      <c r="AUQ36" s="207"/>
      <c r="AUR36" s="227"/>
      <c r="AUS36" s="227"/>
      <c r="AUT36" s="207"/>
      <c r="AUU36" s="207"/>
      <c r="AUV36" s="207"/>
      <c r="AUW36" s="207"/>
      <c r="AUX36" s="207"/>
      <c r="AUY36" s="207"/>
      <c r="AUZ36" s="207"/>
      <c r="AVA36" s="207"/>
      <c r="AVB36" s="207"/>
      <c r="AVC36" s="207"/>
      <c r="AVD36" s="227"/>
      <c r="AVE36" s="227"/>
      <c r="AVF36" s="207"/>
      <c r="AVG36" s="207"/>
      <c r="AVH36" s="207"/>
      <c r="AVI36" s="207"/>
      <c r="AVJ36" s="207"/>
      <c r="AVK36" s="207"/>
      <c r="AVL36" s="207"/>
      <c r="AVM36" s="207"/>
      <c r="AVN36" s="207"/>
      <c r="AVO36" s="207"/>
      <c r="AVP36" s="227"/>
      <c r="AVQ36" s="227"/>
      <c r="AVR36" s="207"/>
      <c r="AVS36" s="207"/>
      <c r="AVT36" s="207"/>
      <c r="AVU36" s="207"/>
      <c r="AVV36" s="207"/>
      <c r="AVW36" s="207"/>
      <c r="AVX36" s="207"/>
      <c r="AVY36" s="207"/>
      <c r="AVZ36" s="207"/>
      <c r="AWA36" s="207"/>
      <c r="AWB36" s="227"/>
      <c r="AWC36" s="227"/>
      <c r="AWD36" s="207"/>
      <c r="AWE36" s="207"/>
      <c r="AWF36" s="207"/>
      <c r="AWG36" s="207"/>
      <c r="AWH36" s="207"/>
      <c r="AWI36" s="207"/>
      <c r="AWJ36" s="207"/>
      <c r="AWK36" s="207"/>
      <c r="AWL36" s="207"/>
      <c r="AWM36" s="207"/>
      <c r="AWN36" s="227"/>
      <c r="AWO36" s="227"/>
      <c r="AWP36" s="207"/>
      <c r="AWQ36" s="207"/>
      <c r="AWR36" s="207"/>
      <c r="AWS36" s="207"/>
      <c r="AWT36" s="207"/>
      <c r="AWU36" s="207"/>
      <c r="AWV36" s="207"/>
      <c r="AWW36" s="207"/>
      <c r="AWX36" s="207"/>
      <c r="AWY36" s="207"/>
      <c r="AWZ36" s="227"/>
      <c r="AXA36" s="227"/>
      <c r="AXB36" s="207"/>
      <c r="AXC36" s="207"/>
      <c r="AXD36" s="207"/>
      <c r="AXE36" s="207"/>
      <c r="AXF36" s="207"/>
      <c r="AXG36" s="207"/>
      <c r="AXH36" s="207"/>
      <c r="AXI36" s="207"/>
      <c r="AXJ36" s="207"/>
      <c r="AXK36" s="207"/>
      <c r="AXL36" s="227"/>
      <c r="AXM36" s="227"/>
      <c r="AXN36" s="207"/>
      <c r="AXO36" s="207"/>
      <c r="AXP36" s="207"/>
      <c r="AXQ36" s="207"/>
      <c r="AXR36" s="207"/>
      <c r="AXS36" s="207"/>
      <c r="AXT36" s="207"/>
      <c r="AXU36" s="207"/>
      <c r="AXV36" s="207"/>
      <c r="AXW36" s="207"/>
      <c r="AXX36" s="227"/>
      <c r="AXY36" s="227"/>
      <c r="AXZ36" s="207"/>
      <c r="AYA36" s="207"/>
      <c r="AYB36" s="207"/>
      <c r="AYC36" s="207"/>
      <c r="AYD36" s="207"/>
      <c r="AYE36" s="207"/>
      <c r="AYF36" s="207"/>
      <c r="AYG36" s="207"/>
      <c r="AYH36" s="207"/>
      <c r="AYI36" s="207"/>
      <c r="AYJ36" s="227"/>
      <c r="AYK36" s="227"/>
      <c r="AYL36" s="207"/>
      <c r="AYM36" s="207"/>
      <c r="AYN36" s="207"/>
      <c r="AYO36" s="207"/>
      <c r="AYP36" s="207"/>
      <c r="AYQ36" s="207"/>
      <c r="AYR36" s="207"/>
      <c r="AYS36" s="207"/>
      <c r="AYT36" s="207"/>
      <c r="AYU36" s="207"/>
      <c r="AYV36" s="227"/>
      <c r="AYW36" s="227"/>
      <c r="AYX36" s="207"/>
      <c r="AYY36" s="207"/>
      <c r="AYZ36" s="207"/>
      <c r="AZA36" s="207"/>
      <c r="AZB36" s="207"/>
      <c r="AZC36" s="207"/>
      <c r="AZD36" s="207"/>
      <c r="AZE36" s="207"/>
      <c r="AZF36" s="207"/>
      <c r="AZG36" s="207"/>
      <c r="AZH36" s="227"/>
      <c r="AZI36" s="227"/>
      <c r="AZJ36" s="207"/>
      <c r="AZK36" s="207"/>
      <c r="AZL36" s="207"/>
      <c r="AZM36" s="207"/>
      <c r="AZN36" s="207"/>
      <c r="AZO36" s="207"/>
      <c r="AZP36" s="207"/>
      <c r="AZQ36" s="207"/>
      <c r="AZR36" s="207"/>
      <c r="AZS36" s="207"/>
      <c r="AZT36" s="227"/>
      <c r="AZU36" s="227"/>
      <c r="AZV36" s="207"/>
      <c r="AZW36" s="207"/>
      <c r="AZX36" s="207"/>
      <c r="AZY36" s="207"/>
      <c r="AZZ36" s="207"/>
      <c r="BAA36" s="207"/>
      <c r="BAB36" s="207"/>
      <c r="BAC36" s="207"/>
      <c r="BAD36" s="207"/>
      <c r="BAE36" s="207"/>
      <c r="BAF36" s="227"/>
      <c r="BAG36" s="227"/>
      <c r="BAH36" s="207"/>
      <c r="BAI36" s="207"/>
      <c r="BAJ36" s="207"/>
      <c r="BAK36" s="207"/>
      <c r="BAL36" s="207"/>
      <c r="BAM36" s="207"/>
      <c r="BAN36" s="207"/>
      <c r="BAO36" s="207"/>
      <c r="BAP36" s="207"/>
      <c r="BAQ36" s="207"/>
      <c r="BAR36" s="227"/>
      <c r="BAS36" s="227"/>
      <c r="BAT36" s="207"/>
      <c r="BAU36" s="207"/>
      <c r="BAV36" s="207"/>
      <c r="BAW36" s="207"/>
      <c r="BAX36" s="207"/>
      <c r="BAY36" s="207"/>
      <c r="BAZ36" s="207"/>
      <c r="BBA36" s="207"/>
      <c r="BBB36" s="207"/>
      <c r="BBC36" s="207"/>
      <c r="BBD36" s="227"/>
      <c r="BBE36" s="227"/>
      <c r="BBF36" s="207"/>
      <c r="BBG36" s="207"/>
      <c r="BBH36" s="207"/>
      <c r="BBI36" s="207"/>
      <c r="BBJ36" s="207"/>
      <c r="BBK36" s="207"/>
      <c r="BBL36" s="207"/>
      <c r="BBM36" s="207"/>
      <c r="BBN36" s="207"/>
      <c r="BBO36" s="207"/>
      <c r="BBP36" s="227"/>
      <c r="BBQ36" s="227"/>
      <c r="BBR36" s="207"/>
      <c r="BBS36" s="207"/>
      <c r="BBT36" s="207"/>
      <c r="BBU36" s="207"/>
      <c r="BBV36" s="207"/>
      <c r="BBW36" s="207"/>
      <c r="BBX36" s="207"/>
      <c r="BBY36" s="207"/>
      <c r="BBZ36" s="207"/>
      <c r="BCA36" s="207"/>
      <c r="BCB36" s="227"/>
      <c r="BCC36" s="227"/>
      <c r="BCD36" s="207"/>
      <c r="BCE36" s="207"/>
      <c r="BCF36" s="207"/>
      <c r="BCG36" s="207"/>
      <c r="BCH36" s="207"/>
      <c r="BCI36" s="207"/>
      <c r="BCJ36" s="207"/>
      <c r="BCK36" s="207"/>
      <c r="BCL36" s="207"/>
      <c r="BCM36" s="207"/>
      <c r="BCN36" s="227"/>
      <c r="BCO36" s="227"/>
      <c r="BCP36" s="207"/>
      <c r="BCQ36" s="207"/>
      <c r="BCR36" s="207"/>
      <c r="BCS36" s="207"/>
      <c r="BCT36" s="207"/>
      <c r="BCU36" s="207"/>
      <c r="BCV36" s="207"/>
      <c r="BCW36" s="207"/>
      <c r="BCX36" s="207"/>
      <c r="BCY36" s="207"/>
      <c r="BCZ36" s="227"/>
      <c r="BDA36" s="227"/>
      <c r="BDB36" s="207"/>
      <c r="BDC36" s="207"/>
      <c r="BDD36" s="207"/>
      <c r="BDE36" s="207"/>
      <c r="BDF36" s="207"/>
      <c r="BDG36" s="207"/>
      <c r="BDH36" s="207"/>
      <c r="BDI36" s="207"/>
      <c r="BDJ36" s="207"/>
      <c r="BDK36" s="207"/>
      <c r="BDL36" s="227"/>
      <c r="BDM36" s="227"/>
      <c r="BDN36" s="207"/>
      <c r="BDO36" s="207"/>
      <c r="BDP36" s="207"/>
      <c r="BDQ36" s="207"/>
      <c r="BDR36" s="207"/>
      <c r="BDS36" s="207"/>
      <c r="BDT36" s="207"/>
      <c r="BDU36" s="207"/>
      <c r="BDV36" s="207"/>
      <c r="BDW36" s="207"/>
      <c r="BDX36" s="227"/>
      <c r="BDY36" s="227"/>
      <c r="BDZ36" s="207"/>
      <c r="BEA36" s="207"/>
      <c r="BEB36" s="207"/>
      <c r="BEC36" s="207"/>
      <c r="BED36" s="207"/>
      <c r="BEE36" s="207"/>
      <c r="BEF36" s="207"/>
      <c r="BEG36" s="207"/>
      <c r="BEH36" s="207"/>
      <c r="BEI36" s="207"/>
      <c r="BEJ36" s="227"/>
      <c r="BEK36" s="227"/>
      <c r="BEL36" s="207"/>
      <c r="BEM36" s="207"/>
      <c r="BEN36" s="207"/>
      <c r="BEO36" s="207"/>
      <c r="BEP36" s="207"/>
      <c r="BEQ36" s="207"/>
      <c r="BER36" s="207"/>
      <c r="BES36" s="207"/>
      <c r="BET36" s="207"/>
      <c r="BEU36" s="207"/>
      <c r="BEV36" s="227"/>
      <c r="BEW36" s="227"/>
      <c r="BEX36" s="207"/>
      <c r="BEY36" s="207"/>
      <c r="BEZ36" s="207"/>
      <c r="BFA36" s="207"/>
      <c r="BFB36" s="207"/>
      <c r="BFC36" s="207"/>
      <c r="BFD36" s="207"/>
      <c r="BFE36" s="207"/>
      <c r="BFF36" s="207"/>
      <c r="BFG36" s="207"/>
      <c r="BFH36" s="227"/>
      <c r="BFI36" s="227"/>
      <c r="BFJ36" s="207"/>
      <c r="BFK36" s="207"/>
      <c r="BFL36" s="207"/>
      <c r="BFM36" s="207"/>
      <c r="BFN36" s="207"/>
      <c r="BFO36" s="207"/>
      <c r="BFP36" s="207"/>
      <c r="BFQ36" s="207"/>
      <c r="BFR36" s="207"/>
      <c r="BFS36" s="207"/>
      <c r="BFT36" s="227"/>
      <c r="BFU36" s="227"/>
      <c r="BFV36" s="207"/>
      <c r="BFW36" s="207"/>
      <c r="BFX36" s="207"/>
      <c r="BFY36" s="207"/>
      <c r="BFZ36" s="207"/>
      <c r="BGA36" s="207"/>
      <c r="BGB36" s="207"/>
      <c r="BGC36" s="207"/>
      <c r="BGD36" s="207"/>
      <c r="BGE36" s="207"/>
      <c r="BGF36" s="227"/>
      <c r="BGG36" s="227"/>
      <c r="BGH36" s="207"/>
      <c r="BGI36" s="207"/>
      <c r="BGJ36" s="207"/>
      <c r="BGK36" s="207"/>
      <c r="BGL36" s="207"/>
      <c r="BGM36" s="207"/>
      <c r="BGN36" s="207"/>
      <c r="BGO36" s="207"/>
      <c r="BGP36" s="207"/>
      <c r="BGQ36" s="207"/>
      <c r="BGR36" s="227"/>
      <c r="BGS36" s="227"/>
      <c r="BGT36" s="207"/>
      <c r="BGU36" s="207"/>
      <c r="BGV36" s="207"/>
      <c r="BGW36" s="207"/>
      <c r="BGX36" s="207"/>
      <c r="BGY36" s="207"/>
      <c r="BGZ36" s="207"/>
      <c r="BHA36" s="207"/>
      <c r="BHB36" s="207"/>
      <c r="BHC36" s="207"/>
      <c r="BHD36" s="227"/>
      <c r="BHE36" s="227"/>
      <c r="BHF36" s="207"/>
      <c r="BHG36" s="207"/>
      <c r="BHH36" s="207"/>
      <c r="BHI36" s="207"/>
      <c r="BHJ36" s="207"/>
      <c r="BHK36" s="207"/>
      <c r="BHL36" s="207"/>
      <c r="BHM36" s="207"/>
      <c r="BHN36" s="207"/>
      <c r="BHO36" s="207"/>
      <c r="BHP36" s="227"/>
      <c r="BHQ36" s="227"/>
      <c r="BHR36" s="207"/>
      <c r="BHS36" s="207"/>
      <c r="BHT36" s="207"/>
      <c r="BHU36" s="207"/>
      <c r="BHV36" s="207"/>
      <c r="BHW36" s="207"/>
      <c r="BHX36" s="207"/>
      <c r="BHY36" s="207"/>
      <c r="BHZ36" s="207"/>
      <c r="BIA36" s="207"/>
      <c r="BIB36" s="227"/>
      <c r="BIC36" s="227"/>
      <c r="BID36" s="207"/>
      <c r="BIE36" s="207"/>
      <c r="BIF36" s="207"/>
      <c r="BIG36" s="207"/>
      <c r="BIH36" s="207"/>
      <c r="BII36" s="207"/>
      <c r="BIJ36" s="207"/>
      <c r="BIK36" s="207"/>
      <c r="BIL36" s="207"/>
      <c r="BIM36" s="207"/>
      <c r="BIN36" s="227"/>
      <c r="BIO36" s="227"/>
      <c r="BIP36" s="207"/>
      <c r="BIQ36" s="207"/>
      <c r="BIR36" s="207"/>
      <c r="BIS36" s="207"/>
      <c r="BIT36" s="207"/>
      <c r="BIU36" s="207"/>
      <c r="BIV36" s="207"/>
      <c r="BIW36" s="207"/>
      <c r="BIX36" s="207"/>
      <c r="BIY36" s="207"/>
      <c r="BIZ36" s="227"/>
      <c r="BJA36" s="227"/>
      <c r="BJB36" s="207"/>
      <c r="BJC36" s="207"/>
      <c r="BJD36" s="207"/>
      <c r="BJE36" s="207"/>
      <c r="BJF36" s="207"/>
      <c r="BJG36" s="207"/>
      <c r="BJH36" s="207"/>
      <c r="BJI36" s="207"/>
      <c r="BJJ36" s="207"/>
      <c r="BJK36" s="207"/>
      <c r="BJL36" s="227"/>
      <c r="BJM36" s="227"/>
      <c r="BJN36" s="207"/>
      <c r="BJO36" s="207"/>
      <c r="BJP36" s="207"/>
      <c r="BJQ36" s="207"/>
      <c r="BJR36" s="207"/>
      <c r="BJS36" s="207"/>
      <c r="BJT36" s="207"/>
      <c r="BJU36" s="207"/>
      <c r="BJV36" s="207"/>
      <c r="BJW36" s="207"/>
      <c r="BJX36" s="227"/>
      <c r="BJY36" s="227"/>
      <c r="BJZ36" s="207"/>
      <c r="BKA36" s="207"/>
      <c r="BKB36" s="207"/>
      <c r="BKC36" s="207"/>
      <c r="BKD36" s="207"/>
      <c r="BKE36" s="207"/>
      <c r="BKF36" s="207"/>
      <c r="BKG36" s="207"/>
      <c r="BKH36" s="207"/>
      <c r="BKI36" s="207"/>
      <c r="BKJ36" s="227"/>
      <c r="BKK36" s="227"/>
      <c r="BKL36" s="207"/>
      <c r="BKM36" s="207"/>
      <c r="BKN36" s="207"/>
      <c r="BKO36" s="207"/>
      <c r="BKP36" s="207"/>
      <c r="BKQ36" s="207"/>
      <c r="BKR36" s="207"/>
      <c r="BKS36" s="207"/>
      <c r="BKT36" s="207"/>
      <c r="BKU36" s="207"/>
      <c r="BKV36" s="227"/>
      <c r="BKW36" s="227"/>
      <c r="BKX36" s="207"/>
      <c r="BKY36" s="207"/>
      <c r="BKZ36" s="207"/>
      <c r="BLA36" s="207"/>
      <c r="BLB36" s="207"/>
      <c r="BLC36" s="207"/>
      <c r="BLD36" s="207"/>
      <c r="BLE36" s="207"/>
      <c r="BLF36" s="207"/>
      <c r="BLG36" s="207"/>
      <c r="BLH36" s="227"/>
      <c r="BLI36" s="227"/>
      <c r="BLJ36" s="207"/>
      <c r="BLK36" s="207"/>
      <c r="BLL36" s="207"/>
      <c r="BLM36" s="207"/>
      <c r="BLN36" s="207"/>
      <c r="BLO36" s="207"/>
      <c r="BLP36" s="207"/>
      <c r="BLQ36" s="207"/>
      <c r="BLR36" s="207"/>
      <c r="BLS36" s="207"/>
      <c r="BLT36" s="227"/>
      <c r="BLU36" s="227"/>
      <c r="BLV36" s="207"/>
      <c r="BLW36" s="207"/>
      <c r="BLX36" s="207"/>
      <c r="BLY36" s="207"/>
      <c r="BLZ36" s="207"/>
      <c r="BMA36" s="207"/>
      <c r="BMB36" s="207"/>
      <c r="BMC36" s="207"/>
      <c r="BMD36" s="207"/>
      <c r="BME36" s="207"/>
      <c r="BMF36" s="227"/>
      <c r="BMG36" s="227"/>
      <c r="BMH36" s="207"/>
      <c r="BMI36" s="207"/>
      <c r="BMJ36" s="207"/>
      <c r="BMK36" s="207"/>
      <c r="BML36" s="207"/>
      <c r="BMM36" s="207"/>
      <c r="BMN36" s="207"/>
      <c r="BMO36" s="207"/>
      <c r="BMP36" s="207"/>
      <c r="BMQ36" s="207"/>
      <c r="BMR36" s="227"/>
      <c r="BMS36" s="227"/>
      <c r="BMT36" s="207"/>
      <c r="BMU36" s="207"/>
      <c r="BMV36" s="207"/>
      <c r="BMW36" s="207"/>
      <c r="BMX36" s="207"/>
      <c r="BMY36" s="207"/>
      <c r="BMZ36" s="207"/>
      <c r="BNA36" s="207"/>
      <c r="BNB36" s="207"/>
      <c r="BNC36" s="207"/>
      <c r="BND36" s="227"/>
      <c r="BNE36" s="227"/>
      <c r="BNF36" s="207"/>
      <c r="BNG36" s="207"/>
      <c r="BNH36" s="207"/>
      <c r="BNI36" s="207"/>
      <c r="BNJ36" s="207"/>
      <c r="BNK36" s="207"/>
      <c r="BNL36" s="207"/>
      <c r="BNM36" s="207"/>
      <c r="BNN36" s="207"/>
      <c r="BNO36" s="207"/>
      <c r="BNP36" s="227"/>
      <c r="BNQ36" s="227"/>
      <c r="BNR36" s="207"/>
      <c r="BNS36" s="207"/>
      <c r="BNT36" s="207"/>
      <c r="BNU36" s="207"/>
      <c r="BNV36" s="207"/>
      <c r="BNW36" s="207"/>
      <c r="BNX36" s="207"/>
      <c r="BNY36" s="207"/>
      <c r="BNZ36" s="207"/>
      <c r="BOA36" s="207"/>
      <c r="BOB36" s="227"/>
      <c r="BOC36" s="227"/>
      <c r="BOD36" s="207"/>
      <c r="BOE36" s="207"/>
      <c r="BOF36" s="207"/>
      <c r="BOG36" s="207"/>
      <c r="BOH36" s="207"/>
      <c r="BOI36" s="207"/>
      <c r="BOJ36" s="207"/>
      <c r="BOK36" s="207"/>
      <c r="BOL36" s="207"/>
      <c r="BOM36" s="207"/>
      <c r="BON36" s="227"/>
      <c r="BOO36" s="227"/>
      <c r="BOP36" s="207"/>
      <c r="BOQ36" s="207"/>
      <c r="BOR36" s="207"/>
      <c r="BOS36" s="207"/>
      <c r="BOT36" s="207"/>
      <c r="BOU36" s="207"/>
      <c r="BOV36" s="207"/>
      <c r="BOW36" s="207"/>
      <c r="BOX36" s="207"/>
      <c r="BOY36" s="207"/>
      <c r="BOZ36" s="227"/>
      <c r="BPA36" s="227"/>
      <c r="BPB36" s="207"/>
      <c r="BPC36" s="207"/>
      <c r="BPD36" s="207"/>
      <c r="BPE36" s="207"/>
      <c r="BPF36" s="207"/>
      <c r="BPG36" s="207"/>
      <c r="BPH36" s="207"/>
      <c r="BPI36" s="207"/>
      <c r="BPJ36" s="207"/>
      <c r="BPK36" s="207"/>
      <c r="BPL36" s="227"/>
      <c r="BPM36" s="227"/>
      <c r="BPN36" s="207"/>
      <c r="BPO36" s="207"/>
      <c r="BPP36" s="207"/>
      <c r="BPQ36" s="207"/>
      <c r="BPR36" s="207"/>
      <c r="BPS36" s="207"/>
      <c r="BPT36" s="207"/>
      <c r="BPU36" s="207"/>
      <c r="BPV36" s="207"/>
      <c r="BPW36" s="207"/>
      <c r="BPX36" s="227"/>
      <c r="BPY36" s="227"/>
      <c r="BPZ36" s="207"/>
      <c r="BQA36" s="207"/>
      <c r="BQB36" s="207"/>
      <c r="BQC36" s="207"/>
      <c r="BQD36" s="207"/>
      <c r="BQE36" s="207"/>
      <c r="BQF36" s="207"/>
      <c r="BQG36" s="207"/>
      <c r="BQH36" s="207"/>
      <c r="BQI36" s="207"/>
      <c r="BQJ36" s="227"/>
      <c r="BQK36" s="227"/>
      <c r="BQL36" s="207"/>
      <c r="BQM36" s="207"/>
      <c r="BQN36" s="207"/>
      <c r="BQO36" s="207"/>
      <c r="BQP36" s="207"/>
      <c r="BQQ36" s="207"/>
      <c r="BQR36" s="207"/>
      <c r="BQS36" s="207"/>
      <c r="BQT36" s="207"/>
      <c r="BQU36" s="207"/>
      <c r="BQV36" s="227"/>
      <c r="BQW36" s="227"/>
      <c r="BQX36" s="207"/>
      <c r="BQY36" s="207"/>
      <c r="BQZ36" s="207"/>
      <c r="BRA36" s="207"/>
      <c r="BRB36" s="207"/>
      <c r="BRC36" s="207"/>
      <c r="BRD36" s="207"/>
      <c r="BRE36" s="207"/>
      <c r="BRF36" s="207"/>
      <c r="BRG36" s="207"/>
      <c r="BRH36" s="227"/>
      <c r="BRI36" s="227"/>
      <c r="BRJ36" s="207"/>
      <c r="BRK36" s="207"/>
      <c r="BRL36" s="207"/>
      <c r="BRM36" s="207"/>
      <c r="BRN36" s="207"/>
      <c r="BRO36" s="207"/>
      <c r="BRP36" s="207"/>
      <c r="BRQ36" s="207"/>
      <c r="BRR36" s="207"/>
      <c r="BRS36" s="207"/>
      <c r="BRT36" s="227"/>
      <c r="BRU36" s="227"/>
      <c r="BRV36" s="207"/>
      <c r="BRW36" s="207"/>
      <c r="BRX36" s="207"/>
      <c r="BRY36" s="207"/>
      <c r="BRZ36" s="207"/>
      <c r="BSA36" s="207"/>
      <c r="BSB36" s="207"/>
      <c r="BSC36" s="207"/>
      <c r="BSD36" s="207"/>
      <c r="BSE36" s="207"/>
      <c r="BSF36" s="227"/>
      <c r="BSG36" s="227"/>
      <c r="BSH36" s="207"/>
      <c r="BSI36" s="207"/>
      <c r="BSJ36" s="207"/>
      <c r="BSK36" s="207"/>
      <c r="BSL36" s="207"/>
      <c r="BSM36" s="207"/>
      <c r="BSN36" s="207"/>
      <c r="BSO36" s="207"/>
      <c r="BSP36" s="207"/>
      <c r="BSQ36" s="207"/>
      <c r="BSR36" s="227"/>
      <c r="BSS36" s="227"/>
      <c r="BST36" s="207"/>
      <c r="BSU36" s="207"/>
      <c r="BSV36" s="207"/>
      <c r="BSW36" s="207"/>
      <c r="BSX36" s="207"/>
      <c r="BSY36" s="207"/>
      <c r="BSZ36" s="207"/>
      <c r="BTA36" s="207"/>
      <c r="BTB36" s="207"/>
      <c r="BTC36" s="207"/>
      <c r="BTD36" s="227"/>
      <c r="BTE36" s="227"/>
      <c r="BTF36" s="207"/>
      <c r="BTG36" s="207"/>
      <c r="BTH36" s="207"/>
      <c r="BTI36" s="207"/>
      <c r="BTJ36" s="207"/>
      <c r="BTK36" s="207"/>
      <c r="BTL36" s="207"/>
      <c r="BTM36" s="207"/>
      <c r="BTN36" s="207"/>
      <c r="BTO36" s="207"/>
      <c r="BTP36" s="227"/>
      <c r="BTQ36" s="227"/>
      <c r="BTR36" s="207"/>
      <c r="BTS36" s="207"/>
      <c r="BTT36" s="207"/>
      <c r="BTU36" s="207"/>
      <c r="BTV36" s="207"/>
      <c r="BTW36" s="207"/>
      <c r="BTX36" s="207"/>
      <c r="BTY36" s="207"/>
      <c r="BTZ36" s="207"/>
      <c r="BUA36" s="207"/>
      <c r="BUB36" s="227"/>
      <c r="BUC36" s="227"/>
      <c r="BUD36" s="207"/>
      <c r="BUE36" s="207"/>
      <c r="BUF36" s="207"/>
      <c r="BUG36" s="207"/>
      <c r="BUH36" s="207"/>
      <c r="BUI36" s="207"/>
      <c r="BUJ36" s="207"/>
      <c r="BUK36" s="207"/>
      <c r="BUL36" s="207"/>
      <c r="BUM36" s="207"/>
      <c r="BUN36" s="227"/>
      <c r="BUO36" s="227"/>
      <c r="BUP36" s="207"/>
      <c r="BUQ36" s="207"/>
      <c r="BUR36" s="207"/>
      <c r="BUS36" s="207"/>
      <c r="BUT36" s="207"/>
      <c r="BUU36" s="207"/>
      <c r="BUV36" s="207"/>
      <c r="BUW36" s="207"/>
      <c r="BUX36" s="207"/>
      <c r="BUY36" s="207"/>
      <c r="BUZ36" s="227"/>
      <c r="BVA36" s="227"/>
      <c r="BVB36" s="207"/>
      <c r="BVC36" s="207"/>
      <c r="BVD36" s="207"/>
      <c r="BVE36" s="207"/>
      <c r="BVF36" s="207"/>
      <c r="BVG36" s="207"/>
      <c r="BVH36" s="207"/>
      <c r="BVI36" s="207"/>
      <c r="BVJ36" s="207"/>
      <c r="BVK36" s="207"/>
      <c r="BVL36" s="227"/>
      <c r="BVM36" s="227"/>
      <c r="BVN36" s="207"/>
      <c r="BVO36" s="207"/>
      <c r="BVP36" s="207"/>
      <c r="BVQ36" s="207"/>
      <c r="BVR36" s="207"/>
      <c r="BVS36" s="207"/>
      <c r="BVT36" s="207"/>
      <c r="BVU36" s="207"/>
      <c r="BVV36" s="207"/>
      <c r="BVW36" s="207"/>
      <c r="BVX36" s="227"/>
      <c r="BVY36" s="227"/>
      <c r="BVZ36" s="207"/>
      <c r="BWA36" s="207"/>
      <c r="BWB36" s="207"/>
      <c r="BWC36" s="207"/>
      <c r="BWD36" s="207"/>
      <c r="BWE36" s="207"/>
      <c r="BWF36" s="207"/>
      <c r="BWG36" s="207"/>
      <c r="BWH36" s="207"/>
      <c r="BWI36" s="207"/>
      <c r="BWJ36" s="227"/>
      <c r="BWK36" s="227"/>
      <c r="BWL36" s="207"/>
      <c r="BWM36" s="207"/>
      <c r="BWN36" s="207"/>
      <c r="BWO36" s="207"/>
      <c r="BWP36" s="207"/>
      <c r="BWQ36" s="207"/>
      <c r="BWR36" s="207"/>
      <c r="BWS36" s="207"/>
      <c r="BWT36" s="207"/>
      <c r="BWU36" s="207"/>
      <c r="BWV36" s="227"/>
      <c r="BWW36" s="227"/>
      <c r="BWX36" s="207"/>
      <c r="BWY36" s="207"/>
      <c r="BWZ36" s="207"/>
      <c r="BXA36" s="207"/>
      <c r="BXB36" s="207"/>
      <c r="BXC36" s="207"/>
      <c r="BXD36" s="207"/>
      <c r="BXE36" s="207"/>
      <c r="BXF36" s="207"/>
      <c r="BXG36" s="207"/>
      <c r="BXH36" s="227"/>
      <c r="BXI36" s="227"/>
      <c r="BXJ36" s="207"/>
      <c r="BXK36" s="207"/>
      <c r="BXL36" s="207"/>
      <c r="BXM36" s="207"/>
      <c r="BXN36" s="207"/>
      <c r="BXO36" s="207"/>
      <c r="BXP36" s="207"/>
      <c r="BXQ36" s="207"/>
      <c r="BXR36" s="207"/>
      <c r="BXS36" s="207"/>
      <c r="BXT36" s="227"/>
      <c r="BXU36" s="227"/>
      <c r="BXV36" s="207"/>
      <c r="BXW36" s="207"/>
      <c r="BXX36" s="207"/>
      <c r="BXY36" s="207"/>
      <c r="BXZ36" s="207"/>
      <c r="BYA36" s="207"/>
      <c r="BYB36" s="207"/>
      <c r="BYC36" s="207"/>
      <c r="BYD36" s="207"/>
      <c r="BYE36" s="207"/>
      <c r="BYF36" s="227"/>
      <c r="BYG36" s="227"/>
      <c r="BYH36" s="207"/>
      <c r="BYI36" s="207"/>
      <c r="BYJ36" s="207"/>
      <c r="BYK36" s="207"/>
      <c r="BYL36" s="207"/>
      <c r="BYM36" s="207"/>
      <c r="BYN36" s="207"/>
      <c r="BYO36" s="207"/>
      <c r="BYP36" s="207"/>
      <c r="BYQ36" s="207"/>
      <c r="BYR36" s="227"/>
      <c r="BYS36" s="227"/>
      <c r="BYT36" s="207"/>
      <c r="BYU36" s="207"/>
      <c r="BYV36" s="207"/>
      <c r="BYW36" s="207"/>
      <c r="BYX36" s="207"/>
      <c r="BYY36" s="207"/>
      <c r="BYZ36" s="207"/>
      <c r="BZA36" s="207"/>
      <c r="BZB36" s="207"/>
      <c r="BZC36" s="207"/>
      <c r="BZD36" s="227"/>
      <c r="BZE36" s="227"/>
      <c r="BZF36" s="207"/>
      <c r="BZG36" s="207"/>
      <c r="BZH36" s="207"/>
      <c r="BZI36" s="207"/>
      <c r="BZJ36" s="207"/>
      <c r="BZK36" s="207"/>
      <c r="BZL36" s="207"/>
      <c r="BZM36" s="207"/>
      <c r="BZN36" s="207"/>
      <c r="BZO36" s="207"/>
      <c r="BZP36" s="227"/>
      <c r="BZQ36" s="227"/>
      <c r="BZR36" s="207"/>
      <c r="BZS36" s="207"/>
      <c r="BZT36" s="207"/>
      <c r="BZU36" s="207"/>
      <c r="BZV36" s="207"/>
      <c r="BZW36" s="207"/>
      <c r="BZX36" s="207"/>
      <c r="BZY36" s="207"/>
      <c r="BZZ36" s="207"/>
      <c r="CAA36" s="207"/>
      <c r="CAB36" s="227"/>
      <c r="CAC36" s="227"/>
      <c r="CAD36" s="207"/>
      <c r="CAE36" s="207"/>
      <c r="CAF36" s="207"/>
      <c r="CAG36" s="207"/>
      <c r="CAH36" s="207"/>
      <c r="CAI36" s="207"/>
      <c r="CAJ36" s="207"/>
      <c r="CAK36" s="207"/>
      <c r="CAL36" s="207"/>
      <c r="CAM36" s="207"/>
      <c r="CAN36" s="227"/>
      <c r="CAO36" s="227"/>
      <c r="CAP36" s="207"/>
      <c r="CAQ36" s="207"/>
      <c r="CAR36" s="207"/>
      <c r="CAS36" s="207"/>
      <c r="CAT36" s="207"/>
      <c r="CAU36" s="207"/>
      <c r="CAV36" s="207"/>
      <c r="CAW36" s="207"/>
      <c r="CAX36" s="207"/>
      <c r="CAY36" s="207"/>
      <c r="CAZ36" s="227"/>
      <c r="CBA36" s="227"/>
      <c r="CBB36" s="207"/>
      <c r="CBC36" s="207"/>
      <c r="CBD36" s="207"/>
      <c r="CBE36" s="207"/>
      <c r="CBF36" s="207"/>
      <c r="CBG36" s="207"/>
      <c r="CBH36" s="207"/>
      <c r="CBI36" s="207"/>
      <c r="CBJ36" s="207"/>
      <c r="CBK36" s="207"/>
      <c r="CBL36" s="227"/>
      <c r="CBM36" s="227"/>
      <c r="CBN36" s="207"/>
      <c r="CBO36" s="207"/>
      <c r="CBP36" s="207"/>
      <c r="CBQ36" s="207"/>
      <c r="CBR36" s="207"/>
      <c r="CBS36" s="207"/>
      <c r="CBT36" s="207"/>
      <c r="CBU36" s="207"/>
      <c r="CBV36" s="207"/>
      <c r="CBW36" s="207"/>
      <c r="CBX36" s="227"/>
      <c r="CBY36" s="227"/>
      <c r="CBZ36" s="207"/>
      <c r="CCA36" s="207"/>
      <c r="CCB36" s="207"/>
      <c r="CCC36" s="207"/>
      <c r="CCD36" s="207"/>
      <c r="CCE36" s="207"/>
      <c r="CCF36" s="207"/>
      <c r="CCG36" s="207"/>
      <c r="CCH36" s="207"/>
      <c r="CCI36" s="207"/>
      <c r="CCJ36" s="227"/>
      <c r="CCK36" s="227"/>
      <c r="CCL36" s="207"/>
      <c r="CCM36" s="207"/>
      <c r="CCN36" s="207"/>
      <c r="CCO36" s="207"/>
      <c r="CCP36" s="207"/>
      <c r="CCQ36" s="207"/>
      <c r="CCR36" s="207"/>
      <c r="CCS36" s="207"/>
      <c r="CCT36" s="207"/>
      <c r="CCU36" s="207"/>
      <c r="CCV36" s="227"/>
      <c r="CCW36" s="227"/>
      <c r="CCX36" s="207"/>
      <c r="CCY36" s="207"/>
      <c r="CCZ36" s="207"/>
      <c r="CDA36" s="207"/>
      <c r="CDB36" s="207"/>
      <c r="CDC36" s="207"/>
      <c r="CDD36" s="207"/>
      <c r="CDE36" s="207"/>
      <c r="CDF36" s="207"/>
      <c r="CDG36" s="207"/>
      <c r="CDH36" s="227"/>
      <c r="CDI36" s="227"/>
      <c r="CDJ36" s="207"/>
      <c r="CDK36" s="207"/>
      <c r="CDL36" s="207"/>
      <c r="CDM36" s="207"/>
      <c r="CDN36" s="207"/>
      <c r="CDO36" s="207"/>
      <c r="CDP36" s="207"/>
      <c r="CDQ36" s="207"/>
      <c r="CDR36" s="207"/>
      <c r="CDS36" s="207"/>
      <c r="CDT36" s="227"/>
      <c r="CDU36" s="227"/>
      <c r="CDV36" s="207"/>
      <c r="CDW36" s="207"/>
      <c r="CDX36" s="207"/>
      <c r="CDY36" s="207"/>
      <c r="CDZ36" s="207"/>
      <c r="CEA36" s="207"/>
      <c r="CEB36" s="207"/>
      <c r="CEC36" s="207"/>
      <c r="CED36" s="207"/>
      <c r="CEE36" s="207"/>
      <c r="CEF36" s="227"/>
      <c r="CEG36" s="227"/>
      <c r="CEH36" s="207"/>
      <c r="CEI36" s="207"/>
      <c r="CEJ36" s="207"/>
      <c r="CEK36" s="207"/>
      <c r="CEL36" s="207"/>
      <c r="CEM36" s="207"/>
      <c r="CEN36" s="207"/>
      <c r="CEO36" s="207"/>
      <c r="CEP36" s="207"/>
      <c r="CEQ36" s="207"/>
      <c r="CER36" s="227"/>
      <c r="CES36" s="227"/>
      <c r="CET36" s="207"/>
      <c r="CEU36" s="207"/>
      <c r="CEV36" s="207"/>
      <c r="CEW36" s="207"/>
      <c r="CEX36" s="207"/>
      <c r="CEY36" s="207"/>
      <c r="CEZ36" s="207"/>
      <c r="CFA36" s="207"/>
      <c r="CFB36" s="207"/>
      <c r="CFC36" s="207"/>
      <c r="CFD36" s="227"/>
      <c r="CFE36" s="227"/>
      <c r="CFF36" s="207"/>
      <c r="CFG36" s="207"/>
      <c r="CFH36" s="207"/>
      <c r="CFI36" s="207"/>
      <c r="CFJ36" s="207"/>
      <c r="CFK36" s="207"/>
      <c r="CFL36" s="207"/>
      <c r="CFM36" s="207"/>
      <c r="CFN36" s="207"/>
      <c r="CFO36" s="207"/>
      <c r="CFP36" s="227"/>
      <c r="CFQ36" s="227"/>
      <c r="CFR36" s="207"/>
      <c r="CFS36" s="207"/>
      <c r="CFT36" s="207"/>
      <c r="CFU36" s="207"/>
      <c r="CFV36" s="207"/>
      <c r="CFW36" s="207"/>
      <c r="CFX36" s="207"/>
      <c r="CFY36" s="207"/>
      <c r="CFZ36" s="207"/>
      <c r="CGA36" s="207"/>
      <c r="CGB36" s="227"/>
      <c r="CGC36" s="227"/>
      <c r="CGD36" s="207"/>
      <c r="CGE36" s="207"/>
      <c r="CGF36" s="207"/>
      <c r="CGG36" s="207"/>
      <c r="CGH36" s="207"/>
      <c r="CGI36" s="207"/>
      <c r="CGJ36" s="207"/>
      <c r="CGK36" s="207"/>
      <c r="CGL36" s="207"/>
      <c r="CGM36" s="207"/>
      <c r="CGN36" s="227"/>
      <c r="CGO36" s="227"/>
      <c r="CGP36" s="207"/>
      <c r="CGQ36" s="207"/>
      <c r="CGR36" s="207"/>
      <c r="CGS36" s="207"/>
      <c r="CGT36" s="207"/>
      <c r="CGU36" s="207"/>
      <c r="CGV36" s="207"/>
      <c r="CGW36" s="207"/>
      <c r="CGX36" s="207"/>
      <c r="CGY36" s="207"/>
      <c r="CGZ36" s="227"/>
      <c r="CHA36" s="227"/>
      <c r="CHB36" s="207"/>
      <c r="CHC36" s="207"/>
      <c r="CHD36" s="207"/>
      <c r="CHE36" s="207"/>
      <c r="CHF36" s="207"/>
      <c r="CHG36" s="207"/>
      <c r="CHH36" s="207"/>
      <c r="CHI36" s="207"/>
      <c r="CHJ36" s="207"/>
      <c r="CHK36" s="207"/>
      <c r="CHL36" s="227"/>
      <c r="CHM36" s="227"/>
      <c r="CHN36" s="207"/>
      <c r="CHO36" s="207"/>
      <c r="CHP36" s="207"/>
      <c r="CHQ36" s="207"/>
      <c r="CHR36" s="207"/>
      <c r="CHS36" s="207"/>
      <c r="CHT36" s="207"/>
      <c r="CHU36" s="207"/>
      <c r="CHV36" s="207"/>
      <c r="CHW36" s="207"/>
      <c r="CHX36" s="227"/>
      <c r="CHY36" s="227"/>
      <c r="CHZ36" s="207"/>
      <c r="CIA36" s="207"/>
      <c r="CIB36" s="207"/>
      <c r="CIC36" s="207"/>
      <c r="CID36" s="207"/>
      <c r="CIE36" s="207"/>
      <c r="CIF36" s="207"/>
      <c r="CIG36" s="207"/>
      <c r="CIH36" s="207"/>
      <c r="CII36" s="207"/>
      <c r="CIJ36" s="227"/>
      <c r="CIK36" s="227"/>
      <c r="CIL36" s="207"/>
      <c r="CIM36" s="207"/>
      <c r="CIN36" s="207"/>
      <c r="CIO36" s="207"/>
      <c r="CIP36" s="207"/>
      <c r="CIQ36" s="207"/>
      <c r="CIR36" s="207"/>
      <c r="CIS36" s="207"/>
      <c r="CIT36" s="207"/>
      <c r="CIU36" s="207"/>
      <c r="CIV36" s="227"/>
      <c r="CIW36" s="227"/>
      <c r="CIX36" s="207"/>
      <c r="CIY36" s="207"/>
      <c r="CIZ36" s="207"/>
      <c r="CJA36" s="207"/>
      <c r="CJB36" s="207"/>
      <c r="CJC36" s="207"/>
      <c r="CJD36" s="207"/>
      <c r="CJE36" s="207"/>
      <c r="CJF36" s="207"/>
      <c r="CJG36" s="207"/>
      <c r="CJH36" s="227"/>
      <c r="CJI36" s="227"/>
      <c r="CJJ36" s="207"/>
      <c r="CJK36" s="207"/>
      <c r="CJL36" s="207"/>
      <c r="CJM36" s="207"/>
      <c r="CJN36" s="207"/>
      <c r="CJO36" s="207"/>
      <c r="CJP36" s="207"/>
      <c r="CJQ36" s="207"/>
      <c r="CJR36" s="207"/>
      <c r="CJS36" s="207"/>
      <c r="CJT36" s="227"/>
      <c r="CJU36" s="227"/>
      <c r="CJV36" s="207"/>
      <c r="CJW36" s="207"/>
      <c r="CJX36" s="207"/>
      <c r="CJY36" s="207"/>
      <c r="CJZ36" s="207"/>
      <c r="CKA36" s="207"/>
      <c r="CKB36" s="207"/>
      <c r="CKC36" s="207"/>
      <c r="CKD36" s="207"/>
      <c r="CKE36" s="207"/>
      <c r="CKF36" s="227"/>
      <c r="CKG36" s="227"/>
      <c r="CKH36" s="207"/>
      <c r="CKI36" s="207"/>
      <c r="CKJ36" s="207"/>
      <c r="CKK36" s="207"/>
      <c r="CKL36" s="207"/>
      <c r="CKM36" s="207"/>
      <c r="CKN36" s="207"/>
      <c r="CKO36" s="207"/>
      <c r="CKP36" s="207"/>
      <c r="CKQ36" s="207"/>
      <c r="CKR36" s="227"/>
      <c r="CKS36" s="227"/>
      <c r="CKT36" s="207"/>
      <c r="CKU36" s="207"/>
      <c r="CKV36" s="207"/>
      <c r="CKW36" s="207"/>
      <c r="CKX36" s="207"/>
      <c r="CKY36" s="207"/>
      <c r="CKZ36" s="207"/>
      <c r="CLA36" s="207"/>
      <c r="CLB36" s="207"/>
      <c r="CLC36" s="207"/>
      <c r="CLD36" s="227"/>
      <c r="CLE36" s="227"/>
      <c r="CLF36" s="207"/>
      <c r="CLG36" s="207"/>
      <c r="CLH36" s="207"/>
      <c r="CLI36" s="207"/>
      <c r="CLJ36" s="207"/>
      <c r="CLK36" s="207"/>
      <c r="CLL36" s="207"/>
      <c r="CLM36" s="207"/>
      <c r="CLN36" s="207"/>
      <c r="CLO36" s="207"/>
      <c r="CLP36" s="227"/>
      <c r="CLQ36" s="227"/>
      <c r="CLR36" s="207"/>
      <c r="CLS36" s="207"/>
      <c r="CLT36" s="207"/>
      <c r="CLU36" s="207"/>
      <c r="CLV36" s="207"/>
      <c r="CLW36" s="207"/>
      <c r="CLX36" s="207"/>
      <c r="CLY36" s="207"/>
      <c r="CLZ36" s="207"/>
      <c r="CMA36" s="207"/>
      <c r="CMB36" s="227"/>
      <c r="CMC36" s="227"/>
      <c r="CMD36" s="207"/>
      <c r="CME36" s="207"/>
      <c r="CMF36" s="207"/>
      <c r="CMG36" s="207"/>
      <c r="CMH36" s="207"/>
      <c r="CMI36" s="207"/>
      <c r="CMJ36" s="207"/>
      <c r="CMK36" s="207"/>
      <c r="CML36" s="207"/>
      <c r="CMM36" s="207"/>
      <c r="CMN36" s="227"/>
      <c r="CMO36" s="227"/>
      <c r="CMP36" s="207"/>
      <c r="CMQ36" s="207"/>
      <c r="CMR36" s="207"/>
      <c r="CMS36" s="207"/>
      <c r="CMT36" s="207"/>
      <c r="CMU36" s="207"/>
      <c r="CMV36" s="207"/>
      <c r="CMW36" s="207"/>
      <c r="CMX36" s="207"/>
      <c r="CMY36" s="207"/>
      <c r="CMZ36" s="227"/>
      <c r="CNA36" s="227"/>
      <c r="CNB36" s="207"/>
      <c r="CNC36" s="207"/>
      <c r="CND36" s="207"/>
      <c r="CNE36" s="207"/>
      <c r="CNF36" s="207"/>
      <c r="CNG36" s="207"/>
      <c r="CNH36" s="207"/>
      <c r="CNI36" s="207"/>
      <c r="CNJ36" s="207"/>
      <c r="CNK36" s="207"/>
      <c r="CNL36" s="227"/>
      <c r="CNM36" s="227"/>
      <c r="CNN36" s="207"/>
      <c r="CNO36" s="207"/>
      <c r="CNP36" s="207"/>
      <c r="CNQ36" s="207"/>
      <c r="CNR36" s="207"/>
      <c r="CNS36" s="207"/>
      <c r="CNT36" s="207"/>
      <c r="CNU36" s="207"/>
      <c r="CNV36" s="207"/>
      <c r="CNW36" s="207"/>
      <c r="CNX36" s="227"/>
      <c r="CNY36" s="227"/>
      <c r="CNZ36" s="207"/>
      <c r="COA36" s="207"/>
      <c r="COB36" s="207"/>
      <c r="COC36" s="207"/>
      <c r="COD36" s="207"/>
      <c r="COE36" s="207"/>
      <c r="COF36" s="207"/>
      <c r="COG36" s="207"/>
      <c r="COH36" s="207"/>
      <c r="COI36" s="207"/>
      <c r="COJ36" s="227"/>
      <c r="COK36" s="227"/>
      <c r="COL36" s="207"/>
      <c r="COM36" s="207"/>
      <c r="CON36" s="207"/>
      <c r="COO36" s="207"/>
      <c r="COP36" s="207"/>
      <c r="COQ36" s="207"/>
      <c r="COR36" s="207"/>
      <c r="COS36" s="207"/>
      <c r="COT36" s="207"/>
      <c r="COU36" s="207"/>
      <c r="COV36" s="227"/>
      <c r="COW36" s="227"/>
      <c r="COX36" s="207"/>
      <c r="COY36" s="207"/>
      <c r="COZ36" s="207"/>
      <c r="CPA36" s="207"/>
      <c r="CPB36" s="207"/>
      <c r="CPC36" s="207"/>
      <c r="CPD36" s="207"/>
      <c r="CPE36" s="207"/>
      <c r="CPF36" s="207"/>
      <c r="CPG36" s="207"/>
      <c r="CPH36" s="227"/>
      <c r="CPI36" s="227"/>
      <c r="CPJ36" s="207"/>
      <c r="CPK36" s="207"/>
      <c r="CPL36" s="207"/>
      <c r="CPM36" s="207"/>
      <c r="CPN36" s="207"/>
      <c r="CPO36" s="207"/>
      <c r="CPP36" s="207"/>
      <c r="CPQ36" s="207"/>
      <c r="CPR36" s="207"/>
      <c r="CPS36" s="207"/>
      <c r="CPT36" s="227"/>
      <c r="CPU36" s="227"/>
      <c r="CPV36" s="207"/>
      <c r="CPW36" s="207"/>
      <c r="CPX36" s="207"/>
      <c r="CPY36" s="207"/>
      <c r="CPZ36" s="207"/>
      <c r="CQA36" s="207"/>
      <c r="CQB36" s="207"/>
      <c r="CQC36" s="207"/>
      <c r="CQD36" s="207"/>
      <c r="CQE36" s="207"/>
      <c r="CQF36" s="227"/>
      <c r="CQG36" s="227"/>
      <c r="CQH36" s="207"/>
      <c r="CQI36" s="207"/>
      <c r="CQJ36" s="207"/>
      <c r="CQK36" s="207"/>
      <c r="CQL36" s="207"/>
      <c r="CQM36" s="207"/>
      <c r="CQN36" s="207"/>
      <c r="CQO36" s="207"/>
      <c r="CQP36" s="207"/>
      <c r="CQQ36" s="207"/>
      <c r="CQR36" s="227"/>
      <c r="CQS36" s="227"/>
      <c r="CQT36" s="207"/>
      <c r="CQU36" s="207"/>
      <c r="CQV36" s="207"/>
      <c r="CQW36" s="207"/>
      <c r="CQX36" s="207"/>
      <c r="CQY36" s="207"/>
      <c r="CQZ36" s="207"/>
      <c r="CRA36" s="207"/>
      <c r="CRB36" s="207"/>
      <c r="CRC36" s="207"/>
      <c r="CRD36" s="227"/>
      <c r="CRE36" s="227"/>
      <c r="CRF36" s="207"/>
      <c r="CRG36" s="207"/>
      <c r="CRH36" s="207"/>
      <c r="CRI36" s="207"/>
      <c r="CRJ36" s="207"/>
      <c r="CRK36" s="207"/>
      <c r="CRL36" s="207"/>
      <c r="CRM36" s="207"/>
      <c r="CRN36" s="207"/>
      <c r="CRO36" s="207"/>
      <c r="CRP36" s="227"/>
      <c r="CRQ36" s="227"/>
      <c r="CRR36" s="207"/>
      <c r="CRS36" s="207"/>
      <c r="CRT36" s="207"/>
      <c r="CRU36" s="207"/>
      <c r="CRV36" s="207"/>
      <c r="CRW36" s="207"/>
      <c r="CRX36" s="207"/>
      <c r="CRY36" s="207"/>
      <c r="CRZ36" s="207"/>
      <c r="CSA36" s="207"/>
      <c r="CSB36" s="227"/>
      <c r="CSC36" s="227"/>
      <c r="CSD36" s="207"/>
      <c r="CSE36" s="207"/>
      <c r="CSF36" s="207"/>
      <c r="CSG36" s="207"/>
      <c r="CSH36" s="207"/>
      <c r="CSI36" s="207"/>
      <c r="CSJ36" s="207"/>
      <c r="CSK36" s="207"/>
      <c r="CSL36" s="207"/>
      <c r="CSM36" s="207"/>
      <c r="CSN36" s="227"/>
      <c r="CSO36" s="227"/>
      <c r="CSP36" s="207"/>
      <c r="CSQ36" s="207"/>
      <c r="CSR36" s="207"/>
      <c r="CSS36" s="207"/>
      <c r="CST36" s="207"/>
      <c r="CSU36" s="207"/>
      <c r="CSV36" s="207"/>
      <c r="CSW36" s="207"/>
      <c r="CSX36" s="207"/>
      <c r="CSY36" s="207"/>
      <c r="CSZ36" s="227"/>
      <c r="CTA36" s="227"/>
      <c r="CTB36" s="207"/>
      <c r="CTC36" s="207"/>
      <c r="CTD36" s="207"/>
      <c r="CTE36" s="207"/>
      <c r="CTF36" s="207"/>
      <c r="CTG36" s="207"/>
      <c r="CTH36" s="207"/>
      <c r="CTI36" s="207"/>
      <c r="CTJ36" s="207"/>
      <c r="CTK36" s="207"/>
      <c r="CTL36" s="227"/>
      <c r="CTM36" s="227"/>
      <c r="CTN36" s="207"/>
      <c r="CTO36" s="207"/>
      <c r="CTP36" s="207"/>
      <c r="CTQ36" s="207"/>
      <c r="CTR36" s="207"/>
      <c r="CTS36" s="207"/>
      <c r="CTT36" s="207"/>
      <c r="CTU36" s="207"/>
      <c r="CTV36" s="207"/>
      <c r="CTW36" s="207"/>
      <c r="CTX36" s="227"/>
      <c r="CTY36" s="227"/>
      <c r="CTZ36" s="207"/>
      <c r="CUA36" s="207"/>
      <c r="CUB36" s="207"/>
      <c r="CUC36" s="207"/>
      <c r="CUD36" s="207"/>
      <c r="CUE36" s="207"/>
      <c r="CUF36" s="207"/>
      <c r="CUG36" s="207"/>
      <c r="CUH36" s="207"/>
      <c r="CUI36" s="207"/>
      <c r="CUJ36" s="227"/>
      <c r="CUK36" s="227"/>
      <c r="CUL36" s="207"/>
      <c r="CUM36" s="207"/>
      <c r="CUN36" s="207"/>
      <c r="CUO36" s="207"/>
      <c r="CUP36" s="207"/>
      <c r="CUQ36" s="207"/>
      <c r="CUR36" s="207"/>
      <c r="CUS36" s="207"/>
      <c r="CUT36" s="207"/>
      <c r="CUU36" s="207"/>
      <c r="CUV36" s="227"/>
      <c r="CUW36" s="227"/>
      <c r="CUX36" s="207"/>
      <c r="CUY36" s="207"/>
      <c r="CUZ36" s="207"/>
      <c r="CVA36" s="207"/>
      <c r="CVB36" s="207"/>
      <c r="CVC36" s="207"/>
      <c r="CVD36" s="207"/>
      <c r="CVE36" s="207"/>
      <c r="CVF36" s="207"/>
      <c r="CVG36" s="207"/>
      <c r="CVH36" s="227"/>
      <c r="CVI36" s="227"/>
      <c r="CVJ36" s="207"/>
      <c r="CVK36" s="207"/>
      <c r="CVL36" s="207"/>
      <c r="CVM36" s="207"/>
      <c r="CVN36" s="207"/>
      <c r="CVO36" s="207"/>
      <c r="CVP36" s="207"/>
      <c r="CVQ36" s="207"/>
      <c r="CVR36" s="207"/>
      <c r="CVS36" s="207"/>
      <c r="CVT36" s="227"/>
      <c r="CVU36" s="227"/>
      <c r="CVV36" s="207"/>
      <c r="CVW36" s="207"/>
      <c r="CVX36" s="207"/>
      <c r="CVY36" s="207"/>
      <c r="CVZ36" s="207"/>
      <c r="CWA36" s="207"/>
      <c r="CWB36" s="207"/>
      <c r="CWC36" s="207"/>
      <c r="CWD36" s="207"/>
      <c r="CWE36" s="207"/>
      <c r="CWF36" s="227"/>
      <c r="CWG36" s="227"/>
      <c r="CWH36" s="207"/>
      <c r="CWI36" s="207"/>
      <c r="CWJ36" s="207"/>
      <c r="CWK36" s="207"/>
      <c r="CWL36" s="207"/>
      <c r="CWM36" s="207"/>
      <c r="CWN36" s="207"/>
      <c r="CWO36" s="207"/>
      <c r="CWP36" s="207"/>
      <c r="CWQ36" s="207"/>
      <c r="CWR36" s="227"/>
      <c r="CWS36" s="227"/>
      <c r="CWT36" s="207"/>
      <c r="CWU36" s="207"/>
      <c r="CWV36" s="207"/>
      <c r="CWW36" s="207"/>
      <c r="CWX36" s="207"/>
      <c r="CWY36" s="207"/>
      <c r="CWZ36" s="207"/>
      <c r="CXA36" s="207"/>
      <c r="CXB36" s="207"/>
      <c r="CXC36" s="207"/>
      <c r="CXD36" s="227"/>
      <c r="CXE36" s="227"/>
      <c r="CXF36" s="207"/>
      <c r="CXG36" s="207"/>
      <c r="CXH36" s="207"/>
      <c r="CXI36" s="207"/>
      <c r="CXJ36" s="207"/>
      <c r="CXK36" s="207"/>
      <c r="CXL36" s="207"/>
      <c r="CXM36" s="207"/>
      <c r="CXN36" s="207"/>
      <c r="CXO36" s="207"/>
      <c r="CXP36" s="227"/>
      <c r="CXQ36" s="227"/>
      <c r="CXR36" s="207"/>
      <c r="CXS36" s="207"/>
      <c r="CXT36" s="207"/>
      <c r="CXU36" s="207"/>
      <c r="CXV36" s="207"/>
      <c r="CXW36" s="207"/>
      <c r="CXX36" s="207"/>
      <c r="CXY36" s="207"/>
      <c r="CXZ36" s="207"/>
      <c r="CYA36" s="207"/>
      <c r="CYB36" s="227"/>
      <c r="CYC36" s="227"/>
      <c r="CYD36" s="207"/>
      <c r="CYE36" s="207"/>
      <c r="CYF36" s="207"/>
      <c r="CYG36" s="207"/>
      <c r="CYH36" s="207"/>
      <c r="CYI36" s="207"/>
      <c r="CYJ36" s="207"/>
      <c r="CYK36" s="207"/>
      <c r="CYL36" s="207"/>
      <c r="CYM36" s="207"/>
      <c r="CYN36" s="227"/>
      <c r="CYO36" s="227"/>
      <c r="CYP36" s="207"/>
      <c r="CYQ36" s="207"/>
      <c r="CYR36" s="207"/>
      <c r="CYS36" s="207"/>
      <c r="CYT36" s="207"/>
      <c r="CYU36" s="207"/>
      <c r="CYV36" s="207"/>
      <c r="CYW36" s="207"/>
      <c r="CYX36" s="207"/>
      <c r="CYY36" s="207"/>
      <c r="CYZ36" s="227"/>
      <c r="CZA36" s="227"/>
      <c r="CZB36" s="207"/>
      <c r="CZC36" s="207"/>
      <c r="CZD36" s="207"/>
      <c r="CZE36" s="207"/>
      <c r="CZF36" s="207"/>
      <c r="CZG36" s="207"/>
      <c r="CZH36" s="207"/>
      <c r="CZI36" s="207"/>
      <c r="CZJ36" s="207"/>
      <c r="CZK36" s="207"/>
      <c r="CZL36" s="227"/>
      <c r="CZM36" s="227"/>
      <c r="CZN36" s="207"/>
      <c r="CZO36" s="207"/>
      <c r="CZP36" s="207"/>
      <c r="CZQ36" s="207"/>
      <c r="CZR36" s="207"/>
      <c r="CZS36" s="207"/>
      <c r="CZT36" s="207"/>
      <c r="CZU36" s="207"/>
      <c r="CZV36" s="207"/>
      <c r="CZW36" s="207"/>
      <c r="CZX36" s="227"/>
      <c r="CZY36" s="227"/>
      <c r="CZZ36" s="207"/>
      <c r="DAA36" s="207"/>
      <c r="DAB36" s="207"/>
      <c r="DAC36" s="207"/>
      <c r="DAD36" s="207"/>
      <c r="DAE36" s="207"/>
      <c r="DAF36" s="207"/>
      <c r="DAG36" s="207"/>
      <c r="DAH36" s="207"/>
      <c r="DAI36" s="207"/>
      <c r="DAJ36" s="227"/>
      <c r="DAK36" s="227"/>
      <c r="DAL36" s="207"/>
      <c r="DAM36" s="207"/>
      <c r="DAN36" s="207"/>
      <c r="DAO36" s="207"/>
      <c r="DAP36" s="207"/>
      <c r="DAQ36" s="207"/>
      <c r="DAR36" s="207"/>
      <c r="DAS36" s="207"/>
      <c r="DAT36" s="207"/>
      <c r="DAU36" s="207"/>
      <c r="DAV36" s="227"/>
      <c r="DAW36" s="227"/>
      <c r="DAX36" s="207"/>
      <c r="DAY36" s="207"/>
      <c r="DAZ36" s="207"/>
      <c r="DBA36" s="207"/>
      <c r="DBB36" s="207"/>
      <c r="DBC36" s="207"/>
      <c r="DBD36" s="207"/>
      <c r="DBE36" s="207"/>
      <c r="DBF36" s="207"/>
      <c r="DBG36" s="207"/>
      <c r="DBH36" s="227"/>
      <c r="DBI36" s="227"/>
      <c r="DBJ36" s="207"/>
      <c r="DBK36" s="207"/>
      <c r="DBL36" s="207"/>
      <c r="DBM36" s="207"/>
      <c r="DBN36" s="207"/>
      <c r="DBO36" s="207"/>
      <c r="DBP36" s="207"/>
      <c r="DBQ36" s="207"/>
      <c r="DBR36" s="207"/>
      <c r="DBS36" s="207"/>
      <c r="DBT36" s="227"/>
      <c r="DBU36" s="227"/>
      <c r="DBV36" s="207"/>
      <c r="DBW36" s="207"/>
      <c r="DBX36" s="207"/>
      <c r="DBY36" s="207"/>
      <c r="DBZ36" s="207"/>
      <c r="DCA36" s="207"/>
      <c r="DCB36" s="207"/>
      <c r="DCC36" s="207"/>
      <c r="DCD36" s="207"/>
      <c r="DCE36" s="207"/>
      <c r="DCF36" s="227"/>
      <c r="DCG36" s="227"/>
      <c r="DCH36" s="207"/>
      <c r="DCI36" s="207"/>
      <c r="DCJ36" s="207"/>
      <c r="DCK36" s="207"/>
      <c r="DCL36" s="207"/>
      <c r="DCM36" s="207"/>
      <c r="DCN36" s="207"/>
      <c r="DCO36" s="207"/>
      <c r="DCP36" s="207"/>
      <c r="DCQ36" s="207"/>
      <c r="DCR36" s="227"/>
      <c r="DCS36" s="227"/>
      <c r="DCT36" s="207"/>
      <c r="DCU36" s="207"/>
      <c r="DCV36" s="207"/>
      <c r="DCW36" s="207"/>
      <c r="DCX36" s="207"/>
      <c r="DCY36" s="207"/>
      <c r="DCZ36" s="207"/>
      <c r="DDA36" s="207"/>
      <c r="DDB36" s="207"/>
      <c r="DDC36" s="207"/>
      <c r="DDD36" s="227"/>
      <c r="DDE36" s="227"/>
      <c r="DDF36" s="207"/>
      <c r="DDG36" s="207"/>
      <c r="DDH36" s="207"/>
      <c r="DDI36" s="207"/>
      <c r="DDJ36" s="207"/>
      <c r="DDK36" s="207"/>
      <c r="DDL36" s="207"/>
      <c r="DDM36" s="207"/>
      <c r="DDN36" s="207"/>
      <c r="DDO36" s="207"/>
      <c r="DDP36" s="227"/>
      <c r="DDQ36" s="227"/>
      <c r="DDR36" s="207"/>
      <c r="DDS36" s="207"/>
      <c r="DDT36" s="207"/>
      <c r="DDU36" s="207"/>
      <c r="DDV36" s="207"/>
      <c r="DDW36" s="207"/>
      <c r="DDX36" s="207"/>
      <c r="DDY36" s="207"/>
      <c r="DDZ36" s="207"/>
      <c r="DEA36" s="207"/>
      <c r="DEB36" s="227"/>
      <c r="DEC36" s="227"/>
      <c r="DED36" s="207"/>
      <c r="DEE36" s="207"/>
      <c r="DEF36" s="207"/>
      <c r="DEG36" s="207"/>
      <c r="DEH36" s="207"/>
      <c r="DEI36" s="207"/>
      <c r="DEJ36" s="207"/>
      <c r="DEK36" s="207"/>
      <c r="DEL36" s="207"/>
      <c r="DEM36" s="207"/>
      <c r="DEN36" s="227"/>
      <c r="DEO36" s="227"/>
      <c r="DEP36" s="207"/>
      <c r="DEQ36" s="207"/>
      <c r="DER36" s="207"/>
      <c r="DES36" s="207"/>
      <c r="DET36" s="207"/>
      <c r="DEU36" s="207"/>
      <c r="DEV36" s="207"/>
      <c r="DEW36" s="207"/>
      <c r="DEX36" s="207"/>
      <c r="DEY36" s="207"/>
      <c r="DEZ36" s="227"/>
      <c r="DFA36" s="227"/>
      <c r="DFB36" s="207"/>
      <c r="DFC36" s="207"/>
      <c r="DFD36" s="207"/>
      <c r="DFE36" s="207"/>
      <c r="DFF36" s="207"/>
      <c r="DFG36" s="207"/>
      <c r="DFH36" s="207"/>
      <c r="DFI36" s="207"/>
      <c r="DFJ36" s="207"/>
      <c r="DFK36" s="207"/>
      <c r="DFL36" s="227"/>
      <c r="DFM36" s="227"/>
      <c r="DFN36" s="207"/>
      <c r="DFO36" s="207"/>
      <c r="DFP36" s="207"/>
      <c r="DFQ36" s="207"/>
      <c r="DFR36" s="207"/>
      <c r="DFS36" s="207"/>
      <c r="DFT36" s="207"/>
      <c r="DFU36" s="207"/>
      <c r="DFV36" s="207"/>
      <c r="DFW36" s="207"/>
      <c r="DFX36" s="227"/>
      <c r="DFY36" s="227"/>
      <c r="DFZ36" s="207"/>
      <c r="DGA36" s="207"/>
      <c r="DGB36" s="207"/>
      <c r="DGC36" s="207"/>
      <c r="DGD36" s="207"/>
      <c r="DGE36" s="207"/>
      <c r="DGF36" s="207"/>
      <c r="DGG36" s="207"/>
      <c r="DGH36" s="207"/>
      <c r="DGI36" s="207"/>
      <c r="DGJ36" s="227"/>
      <c r="DGK36" s="227"/>
      <c r="DGL36" s="207"/>
      <c r="DGM36" s="207"/>
      <c r="DGN36" s="207"/>
      <c r="DGO36" s="207"/>
      <c r="DGP36" s="207"/>
      <c r="DGQ36" s="207"/>
      <c r="DGR36" s="207"/>
      <c r="DGS36" s="207"/>
      <c r="DGT36" s="207"/>
      <c r="DGU36" s="207"/>
      <c r="DGV36" s="227"/>
      <c r="DGW36" s="227"/>
      <c r="DGX36" s="207"/>
      <c r="DGY36" s="207"/>
      <c r="DGZ36" s="207"/>
      <c r="DHA36" s="207"/>
      <c r="DHB36" s="207"/>
      <c r="DHC36" s="207"/>
      <c r="DHD36" s="207"/>
      <c r="DHE36" s="207"/>
      <c r="DHF36" s="207"/>
      <c r="DHG36" s="207"/>
      <c r="DHH36" s="227"/>
      <c r="DHI36" s="227"/>
      <c r="DHJ36" s="207"/>
      <c r="DHK36" s="207"/>
      <c r="DHL36" s="207"/>
      <c r="DHM36" s="207"/>
      <c r="DHN36" s="207"/>
      <c r="DHO36" s="207"/>
      <c r="DHP36" s="207"/>
      <c r="DHQ36" s="207"/>
      <c r="DHR36" s="207"/>
      <c r="DHS36" s="207"/>
      <c r="DHT36" s="227"/>
      <c r="DHU36" s="227"/>
      <c r="DHV36" s="207"/>
      <c r="DHW36" s="207"/>
      <c r="DHX36" s="207"/>
      <c r="DHY36" s="207"/>
      <c r="DHZ36" s="207"/>
      <c r="DIA36" s="207"/>
      <c r="DIB36" s="207"/>
      <c r="DIC36" s="207"/>
      <c r="DID36" s="207"/>
      <c r="DIE36" s="207"/>
      <c r="DIF36" s="227"/>
      <c r="DIG36" s="227"/>
      <c r="DIH36" s="207"/>
      <c r="DII36" s="207"/>
      <c r="DIJ36" s="207"/>
      <c r="DIK36" s="207"/>
      <c r="DIL36" s="207"/>
      <c r="DIM36" s="207"/>
      <c r="DIN36" s="207"/>
      <c r="DIO36" s="207"/>
      <c r="DIP36" s="207"/>
      <c r="DIQ36" s="207"/>
      <c r="DIR36" s="227"/>
      <c r="DIS36" s="227"/>
      <c r="DIT36" s="207"/>
      <c r="DIU36" s="207"/>
      <c r="DIV36" s="207"/>
      <c r="DIW36" s="207"/>
      <c r="DIX36" s="207"/>
      <c r="DIY36" s="207"/>
      <c r="DIZ36" s="207"/>
      <c r="DJA36" s="207"/>
      <c r="DJB36" s="207"/>
      <c r="DJC36" s="207"/>
      <c r="DJD36" s="227"/>
      <c r="DJE36" s="227"/>
      <c r="DJF36" s="207"/>
      <c r="DJG36" s="207"/>
      <c r="DJH36" s="207"/>
      <c r="DJI36" s="207"/>
      <c r="DJJ36" s="207"/>
      <c r="DJK36" s="207"/>
      <c r="DJL36" s="207"/>
      <c r="DJM36" s="207"/>
      <c r="DJN36" s="207"/>
      <c r="DJO36" s="207"/>
      <c r="DJP36" s="227"/>
      <c r="DJQ36" s="227"/>
      <c r="DJR36" s="207"/>
      <c r="DJS36" s="207"/>
      <c r="DJT36" s="207"/>
      <c r="DJU36" s="207"/>
      <c r="DJV36" s="207"/>
      <c r="DJW36" s="207"/>
      <c r="DJX36" s="207"/>
      <c r="DJY36" s="207"/>
      <c r="DJZ36" s="207"/>
      <c r="DKA36" s="207"/>
      <c r="DKB36" s="227"/>
      <c r="DKC36" s="227"/>
      <c r="DKD36" s="207"/>
      <c r="DKE36" s="207"/>
      <c r="DKF36" s="207"/>
      <c r="DKG36" s="207"/>
      <c r="DKH36" s="207"/>
      <c r="DKI36" s="207"/>
      <c r="DKJ36" s="207"/>
      <c r="DKK36" s="207"/>
      <c r="DKL36" s="207"/>
      <c r="DKM36" s="207"/>
      <c r="DKN36" s="227"/>
      <c r="DKO36" s="227"/>
      <c r="DKP36" s="207"/>
      <c r="DKQ36" s="207"/>
      <c r="DKR36" s="207"/>
      <c r="DKS36" s="207"/>
      <c r="DKT36" s="207"/>
      <c r="DKU36" s="207"/>
      <c r="DKV36" s="207"/>
      <c r="DKW36" s="207"/>
      <c r="DKX36" s="207"/>
      <c r="DKY36" s="207"/>
      <c r="DKZ36" s="227"/>
      <c r="DLA36" s="227"/>
      <c r="DLB36" s="207"/>
      <c r="DLC36" s="207"/>
      <c r="DLD36" s="207"/>
      <c r="DLE36" s="207"/>
      <c r="DLF36" s="207"/>
      <c r="DLG36" s="207"/>
      <c r="DLH36" s="207"/>
      <c r="DLI36" s="207"/>
      <c r="DLJ36" s="207"/>
      <c r="DLK36" s="207"/>
      <c r="DLL36" s="227"/>
      <c r="DLM36" s="227"/>
      <c r="DLN36" s="207"/>
      <c r="DLO36" s="207"/>
      <c r="DLP36" s="207"/>
      <c r="DLQ36" s="207"/>
      <c r="DLR36" s="207"/>
      <c r="DLS36" s="207"/>
      <c r="DLT36" s="207"/>
      <c r="DLU36" s="207"/>
      <c r="DLV36" s="207"/>
      <c r="DLW36" s="207"/>
      <c r="DLX36" s="227"/>
      <c r="DLY36" s="227"/>
      <c r="DLZ36" s="207"/>
      <c r="DMA36" s="207"/>
      <c r="DMB36" s="207"/>
      <c r="DMC36" s="207"/>
      <c r="DMD36" s="207"/>
      <c r="DME36" s="207"/>
      <c r="DMF36" s="207"/>
      <c r="DMG36" s="207"/>
      <c r="DMH36" s="207"/>
      <c r="DMI36" s="207"/>
      <c r="DMJ36" s="227"/>
      <c r="DMK36" s="227"/>
      <c r="DML36" s="207"/>
      <c r="DMM36" s="207"/>
      <c r="DMN36" s="207"/>
      <c r="DMO36" s="207"/>
      <c r="DMP36" s="207"/>
      <c r="DMQ36" s="207"/>
      <c r="DMR36" s="207"/>
      <c r="DMS36" s="207"/>
      <c r="DMT36" s="207"/>
      <c r="DMU36" s="207"/>
      <c r="DMV36" s="227"/>
      <c r="DMW36" s="227"/>
      <c r="DMX36" s="207"/>
      <c r="DMY36" s="207"/>
      <c r="DMZ36" s="207"/>
      <c r="DNA36" s="207"/>
      <c r="DNB36" s="207"/>
      <c r="DNC36" s="207"/>
      <c r="DND36" s="207"/>
      <c r="DNE36" s="207"/>
      <c r="DNF36" s="207"/>
      <c r="DNG36" s="207"/>
      <c r="DNH36" s="227"/>
      <c r="DNI36" s="227"/>
      <c r="DNJ36" s="207"/>
      <c r="DNK36" s="207"/>
      <c r="DNL36" s="207"/>
      <c r="DNM36" s="207"/>
      <c r="DNN36" s="207"/>
      <c r="DNO36" s="207"/>
      <c r="DNP36" s="207"/>
      <c r="DNQ36" s="207"/>
      <c r="DNR36" s="207"/>
      <c r="DNS36" s="207"/>
      <c r="DNT36" s="227"/>
      <c r="DNU36" s="227"/>
      <c r="DNV36" s="207"/>
      <c r="DNW36" s="207"/>
      <c r="DNX36" s="207"/>
      <c r="DNY36" s="207"/>
      <c r="DNZ36" s="207"/>
      <c r="DOA36" s="207"/>
      <c r="DOB36" s="207"/>
      <c r="DOC36" s="207"/>
      <c r="DOD36" s="207"/>
      <c r="DOE36" s="207"/>
      <c r="DOF36" s="227"/>
      <c r="DOG36" s="227"/>
      <c r="DOH36" s="207"/>
      <c r="DOI36" s="207"/>
      <c r="DOJ36" s="207"/>
      <c r="DOK36" s="207"/>
      <c r="DOL36" s="207"/>
      <c r="DOM36" s="207"/>
      <c r="DON36" s="207"/>
      <c r="DOO36" s="207"/>
      <c r="DOP36" s="207"/>
      <c r="DOQ36" s="207"/>
      <c r="DOR36" s="227"/>
      <c r="DOS36" s="227"/>
      <c r="DOT36" s="207"/>
      <c r="DOU36" s="207"/>
      <c r="DOV36" s="207"/>
      <c r="DOW36" s="207"/>
      <c r="DOX36" s="207"/>
      <c r="DOY36" s="207"/>
      <c r="DOZ36" s="207"/>
      <c r="DPA36" s="207"/>
      <c r="DPB36" s="207"/>
      <c r="DPC36" s="207"/>
      <c r="DPD36" s="227"/>
      <c r="DPE36" s="227"/>
      <c r="DPF36" s="207"/>
      <c r="DPG36" s="207"/>
      <c r="DPH36" s="207"/>
      <c r="DPI36" s="207"/>
      <c r="DPJ36" s="207"/>
      <c r="DPK36" s="207"/>
      <c r="DPL36" s="207"/>
      <c r="DPM36" s="207"/>
      <c r="DPN36" s="207"/>
      <c r="DPO36" s="207"/>
      <c r="DPP36" s="227"/>
      <c r="DPQ36" s="227"/>
      <c r="DPR36" s="207"/>
      <c r="DPS36" s="207"/>
      <c r="DPT36" s="207"/>
      <c r="DPU36" s="207"/>
      <c r="DPV36" s="207"/>
      <c r="DPW36" s="207"/>
      <c r="DPX36" s="207"/>
      <c r="DPY36" s="207"/>
      <c r="DPZ36" s="207"/>
      <c r="DQA36" s="207"/>
      <c r="DQB36" s="227"/>
      <c r="DQC36" s="227"/>
      <c r="DQD36" s="207"/>
      <c r="DQE36" s="207"/>
      <c r="DQF36" s="207"/>
      <c r="DQG36" s="207"/>
      <c r="DQH36" s="207"/>
      <c r="DQI36" s="207"/>
      <c r="DQJ36" s="207"/>
      <c r="DQK36" s="207"/>
      <c r="DQL36" s="207"/>
      <c r="DQM36" s="207"/>
      <c r="DQN36" s="227"/>
      <c r="DQO36" s="227"/>
      <c r="DQP36" s="207"/>
      <c r="DQQ36" s="207"/>
      <c r="DQR36" s="207"/>
      <c r="DQS36" s="207"/>
      <c r="DQT36" s="207"/>
      <c r="DQU36" s="207"/>
      <c r="DQV36" s="207"/>
      <c r="DQW36" s="207"/>
      <c r="DQX36" s="207"/>
      <c r="DQY36" s="207"/>
      <c r="DQZ36" s="227"/>
      <c r="DRA36" s="227"/>
      <c r="DRB36" s="207"/>
      <c r="DRC36" s="207"/>
      <c r="DRD36" s="207"/>
      <c r="DRE36" s="207"/>
      <c r="DRF36" s="207"/>
      <c r="DRG36" s="207"/>
      <c r="DRH36" s="207"/>
      <c r="DRI36" s="207"/>
      <c r="DRJ36" s="207"/>
      <c r="DRK36" s="207"/>
      <c r="DRL36" s="227"/>
      <c r="DRM36" s="227"/>
      <c r="DRN36" s="207"/>
      <c r="DRO36" s="207"/>
      <c r="DRP36" s="207"/>
      <c r="DRQ36" s="207"/>
      <c r="DRR36" s="207"/>
      <c r="DRS36" s="207"/>
      <c r="DRT36" s="207"/>
      <c r="DRU36" s="207"/>
      <c r="DRV36" s="207"/>
      <c r="DRW36" s="207"/>
      <c r="DRX36" s="227"/>
      <c r="DRY36" s="227"/>
      <c r="DRZ36" s="207"/>
      <c r="DSA36" s="207"/>
      <c r="DSB36" s="207"/>
      <c r="DSC36" s="207"/>
      <c r="DSD36" s="207"/>
      <c r="DSE36" s="207"/>
      <c r="DSF36" s="207"/>
      <c r="DSG36" s="207"/>
      <c r="DSH36" s="207"/>
      <c r="DSI36" s="207"/>
      <c r="DSJ36" s="227"/>
      <c r="DSK36" s="227"/>
      <c r="DSL36" s="207"/>
      <c r="DSM36" s="207"/>
      <c r="DSN36" s="207"/>
      <c r="DSO36" s="207"/>
      <c r="DSP36" s="207"/>
      <c r="DSQ36" s="207"/>
      <c r="DSR36" s="207"/>
      <c r="DSS36" s="207"/>
      <c r="DST36" s="207"/>
      <c r="DSU36" s="207"/>
      <c r="DSV36" s="227"/>
      <c r="DSW36" s="227"/>
      <c r="DSX36" s="207"/>
      <c r="DSY36" s="207"/>
      <c r="DSZ36" s="207"/>
      <c r="DTA36" s="207"/>
      <c r="DTB36" s="207"/>
      <c r="DTC36" s="207"/>
      <c r="DTD36" s="207"/>
      <c r="DTE36" s="207"/>
      <c r="DTF36" s="207"/>
      <c r="DTG36" s="207"/>
      <c r="DTH36" s="227"/>
      <c r="DTI36" s="227"/>
      <c r="DTJ36" s="207"/>
      <c r="DTK36" s="207"/>
      <c r="DTL36" s="207"/>
      <c r="DTM36" s="207"/>
      <c r="DTN36" s="207"/>
      <c r="DTO36" s="207"/>
      <c r="DTP36" s="207"/>
      <c r="DTQ36" s="207"/>
      <c r="DTR36" s="207"/>
      <c r="DTS36" s="207"/>
      <c r="DTT36" s="227"/>
      <c r="DTU36" s="227"/>
      <c r="DTV36" s="207"/>
      <c r="DTW36" s="207"/>
      <c r="DTX36" s="207"/>
      <c r="DTY36" s="207"/>
      <c r="DTZ36" s="207"/>
      <c r="DUA36" s="207"/>
      <c r="DUB36" s="207"/>
      <c r="DUC36" s="207"/>
      <c r="DUD36" s="207"/>
      <c r="DUE36" s="207"/>
      <c r="DUF36" s="227"/>
      <c r="DUG36" s="227"/>
      <c r="DUH36" s="207"/>
      <c r="DUI36" s="207"/>
      <c r="DUJ36" s="207"/>
      <c r="DUK36" s="207"/>
      <c r="DUL36" s="207"/>
      <c r="DUM36" s="207"/>
      <c r="DUN36" s="207"/>
      <c r="DUO36" s="207"/>
      <c r="DUP36" s="207"/>
      <c r="DUQ36" s="207"/>
      <c r="DUR36" s="227"/>
      <c r="DUS36" s="227"/>
      <c r="DUT36" s="207"/>
      <c r="DUU36" s="207"/>
      <c r="DUV36" s="207"/>
      <c r="DUW36" s="207"/>
      <c r="DUX36" s="207"/>
      <c r="DUY36" s="207"/>
      <c r="DUZ36" s="207"/>
      <c r="DVA36" s="207"/>
      <c r="DVB36" s="207"/>
      <c r="DVC36" s="207"/>
      <c r="DVD36" s="227"/>
      <c r="DVE36" s="227"/>
      <c r="DVF36" s="207"/>
      <c r="DVG36" s="207"/>
      <c r="DVH36" s="207"/>
      <c r="DVI36" s="207"/>
      <c r="DVJ36" s="207"/>
      <c r="DVK36" s="207"/>
      <c r="DVL36" s="207"/>
      <c r="DVM36" s="207"/>
      <c r="DVN36" s="207"/>
      <c r="DVO36" s="207"/>
      <c r="DVP36" s="227"/>
      <c r="DVQ36" s="227"/>
      <c r="DVR36" s="207"/>
      <c r="DVS36" s="207"/>
      <c r="DVT36" s="207"/>
      <c r="DVU36" s="207"/>
      <c r="DVV36" s="207"/>
      <c r="DVW36" s="207"/>
      <c r="DVX36" s="207"/>
      <c r="DVY36" s="207"/>
      <c r="DVZ36" s="207"/>
      <c r="DWA36" s="207"/>
      <c r="DWB36" s="227"/>
      <c r="DWC36" s="227"/>
      <c r="DWD36" s="207"/>
      <c r="DWE36" s="207"/>
      <c r="DWF36" s="207"/>
      <c r="DWG36" s="207"/>
      <c r="DWH36" s="207"/>
      <c r="DWI36" s="207"/>
      <c r="DWJ36" s="207"/>
      <c r="DWK36" s="207"/>
      <c r="DWL36" s="207"/>
      <c r="DWM36" s="207"/>
      <c r="DWN36" s="227"/>
      <c r="DWO36" s="227"/>
      <c r="DWP36" s="207"/>
      <c r="DWQ36" s="207"/>
      <c r="DWR36" s="207"/>
      <c r="DWS36" s="207"/>
      <c r="DWT36" s="207"/>
      <c r="DWU36" s="207"/>
      <c r="DWV36" s="207"/>
      <c r="DWW36" s="207"/>
      <c r="DWX36" s="207"/>
      <c r="DWY36" s="207"/>
      <c r="DWZ36" s="227"/>
      <c r="DXA36" s="227"/>
      <c r="DXB36" s="207"/>
      <c r="DXC36" s="207"/>
      <c r="DXD36" s="207"/>
      <c r="DXE36" s="207"/>
      <c r="DXF36" s="207"/>
      <c r="DXG36" s="207"/>
      <c r="DXH36" s="207"/>
      <c r="DXI36" s="207"/>
      <c r="DXJ36" s="207"/>
      <c r="DXK36" s="207"/>
      <c r="DXL36" s="227"/>
      <c r="DXM36" s="227"/>
      <c r="DXN36" s="207"/>
      <c r="DXO36" s="207"/>
      <c r="DXP36" s="207"/>
      <c r="DXQ36" s="207"/>
      <c r="DXR36" s="207"/>
      <c r="DXS36" s="207"/>
      <c r="DXT36" s="207"/>
      <c r="DXU36" s="207"/>
      <c r="DXV36" s="207"/>
      <c r="DXW36" s="207"/>
      <c r="DXX36" s="227"/>
      <c r="DXY36" s="227"/>
      <c r="DXZ36" s="207"/>
      <c r="DYA36" s="207"/>
      <c r="DYB36" s="207"/>
      <c r="DYC36" s="207"/>
      <c r="DYD36" s="207"/>
      <c r="DYE36" s="207"/>
      <c r="DYF36" s="207"/>
      <c r="DYG36" s="207"/>
      <c r="DYH36" s="207"/>
      <c r="DYI36" s="207"/>
      <c r="DYJ36" s="227"/>
      <c r="DYK36" s="227"/>
      <c r="DYL36" s="207"/>
      <c r="DYM36" s="207"/>
      <c r="DYN36" s="207"/>
      <c r="DYO36" s="207"/>
      <c r="DYP36" s="207"/>
      <c r="DYQ36" s="207"/>
      <c r="DYR36" s="207"/>
      <c r="DYS36" s="207"/>
      <c r="DYT36" s="207"/>
      <c r="DYU36" s="207"/>
      <c r="DYV36" s="227"/>
      <c r="DYW36" s="227"/>
      <c r="DYX36" s="207"/>
      <c r="DYY36" s="207"/>
      <c r="DYZ36" s="207"/>
      <c r="DZA36" s="207"/>
      <c r="DZB36" s="207"/>
      <c r="DZC36" s="207"/>
      <c r="DZD36" s="207"/>
      <c r="DZE36" s="207"/>
      <c r="DZF36" s="207"/>
      <c r="DZG36" s="207"/>
      <c r="DZH36" s="227"/>
      <c r="DZI36" s="227"/>
      <c r="DZJ36" s="207"/>
      <c r="DZK36" s="207"/>
      <c r="DZL36" s="207"/>
      <c r="DZM36" s="207"/>
      <c r="DZN36" s="207"/>
      <c r="DZO36" s="207"/>
      <c r="DZP36" s="207"/>
      <c r="DZQ36" s="207"/>
      <c r="DZR36" s="207"/>
      <c r="DZS36" s="207"/>
      <c r="DZT36" s="227"/>
      <c r="DZU36" s="227"/>
      <c r="DZV36" s="207"/>
      <c r="DZW36" s="207"/>
      <c r="DZX36" s="207"/>
      <c r="DZY36" s="207"/>
      <c r="DZZ36" s="207"/>
      <c r="EAA36" s="207"/>
      <c r="EAB36" s="207"/>
      <c r="EAC36" s="207"/>
      <c r="EAD36" s="207"/>
      <c r="EAE36" s="207"/>
      <c r="EAF36" s="227"/>
      <c r="EAG36" s="227"/>
      <c r="EAH36" s="207"/>
      <c r="EAI36" s="207"/>
      <c r="EAJ36" s="207"/>
      <c r="EAK36" s="207"/>
      <c r="EAL36" s="207"/>
      <c r="EAM36" s="207"/>
      <c r="EAN36" s="207"/>
      <c r="EAO36" s="207"/>
      <c r="EAP36" s="207"/>
      <c r="EAQ36" s="207"/>
      <c r="EAR36" s="227"/>
      <c r="EAS36" s="227"/>
      <c r="EAT36" s="207"/>
      <c r="EAU36" s="207"/>
      <c r="EAV36" s="207"/>
      <c r="EAW36" s="207"/>
      <c r="EAX36" s="207"/>
      <c r="EAY36" s="207"/>
      <c r="EAZ36" s="207"/>
      <c r="EBA36" s="207"/>
      <c r="EBB36" s="207"/>
      <c r="EBC36" s="207"/>
      <c r="EBD36" s="227"/>
      <c r="EBE36" s="227"/>
      <c r="EBF36" s="207"/>
      <c r="EBG36" s="207"/>
      <c r="EBH36" s="207"/>
      <c r="EBI36" s="207"/>
      <c r="EBJ36" s="207"/>
      <c r="EBK36" s="207"/>
      <c r="EBL36" s="207"/>
      <c r="EBM36" s="207"/>
      <c r="EBN36" s="207"/>
      <c r="EBO36" s="207"/>
      <c r="EBP36" s="227"/>
      <c r="EBQ36" s="227"/>
      <c r="EBR36" s="207"/>
      <c r="EBS36" s="207"/>
      <c r="EBT36" s="207"/>
      <c r="EBU36" s="207"/>
      <c r="EBV36" s="207"/>
      <c r="EBW36" s="207"/>
      <c r="EBX36" s="207"/>
      <c r="EBY36" s="207"/>
      <c r="EBZ36" s="207"/>
      <c r="ECA36" s="207"/>
      <c r="ECB36" s="227"/>
      <c r="ECC36" s="227"/>
      <c r="ECD36" s="207"/>
      <c r="ECE36" s="207"/>
      <c r="ECF36" s="207"/>
      <c r="ECG36" s="207"/>
      <c r="ECH36" s="207"/>
      <c r="ECI36" s="207"/>
      <c r="ECJ36" s="207"/>
      <c r="ECK36" s="207"/>
      <c r="ECL36" s="207"/>
      <c r="ECM36" s="207"/>
      <c r="ECN36" s="227"/>
      <c r="ECO36" s="227"/>
      <c r="ECP36" s="207"/>
      <c r="ECQ36" s="207"/>
      <c r="ECR36" s="207"/>
      <c r="ECS36" s="207"/>
      <c r="ECT36" s="207"/>
      <c r="ECU36" s="207"/>
      <c r="ECV36" s="207"/>
      <c r="ECW36" s="207"/>
      <c r="ECX36" s="207"/>
      <c r="ECY36" s="207"/>
      <c r="ECZ36" s="227"/>
      <c r="EDA36" s="227"/>
      <c r="EDB36" s="207"/>
      <c r="EDC36" s="207"/>
      <c r="EDD36" s="207"/>
      <c r="EDE36" s="207"/>
      <c r="EDF36" s="207"/>
      <c r="EDG36" s="207"/>
      <c r="EDH36" s="207"/>
      <c r="EDI36" s="207"/>
      <c r="EDJ36" s="207"/>
      <c r="EDK36" s="207"/>
      <c r="EDL36" s="227"/>
      <c r="EDM36" s="227"/>
      <c r="EDN36" s="207"/>
      <c r="EDO36" s="207"/>
      <c r="EDP36" s="207"/>
      <c r="EDQ36" s="207"/>
      <c r="EDR36" s="207"/>
      <c r="EDS36" s="207"/>
      <c r="EDT36" s="207"/>
      <c r="EDU36" s="207"/>
      <c r="EDV36" s="207"/>
      <c r="EDW36" s="207"/>
      <c r="EDX36" s="227"/>
      <c r="EDY36" s="227"/>
      <c r="EDZ36" s="207"/>
      <c r="EEA36" s="207"/>
      <c r="EEB36" s="207"/>
      <c r="EEC36" s="207"/>
      <c r="EED36" s="207"/>
      <c r="EEE36" s="207"/>
      <c r="EEF36" s="207"/>
      <c r="EEG36" s="207"/>
      <c r="EEH36" s="207"/>
      <c r="EEI36" s="207"/>
      <c r="EEJ36" s="227"/>
      <c r="EEK36" s="227"/>
      <c r="EEL36" s="207"/>
      <c r="EEM36" s="207"/>
      <c r="EEN36" s="207"/>
      <c r="EEO36" s="207"/>
      <c r="EEP36" s="207"/>
      <c r="EEQ36" s="207"/>
      <c r="EER36" s="207"/>
      <c r="EES36" s="207"/>
      <c r="EET36" s="207"/>
      <c r="EEU36" s="207"/>
      <c r="EEV36" s="227"/>
      <c r="EEW36" s="227"/>
      <c r="EEX36" s="207"/>
      <c r="EEY36" s="207"/>
      <c r="EEZ36" s="207"/>
      <c r="EFA36" s="207"/>
      <c r="EFB36" s="207"/>
      <c r="EFC36" s="207"/>
      <c r="EFD36" s="207"/>
      <c r="EFE36" s="207"/>
      <c r="EFF36" s="207"/>
      <c r="EFG36" s="207"/>
      <c r="EFH36" s="227"/>
      <c r="EFI36" s="227"/>
      <c r="EFJ36" s="207"/>
      <c r="EFK36" s="207"/>
      <c r="EFL36" s="207"/>
      <c r="EFM36" s="207"/>
      <c r="EFN36" s="207"/>
      <c r="EFO36" s="207"/>
      <c r="EFP36" s="207"/>
      <c r="EFQ36" s="207"/>
      <c r="EFR36" s="207"/>
      <c r="EFS36" s="207"/>
      <c r="EFT36" s="227"/>
      <c r="EFU36" s="227"/>
      <c r="EFV36" s="207"/>
      <c r="EFW36" s="207"/>
      <c r="EFX36" s="207"/>
      <c r="EFY36" s="207"/>
      <c r="EFZ36" s="207"/>
      <c r="EGA36" s="207"/>
      <c r="EGB36" s="207"/>
      <c r="EGC36" s="207"/>
      <c r="EGD36" s="207"/>
      <c r="EGE36" s="207"/>
      <c r="EGF36" s="227"/>
      <c r="EGG36" s="227"/>
      <c r="EGH36" s="207"/>
      <c r="EGI36" s="207"/>
      <c r="EGJ36" s="207"/>
      <c r="EGK36" s="207"/>
      <c r="EGL36" s="207"/>
      <c r="EGM36" s="207"/>
      <c r="EGN36" s="207"/>
      <c r="EGO36" s="207"/>
      <c r="EGP36" s="207"/>
      <c r="EGQ36" s="207"/>
      <c r="EGR36" s="227"/>
      <c r="EGS36" s="227"/>
      <c r="EGT36" s="207"/>
      <c r="EGU36" s="207"/>
      <c r="EGV36" s="207"/>
      <c r="EGW36" s="207"/>
      <c r="EGX36" s="207"/>
      <c r="EGY36" s="207"/>
      <c r="EGZ36" s="207"/>
      <c r="EHA36" s="207"/>
      <c r="EHB36" s="207"/>
      <c r="EHC36" s="207"/>
      <c r="EHD36" s="227"/>
      <c r="EHE36" s="227"/>
      <c r="EHF36" s="207"/>
      <c r="EHG36" s="207"/>
      <c r="EHH36" s="207"/>
      <c r="EHI36" s="207"/>
      <c r="EHJ36" s="207"/>
      <c r="EHK36" s="207"/>
      <c r="EHL36" s="207"/>
      <c r="EHM36" s="207"/>
      <c r="EHN36" s="207"/>
      <c r="EHO36" s="207"/>
      <c r="EHP36" s="227"/>
      <c r="EHQ36" s="227"/>
      <c r="EHR36" s="207"/>
      <c r="EHS36" s="207"/>
      <c r="EHT36" s="207"/>
      <c r="EHU36" s="207"/>
      <c r="EHV36" s="207"/>
      <c r="EHW36" s="207"/>
      <c r="EHX36" s="207"/>
      <c r="EHY36" s="207"/>
      <c r="EHZ36" s="207"/>
      <c r="EIA36" s="207"/>
      <c r="EIB36" s="227"/>
      <c r="EIC36" s="227"/>
      <c r="EID36" s="207"/>
      <c r="EIE36" s="207"/>
      <c r="EIF36" s="207"/>
      <c r="EIG36" s="207"/>
      <c r="EIH36" s="207"/>
      <c r="EII36" s="207"/>
      <c r="EIJ36" s="207"/>
      <c r="EIK36" s="207"/>
      <c r="EIL36" s="207"/>
      <c r="EIM36" s="207"/>
      <c r="EIN36" s="227"/>
      <c r="EIO36" s="227"/>
      <c r="EIP36" s="207"/>
      <c r="EIQ36" s="207"/>
      <c r="EIR36" s="207"/>
      <c r="EIS36" s="207"/>
      <c r="EIT36" s="207"/>
      <c r="EIU36" s="207"/>
      <c r="EIV36" s="207"/>
      <c r="EIW36" s="207"/>
      <c r="EIX36" s="207"/>
      <c r="EIY36" s="207"/>
      <c r="EIZ36" s="227"/>
      <c r="EJA36" s="227"/>
      <c r="EJB36" s="207"/>
      <c r="EJC36" s="207"/>
      <c r="EJD36" s="207"/>
      <c r="EJE36" s="207"/>
      <c r="EJF36" s="207"/>
      <c r="EJG36" s="207"/>
      <c r="EJH36" s="207"/>
      <c r="EJI36" s="207"/>
      <c r="EJJ36" s="207"/>
      <c r="EJK36" s="207"/>
      <c r="EJL36" s="227"/>
      <c r="EJM36" s="227"/>
      <c r="EJN36" s="207"/>
      <c r="EJO36" s="207"/>
      <c r="EJP36" s="207"/>
      <c r="EJQ36" s="207"/>
      <c r="EJR36" s="207"/>
      <c r="EJS36" s="207"/>
      <c r="EJT36" s="207"/>
      <c r="EJU36" s="207"/>
      <c r="EJV36" s="207"/>
      <c r="EJW36" s="207"/>
      <c r="EJX36" s="227"/>
      <c r="EJY36" s="227"/>
      <c r="EJZ36" s="207"/>
      <c r="EKA36" s="207"/>
      <c r="EKB36" s="207"/>
      <c r="EKC36" s="207"/>
      <c r="EKD36" s="207"/>
      <c r="EKE36" s="207"/>
      <c r="EKF36" s="207"/>
      <c r="EKG36" s="207"/>
      <c r="EKH36" s="207"/>
      <c r="EKI36" s="207"/>
      <c r="EKJ36" s="227"/>
      <c r="EKK36" s="227"/>
      <c r="EKL36" s="207"/>
      <c r="EKM36" s="207"/>
      <c r="EKN36" s="207"/>
      <c r="EKO36" s="207"/>
      <c r="EKP36" s="207"/>
      <c r="EKQ36" s="207"/>
      <c r="EKR36" s="207"/>
      <c r="EKS36" s="207"/>
      <c r="EKT36" s="207"/>
      <c r="EKU36" s="207"/>
      <c r="EKV36" s="227"/>
      <c r="EKW36" s="227"/>
      <c r="EKX36" s="207"/>
      <c r="EKY36" s="207"/>
      <c r="EKZ36" s="207"/>
      <c r="ELA36" s="207"/>
      <c r="ELB36" s="207"/>
      <c r="ELC36" s="207"/>
      <c r="ELD36" s="207"/>
      <c r="ELE36" s="207"/>
      <c r="ELF36" s="207"/>
      <c r="ELG36" s="207"/>
      <c r="ELH36" s="227"/>
      <c r="ELI36" s="227"/>
      <c r="ELJ36" s="207"/>
      <c r="ELK36" s="207"/>
      <c r="ELL36" s="207"/>
      <c r="ELM36" s="207"/>
      <c r="ELN36" s="207"/>
      <c r="ELO36" s="207"/>
      <c r="ELP36" s="207"/>
      <c r="ELQ36" s="207"/>
      <c r="ELR36" s="207"/>
      <c r="ELS36" s="207"/>
      <c r="ELT36" s="227"/>
      <c r="ELU36" s="227"/>
      <c r="ELV36" s="207"/>
      <c r="ELW36" s="207"/>
      <c r="ELX36" s="207"/>
      <c r="ELY36" s="207"/>
      <c r="ELZ36" s="207"/>
      <c r="EMA36" s="207"/>
      <c r="EMB36" s="207"/>
      <c r="EMC36" s="207"/>
      <c r="EMD36" s="207"/>
      <c r="EME36" s="207"/>
      <c r="EMF36" s="227"/>
      <c r="EMG36" s="227"/>
      <c r="EMH36" s="207"/>
      <c r="EMI36" s="207"/>
      <c r="EMJ36" s="207"/>
      <c r="EMK36" s="207"/>
      <c r="EML36" s="207"/>
      <c r="EMM36" s="207"/>
      <c r="EMN36" s="207"/>
      <c r="EMO36" s="207"/>
      <c r="EMP36" s="207"/>
      <c r="EMQ36" s="207"/>
      <c r="EMR36" s="227"/>
      <c r="EMS36" s="227"/>
      <c r="EMT36" s="207"/>
      <c r="EMU36" s="207"/>
      <c r="EMV36" s="207"/>
      <c r="EMW36" s="207"/>
      <c r="EMX36" s="207"/>
      <c r="EMY36" s="207"/>
      <c r="EMZ36" s="207"/>
      <c r="ENA36" s="207"/>
      <c r="ENB36" s="207"/>
      <c r="ENC36" s="207"/>
      <c r="END36" s="227"/>
      <c r="ENE36" s="227"/>
      <c r="ENF36" s="207"/>
      <c r="ENG36" s="207"/>
      <c r="ENH36" s="207"/>
      <c r="ENI36" s="207"/>
      <c r="ENJ36" s="207"/>
      <c r="ENK36" s="207"/>
      <c r="ENL36" s="207"/>
      <c r="ENM36" s="207"/>
      <c r="ENN36" s="207"/>
      <c r="ENO36" s="207"/>
      <c r="ENP36" s="227"/>
      <c r="ENQ36" s="227"/>
      <c r="ENR36" s="207"/>
      <c r="ENS36" s="207"/>
      <c r="ENT36" s="207"/>
      <c r="ENU36" s="207"/>
      <c r="ENV36" s="207"/>
      <c r="ENW36" s="207"/>
      <c r="ENX36" s="207"/>
      <c r="ENY36" s="207"/>
      <c r="ENZ36" s="207"/>
      <c r="EOA36" s="207"/>
      <c r="EOB36" s="227"/>
      <c r="EOC36" s="227"/>
      <c r="EOD36" s="207"/>
      <c r="EOE36" s="207"/>
      <c r="EOF36" s="207"/>
      <c r="EOG36" s="207"/>
      <c r="EOH36" s="207"/>
      <c r="EOI36" s="207"/>
      <c r="EOJ36" s="207"/>
      <c r="EOK36" s="207"/>
      <c r="EOL36" s="207"/>
      <c r="EOM36" s="207"/>
      <c r="EON36" s="227"/>
      <c r="EOO36" s="227"/>
      <c r="EOP36" s="207"/>
      <c r="EOQ36" s="207"/>
      <c r="EOR36" s="207"/>
      <c r="EOS36" s="207"/>
      <c r="EOT36" s="207"/>
      <c r="EOU36" s="207"/>
      <c r="EOV36" s="207"/>
      <c r="EOW36" s="207"/>
      <c r="EOX36" s="207"/>
      <c r="EOY36" s="207"/>
      <c r="EOZ36" s="227"/>
      <c r="EPA36" s="227"/>
      <c r="EPB36" s="207"/>
      <c r="EPC36" s="207"/>
      <c r="EPD36" s="207"/>
      <c r="EPE36" s="207"/>
      <c r="EPF36" s="207"/>
      <c r="EPG36" s="207"/>
      <c r="EPH36" s="207"/>
      <c r="EPI36" s="207"/>
      <c r="EPJ36" s="207"/>
      <c r="EPK36" s="207"/>
      <c r="EPL36" s="227"/>
      <c r="EPM36" s="227"/>
      <c r="EPN36" s="207"/>
      <c r="EPO36" s="207"/>
      <c r="EPP36" s="207"/>
      <c r="EPQ36" s="207"/>
      <c r="EPR36" s="207"/>
      <c r="EPS36" s="207"/>
      <c r="EPT36" s="207"/>
      <c r="EPU36" s="207"/>
      <c r="EPV36" s="207"/>
      <c r="EPW36" s="207"/>
      <c r="EPX36" s="227"/>
      <c r="EPY36" s="227"/>
      <c r="EPZ36" s="207"/>
      <c r="EQA36" s="207"/>
      <c r="EQB36" s="207"/>
      <c r="EQC36" s="207"/>
      <c r="EQD36" s="207"/>
      <c r="EQE36" s="207"/>
      <c r="EQF36" s="207"/>
      <c r="EQG36" s="207"/>
      <c r="EQH36" s="207"/>
      <c r="EQI36" s="207"/>
      <c r="EQJ36" s="227"/>
      <c r="EQK36" s="227"/>
      <c r="EQL36" s="207"/>
      <c r="EQM36" s="207"/>
      <c r="EQN36" s="207"/>
      <c r="EQO36" s="207"/>
      <c r="EQP36" s="207"/>
      <c r="EQQ36" s="207"/>
      <c r="EQR36" s="207"/>
      <c r="EQS36" s="207"/>
      <c r="EQT36" s="207"/>
      <c r="EQU36" s="207"/>
      <c r="EQV36" s="227"/>
      <c r="EQW36" s="227"/>
      <c r="EQX36" s="207"/>
      <c r="EQY36" s="207"/>
      <c r="EQZ36" s="207"/>
      <c r="ERA36" s="207"/>
      <c r="ERB36" s="207"/>
      <c r="ERC36" s="207"/>
      <c r="ERD36" s="207"/>
      <c r="ERE36" s="207"/>
      <c r="ERF36" s="207"/>
      <c r="ERG36" s="207"/>
      <c r="ERH36" s="227"/>
      <c r="ERI36" s="227"/>
      <c r="ERJ36" s="207"/>
      <c r="ERK36" s="207"/>
      <c r="ERL36" s="207"/>
      <c r="ERM36" s="207"/>
      <c r="ERN36" s="207"/>
      <c r="ERO36" s="207"/>
      <c r="ERP36" s="207"/>
      <c r="ERQ36" s="207"/>
      <c r="ERR36" s="207"/>
      <c r="ERS36" s="207"/>
      <c r="ERT36" s="227"/>
      <c r="ERU36" s="227"/>
      <c r="ERV36" s="207"/>
      <c r="ERW36" s="207"/>
      <c r="ERX36" s="207"/>
      <c r="ERY36" s="207"/>
      <c r="ERZ36" s="207"/>
      <c r="ESA36" s="207"/>
      <c r="ESB36" s="207"/>
      <c r="ESC36" s="207"/>
      <c r="ESD36" s="207"/>
      <c r="ESE36" s="207"/>
      <c r="ESF36" s="227"/>
      <c r="ESG36" s="227"/>
      <c r="ESH36" s="207"/>
      <c r="ESI36" s="207"/>
      <c r="ESJ36" s="207"/>
      <c r="ESK36" s="207"/>
      <c r="ESL36" s="207"/>
      <c r="ESM36" s="207"/>
      <c r="ESN36" s="207"/>
      <c r="ESO36" s="207"/>
      <c r="ESP36" s="207"/>
      <c r="ESQ36" s="207"/>
      <c r="ESR36" s="227"/>
      <c r="ESS36" s="227"/>
      <c r="EST36" s="207"/>
      <c r="ESU36" s="207"/>
      <c r="ESV36" s="207"/>
      <c r="ESW36" s="207"/>
      <c r="ESX36" s="207"/>
      <c r="ESY36" s="207"/>
      <c r="ESZ36" s="207"/>
      <c r="ETA36" s="207"/>
      <c r="ETB36" s="207"/>
      <c r="ETC36" s="207"/>
      <c r="ETD36" s="227"/>
      <c r="ETE36" s="227"/>
      <c r="ETF36" s="207"/>
      <c r="ETG36" s="207"/>
      <c r="ETH36" s="207"/>
      <c r="ETI36" s="207"/>
      <c r="ETJ36" s="207"/>
      <c r="ETK36" s="207"/>
      <c r="ETL36" s="207"/>
      <c r="ETM36" s="207"/>
      <c r="ETN36" s="207"/>
      <c r="ETO36" s="207"/>
      <c r="ETP36" s="227"/>
      <c r="ETQ36" s="227"/>
      <c r="ETR36" s="207"/>
      <c r="ETS36" s="207"/>
      <c r="ETT36" s="207"/>
      <c r="ETU36" s="207"/>
      <c r="ETV36" s="207"/>
      <c r="ETW36" s="207"/>
      <c r="ETX36" s="207"/>
      <c r="ETY36" s="207"/>
      <c r="ETZ36" s="207"/>
      <c r="EUA36" s="207"/>
      <c r="EUB36" s="227"/>
      <c r="EUC36" s="227"/>
      <c r="EUD36" s="207"/>
      <c r="EUE36" s="207"/>
      <c r="EUF36" s="207"/>
      <c r="EUG36" s="207"/>
      <c r="EUH36" s="207"/>
      <c r="EUI36" s="207"/>
      <c r="EUJ36" s="207"/>
      <c r="EUK36" s="207"/>
      <c r="EUL36" s="207"/>
      <c r="EUM36" s="207"/>
      <c r="EUN36" s="227"/>
      <c r="EUO36" s="227"/>
      <c r="EUP36" s="207"/>
      <c r="EUQ36" s="207"/>
      <c r="EUR36" s="207"/>
      <c r="EUS36" s="207"/>
      <c r="EUT36" s="207"/>
      <c r="EUU36" s="207"/>
      <c r="EUV36" s="207"/>
      <c r="EUW36" s="207"/>
      <c r="EUX36" s="207"/>
      <c r="EUY36" s="207"/>
      <c r="EUZ36" s="227"/>
      <c r="EVA36" s="227"/>
      <c r="EVB36" s="207"/>
      <c r="EVC36" s="207"/>
      <c r="EVD36" s="207"/>
      <c r="EVE36" s="207"/>
      <c r="EVF36" s="207"/>
      <c r="EVG36" s="207"/>
      <c r="EVH36" s="207"/>
      <c r="EVI36" s="207"/>
      <c r="EVJ36" s="207"/>
      <c r="EVK36" s="207"/>
      <c r="EVL36" s="227"/>
      <c r="EVM36" s="227"/>
      <c r="EVN36" s="207"/>
      <c r="EVO36" s="207"/>
      <c r="EVP36" s="207"/>
      <c r="EVQ36" s="207"/>
      <c r="EVR36" s="207"/>
      <c r="EVS36" s="207"/>
      <c r="EVT36" s="207"/>
      <c r="EVU36" s="207"/>
      <c r="EVV36" s="207"/>
      <c r="EVW36" s="207"/>
      <c r="EVX36" s="227"/>
      <c r="EVY36" s="227"/>
      <c r="EVZ36" s="207"/>
      <c r="EWA36" s="207"/>
      <c r="EWB36" s="207"/>
      <c r="EWC36" s="207"/>
      <c r="EWD36" s="207"/>
      <c r="EWE36" s="207"/>
      <c r="EWF36" s="207"/>
      <c r="EWG36" s="207"/>
      <c r="EWH36" s="207"/>
      <c r="EWI36" s="207"/>
      <c r="EWJ36" s="227"/>
      <c r="EWK36" s="227"/>
      <c r="EWL36" s="207"/>
      <c r="EWM36" s="207"/>
      <c r="EWN36" s="207"/>
      <c r="EWO36" s="207"/>
      <c r="EWP36" s="207"/>
      <c r="EWQ36" s="207"/>
      <c r="EWR36" s="207"/>
      <c r="EWS36" s="207"/>
      <c r="EWT36" s="207"/>
      <c r="EWU36" s="207"/>
      <c r="EWV36" s="227"/>
      <c r="EWW36" s="227"/>
      <c r="EWX36" s="207"/>
      <c r="EWY36" s="207"/>
      <c r="EWZ36" s="207"/>
      <c r="EXA36" s="207"/>
      <c r="EXB36" s="207"/>
      <c r="EXC36" s="207"/>
      <c r="EXD36" s="207"/>
      <c r="EXE36" s="207"/>
      <c r="EXF36" s="207"/>
      <c r="EXG36" s="207"/>
      <c r="EXH36" s="227"/>
      <c r="EXI36" s="227"/>
      <c r="EXJ36" s="207"/>
      <c r="EXK36" s="207"/>
      <c r="EXL36" s="207"/>
      <c r="EXM36" s="207"/>
      <c r="EXN36" s="207"/>
      <c r="EXO36" s="207"/>
      <c r="EXP36" s="207"/>
      <c r="EXQ36" s="207"/>
      <c r="EXR36" s="207"/>
      <c r="EXS36" s="207"/>
      <c r="EXT36" s="227"/>
      <c r="EXU36" s="227"/>
      <c r="EXV36" s="207"/>
      <c r="EXW36" s="207"/>
      <c r="EXX36" s="207"/>
      <c r="EXY36" s="207"/>
      <c r="EXZ36" s="207"/>
      <c r="EYA36" s="207"/>
      <c r="EYB36" s="207"/>
      <c r="EYC36" s="207"/>
      <c r="EYD36" s="207"/>
      <c r="EYE36" s="207"/>
      <c r="EYF36" s="227"/>
      <c r="EYG36" s="227"/>
      <c r="EYH36" s="207"/>
      <c r="EYI36" s="207"/>
      <c r="EYJ36" s="207"/>
      <c r="EYK36" s="207"/>
      <c r="EYL36" s="207"/>
      <c r="EYM36" s="207"/>
      <c r="EYN36" s="207"/>
      <c r="EYO36" s="207"/>
      <c r="EYP36" s="207"/>
      <c r="EYQ36" s="207"/>
      <c r="EYR36" s="227"/>
      <c r="EYS36" s="227"/>
      <c r="EYT36" s="207"/>
      <c r="EYU36" s="207"/>
      <c r="EYV36" s="207"/>
      <c r="EYW36" s="207"/>
      <c r="EYX36" s="207"/>
      <c r="EYY36" s="207"/>
      <c r="EYZ36" s="207"/>
      <c r="EZA36" s="207"/>
      <c r="EZB36" s="207"/>
      <c r="EZC36" s="207"/>
      <c r="EZD36" s="227"/>
      <c r="EZE36" s="227"/>
      <c r="EZF36" s="207"/>
      <c r="EZG36" s="207"/>
      <c r="EZH36" s="207"/>
      <c r="EZI36" s="207"/>
      <c r="EZJ36" s="207"/>
      <c r="EZK36" s="207"/>
      <c r="EZL36" s="207"/>
      <c r="EZM36" s="207"/>
      <c r="EZN36" s="207"/>
      <c r="EZO36" s="207"/>
      <c r="EZP36" s="227"/>
      <c r="EZQ36" s="227"/>
      <c r="EZR36" s="207"/>
      <c r="EZS36" s="207"/>
      <c r="EZT36" s="207"/>
      <c r="EZU36" s="207"/>
      <c r="EZV36" s="207"/>
      <c r="EZW36" s="207"/>
      <c r="EZX36" s="207"/>
      <c r="EZY36" s="207"/>
      <c r="EZZ36" s="207"/>
      <c r="FAA36" s="207"/>
      <c r="FAB36" s="227"/>
      <c r="FAC36" s="227"/>
      <c r="FAD36" s="207"/>
      <c r="FAE36" s="207"/>
      <c r="FAF36" s="207"/>
      <c r="FAG36" s="207"/>
      <c r="FAH36" s="207"/>
      <c r="FAI36" s="207"/>
      <c r="FAJ36" s="207"/>
      <c r="FAK36" s="207"/>
      <c r="FAL36" s="207"/>
      <c r="FAM36" s="207"/>
      <c r="FAN36" s="227"/>
      <c r="FAO36" s="227"/>
      <c r="FAP36" s="207"/>
      <c r="FAQ36" s="207"/>
      <c r="FAR36" s="207"/>
      <c r="FAS36" s="207"/>
      <c r="FAT36" s="207"/>
      <c r="FAU36" s="207"/>
      <c r="FAV36" s="207"/>
      <c r="FAW36" s="207"/>
      <c r="FAX36" s="207"/>
      <c r="FAY36" s="207"/>
      <c r="FAZ36" s="227"/>
      <c r="FBA36" s="227"/>
      <c r="FBB36" s="207"/>
      <c r="FBC36" s="207"/>
      <c r="FBD36" s="207"/>
      <c r="FBE36" s="207"/>
      <c r="FBF36" s="207"/>
      <c r="FBG36" s="207"/>
      <c r="FBH36" s="207"/>
      <c r="FBI36" s="207"/>
      <c r="FBJ36" s="207"/>
      <c r="FBK36" s="207"/>
      <c r="FBL36" s="227"/>
      <c r="FBM36" s="227"/>
      <c r="FBN36" s="207"/>
      <c r="FBO36" s="207"/>
      <c r="FBP36" s="207"/>
      <c r="FBQ36" s="207"/>
      <c r="FBR36" s="207"/>
      <c r="FBS36" s="207"/>
      <c r="FBT36" s="207"/>
      <c r="FBU36" s="207"/>
      <c r="FBV36" s="207"/>
      <c r="FBW36" s="207"/>
      <c r="FBX36" s="227"/>
      <c r="FBY36" s="227"/>
      <c r="FBZ36" s="207"/>
      <c r="FCA36" s="207"/>
      <c r="FCB36" s="207"/>
      <c r="FCC36" s="207"/>
      <c r="FCD36" s="207"/>
      <c r="FCE36" s="207"/>
      <c r="FCF36" s="207"/>
      <c r="FCG36" s="207"/>
      <c r="FCH36" s="207"/>
      <c r="FCI36" s="207"/>
      <c r="FCJ36" s="227"/>
      <c r="FCK36" s="227"/>
      <c r="FCL36" s="207"/>
      <c r="FCM36" s="207"/>
      <c r="FCN36" s="207"/>
      <c r="FCO36" s="207"/>
      <c r="FCP36" s="207"/>
      <c r="FCQ36" s="207"/>
      <c r="FCR36" s="207"/>
      <c r="FCS36" s="207"/>
      <c r="FCT36" s="207"/>
      <c r="FCU36" s="207"/>
      <c r="FCV36" s="227"/>
      <c r="FCW36" s="227"/>
      <c r="FCX36" s="207"/>
      <c r="FCY36" s="207"/>
      <c r="FCZ36" s="207"/>
      <c r="FDA36" s="207"/>
      <c r="FDB36" s="207"/>
      <c r="FDC36" s="207"/>
      <c r="FDD36" s="207"/>
      <c r="FDE36" s="207"/>
      <c r="FDF36" s="207"/>
      <c r="FDG36" s="207"/>
      <c r="FDH36" s="227"/>
      <c r="FDI36" s="227"/>
      <c r="FDJ36" s="207"/>
      <c r="FDK36" s="207"/>
      <c r="FDL36" s="207"/>
      <c r="FDM36" s="207"/>
      <c r="FDN36" s="207"/>
      <c r="FDO36" s="207"/>
      <c r="FDP36" s="207"/>
      <c r="FDQ36" s="207"/>
      <c r="FDR36" s="207"/>
      <c r="FDS36" s="207"/>
      <c r="FDT36" s="227"/>
      <c r="FDU36" s="227"/>
      <c r="FDV36" s="207"/>
      <c r="FDW36" s="207"/>
      <c r="FDX36" s="207"/>
      <c r="FDY36" s="207"/>
      <c r="FDZ36" s="207"/>
      <c r="FEA36" s="207"/>
      <c r="FEB36" s="207"/>
      <c r="FEC36" s="207"/>
      <c r="FED36" s="207"/>
      <c r="FEE36" s="207"/>
      <c r="FEF36" s="227"/>
      <c r="FEG36" s="227"/>
      <c r="FEH36" s="207"/>
      <c r="FEI36" s="207"/>
      <c r="FEJ36" s="207"/>
      <c r="FEK36" s="207"/>
      <c r="FEL36" s="207"/>
      <c r="FEM36" s="207"/>
      <c r="FEN36" s="207"/>
      <c r="FEO36" s="207"/>
      <c r="FEP36" s="207"/>
      <c r="FEQ36" s="207"/>
      <c r="FER36" s="227"/>
      <c r="FES36" s="227"/>
      <c r="FET36" s="207"/>
      <c r="FEU36" s="207"/>
      <c r="FEV36" s="207"/>
      <c r="FEW36" s="207"/>
      <c r="FEX36" s="207"/>
      <c r="FEY36" s="207"/>
      <c r="FEZ36" s="207"/>
      <c r="FFA36" s="207"/>
      <c r="FFB36" s="207"/>
      <c r="FFC36" s="207"/>
      <c r="FFD36" s="227"/>
      <c r="FFE36" s="227"/>
      <c r="FFF36" s="207"/>
      <c r="FFG36" s="207"/>
      <c r="FFH36" s="207"/>
      <c r="FFI36" s="207"/>
      <c r="FFJ36" s="207"/>
      <c r="FFK36" s="207"/>
      <c r="FFL36" s="207"/>
      <c r="FFM36" s="207"/>
      <c r="FFN36" s="207"/>
      <c r="FFO36" s="207"/>
      <c r="FFP36" s="227"/>
      <c r="FFQ36" s="227"/>
      <c r="FFR36" s="207"/>
      <c r="FFS36" s="207"/>
      <c r="FFT36" s="207"/>
      <c r="FFU36" s="207"/>
      <c r="FFV36" s="207"/>
      <c r="FFW36" s="207"/>
      <c r="FFX36" s="207"/>
      <c r="FFY36" s="207"/>
      <c r="FFZ36" s="207"/>
      <c r="FGA36" s="207"/>
      <c r="FGB36" s="227"/>
      <c r="FGC36" s="227"/>
      <c r="FGD36" s="207"/>
      <c r="FGE36" s="207"/>
      <c r="FGF36" s="207"/>
      <c r="FGG36" s="207"/>
      <c r="FGH36" s="207"/>
      <c r="FGI36" s="207"/>
      <c r="FGJ36" s="207"/>
      <c r="FGK36" s="207"/>
      <c r="FGL36" s="207"/>
      <c r="FGM36" s="207"/>
      <c r="FGN36" s="227"/>
      <c r="FGO36" s="227"/>
      <c r="FGP36" s="207"/>
      <c r="FGQ36" s="207"/>
      <c r="FGR36" s="207"/>
      <c r="FGS36" s="207"/>
      <c r="FGT36" s="207"/>
      <c r="FGU36" s="207"/>
      <c r="FGV36" s="207"/>
      <c r="FGW36" s="207"/>
      <c r="FGX36" s="207"/>
      <c r="FGY36" s="207"/>
      <c r="FGZ36" s="227"/>
      <c r="FHA36" s="227"/>
      <c r="FHB36" s="207"/>
      <c r="FHC36" s="207"/>
      <c r="FHD36" s="207"/>
      <c r="FHE36" s="207"/>
      <c r="FHF36" s="207"/>
      <c r="FHG36" s="207"/>
      <c r="FHH36" s="207"/>
      <c r="FHI36" s="207"/>
      <c r="FHJ36" s="207"/>
      <c r="FHK36" s="207"/>
      <c r="FHL36" s="227"/>
      <c r="FHM36" s="227"/>
      <c r="FHN36" s="207"/>
      <c r="FHO36" s="207"/>
      <c r="FHP36" s="207"/>
      <c r="FHQ36" s="207"/>
      <c r="FHR36" s="207"/>
      <c r="FHS36" s="207"/>
      <c r="FHT36" s="207"/>
      <c r="FHU36" s="207"/>
      <c r="FHV36" s="207"/>
      <c r="FHW36" s="207"/>
      <c r="FHX36" s="227"/>
      <c r="FHY36" s="227"/>
      <c r="FHZ36" s="207"/>
      <c r="FIA36" s="207"/>
      <c r="FIB36" s="207"/>
      <c r="FIC36" s="207"/>
      <c r="FID36" s="207"/>
      <c r="FIE36" s="207"/>
      <c r="FIF36" s="207"/>
      <c r="FIG36" s="207"/>
      <c r="FIH36" s="207"/>
      <c r="FII36" s="207"/>
      <c r="FIJ36" s="227"/>
      <c r="FIK36" s="227"/>
      <c r="FIL36" s="207"/>
      <c r="FIM36" s="207"/>
      <c r="FIN36" s="207"/>
      <c r="FIO36" s="207"/>
      <c r="FIP36" s="207"/>
      <c r="FIQ36" s="207"/>
      <c r="FIR36" s="207"/>
      <c r="FIS36" s="207"/>
      <c r="FIT36" s="207"/>
      <c r="FIU36" s="207"/>
      <c r="FIV36" s="227"/>
      <c r="FIW36" s="227"/>
      <c r="FIX36" s="207"/>
      <c r="FIY36" s="207"/>
      <c r="FIZ36" s="207"/>
      <c r="FJA36" s="207"/>
      <c r="FJB36" s="207"/>
      <c r="FJC36" s="207"/>
      <c r="FJD36" s="207"/>
      <c r="FJE36" s="207"/>
      <c r="FJF36" s="207"/>
      <c r="FJG36" s="207"/>
      <c r="FJH36" s="227"/>
      <c r="FJI36" s="227"/>
      <c r="FJJ36" s="207"/>
      <c r="FJK36" s="207"/>
      <c r="FJL36" s="207"/>
      <c r="FJM36" s="207"/>
      <c r="FJN36" s="207"/>
      <c r="FJO36" s="207"/>
      <c r="FJP36" s="207"/>
      <c r="FJQ36" s="207"/>
      <c r="FJR36" s="207"/>
      <c r="FJS36" s="207"/>
      <c r="FJT36" s="227"/>
      <c r="FJU36" s="227"/>
      <c r="FJV36" s="207"/>
      <c r="FJW36" s="207"/>
      <c r="FJX36" s="207"/>
      <c r="FJY36" s="207"/>
      <c r="FJZ36" s="207"/>
      <c r="FKA36" s="207"/>
      <c r="FKB36" s="207"/>
      <c r="FKC36" s="207"/>
      <c r="FKD36" s="207"/>
      <c r="FKE36" s="207"/>
      <c r="FKF36" s="227"/>
      <c r="FKG36" s="227"/>
      <c r="FKH36" s="207"/>
      <c r="FKI36" s="207"/>
      <c r="FKJ36" s="207"/>
      <c r="FKK36" s="207"/>
      <c r="FKL36" s="207"/>
      <c r="FKM36" s="207"/>
      <c r="FKN36" s="207"/>
      <c r="FKO36" s="207"/>
      <c r="FKP36" s="207"/>
      <c r="FKQ36" s="207"/>
      <c r="FKR36" s="227"/>
      <c r="FKS36" s="227"/>
      <c r="FKT36" s="207"/>
      <c r="FKU36" s="207"/>
      <c r="FKV36" s="207"/>
      <c r="FKW36" s="207"/>
      <c r="FKX36" s="207"/>
      <c r="FKY36" s="207"/>
      <c r="FKZ36" s="207"/>
      <c r="FLA36" s="207"/>
      <c r="FLB36" s="207"/>
      <c r="FLC36" s="207"/>
      <c r="FLD36" s="227"/>
      <c r="FLE36" s="227"/>
      <c r="FLF36" s="207"/>
      <c r="FLG36" s="207"/>
      <c r="FLH36" s="207"/>
      <c r="FLI36" s="207"/>
      <c r="FLJ36" s="207"/>
      <c r="FLK36" s="207"/>
      <c r="FLL36" s="207"/>
      <c r="FLM36" s="207"/>
      <c r="FLN36" s="207"/>
      <c r="FLO36" s="207"/>
      <c r="FLP36" s="227"/>
      <c r="FLQ36" s="227"/>
      <c r="FLR36" s="207"/>
      <c r="FLS36" s="207"/>
      <c r="FLT36" s="207"/>
      <c r="FLU36" s="207"/>
      <c r="FLV36" s="207"/>
      <c r="FLW36" s="207"/>
      <c r="FLX36" s="207"/>
      <c r="FLY36" s="207"/>
      <c r="FLZ36" s="207"/>
      <c r="FMA36" s="207"/>
      <c r="FMB36" s="227"/>
      <c r="FMC36" s="227"/>
      <c r="FMD36" s="207"/>
      <c r="FME36" s="207"/>
      <c r="FMF36" s="207"/>
      <c r="FMG36" s="207"/>
      <c r="FMH36" s="207"/>
      <c r="FMI36" s="207"/>
      <c r="FMJ36" s="207"/>
      <c r="FMK36" s="207"/>
      <c r="FML36" s="207"/>
      <c r="FMM36" s="207"/>
      <c r="FMN36" s="227"/>
      <c r="FMO36" s="227"/>
      <c r="FMP36" s="207"/>
      <c r="FMQ36" s="207"/>
      <c r="FMR36" s="207"/>
      <c r="FMS36" s="207"/>
      <c r="FMT36" s="207"/>
      <c r="FMU36" s="207"/>
      <c r="FMV36" s="207"/>
      <c r="FMW36" s="207"/>
      <c r="FMX36" s="207"/>
      <c r="FMY36" s="207"/>
      <c r="FMZ36" s="227"/>
      <c r="FNA36" s="227"/>
      <c r="FNB36" s="207"/>
      <c r="FNC36" s="207"/>
      <c r="FND36" s="207"/>
      <c r="FNE36" s="207"/>
      <c r="FNF36" s="207"/>
      <c r="FNG36" s="207"/>
      <c r="FNH36" s="207"/>
      <c r="FNI36" s="207"/>
      <c r="FNJ36" s="207"/>
      <c r="FNK36" s="207"/>
      <c r="FNL36" s="227"/>
      <c r="FNM36" s="227"/>
      <c r="FNN36" s="207"/>
      <c r="FNO36" s="207"/>
      <c r="FNP36" s="207"/>
      <c r="FNQ36" s="207"/>
      <c r="FNR36" s="207"/>
      <c r="FNS36" s="207"/>
      <c r="FNT36" s="207"/>
      <c r="FNU36" s="207"/>
      <c r="FNV36" s="207"/>
      <c r="FNW36" s="207"/>
      <c r="FNX36" s="227"/>
      <c r="FNY36" s="227"/>
      <c r="FNZ36" s="207"/>
      <c r="FOA36" s="207"/>
      <c r="FOB36" s="207"/>
      <c r="FOC36" s="207"/>
      <c r="FOD36" s="207"/>
      <c r="FOE36" s="207"/>
      <c r="FOF36" s="207"/>
      <c r="FOG36" s="207"/>
      <c r="FOH36" s="207"/>
      <c r="FOI36" s="207"/>
      <c r="FOJ36" s="227"/>
      <c r="FOK36" s="227"/>
      <c r="FOL36" s="207"/>
      <c r="FOM36" s="207"/>
      <c r="FON36" s="207"/>
      <c r="FOO36" s="207"/>
      <c r="FOP36" s="207"/>
      <c r="FOQ36" s="207"/>
      <c r="FOR36" s="207"/>
      <c r="FOS36" s="207"/>
      <c r="FOT36" s="207"/>
      <c r="FOU36" s="207"/>
      <c r="FOV36" s="227"/>
      <c r="FOW36" s="227"/>
      <c r="FOX36" s="207"/>
      <c r="FOY36" s="207"/>
      <c r="FOZ36" s="207"/>
      <c r="FPA36" s="207"/>
      <c r="FPB36" s="207"/>
      <c r="FPC36" s="207"/>
      <c r="FPD36" s="207"/>
      <c r="FPE36" s="207"/>
      <c r="FPF36" s="207"/>
      <c r="FPG36" s="207"/>
      <c r="FPH36" s="227"/>
      <c r="FPI36" s="227"/>
      <c r="FPJ36" s="207"/>
      <c r="FPK36" s="207"/>
      <c r="FPL36" s="207"/>
      <c r="FPM36" s="207"/>
      <c r="FPN36" s="207"/>
      <c r="FPO36" s="207"/>
      <c r="FPP36" s="207"/>
      <c r="FPQ36" s="207"/>
      <c r="FPR36" s="207"/>
      <c r="FPS36" s="207"/>
      <c r="FPT36" s="227"/>
      <c r="FPU36" s="227"/>
      <c r="FPV36" s="207"/>
      <c r="FPW36" s="207"/>
      <c r="FPX36" s="207"/>
      <c r="FPY36" s="207"/>
      <c r="FPZ36" s="207"/>
      <c r="FQA36" s="207"/>
      <c r="FQB36" s="207"/>
      <c r="FQC36" s="207"/>
      <c r="FQD36" s="207"/>
      <c r="FQE36" s="207"/>
      <c r="FQF36" s="227"/>
      <c r="FQG36" s="227"/>
      <c r="FQH36" s="207"/>
      <c r="FQI36" s="207"/>
      <c r="FQJ36" s="207"/>
      <c r="FQK36" s="207"/>
      <c r="FQL36" s="207"/>
      <c r="FQM36" s="207"/>
      <c r="FQN36" s="207"/>
      <c r="FQO36" s="207"/>
      <c r="FQP36" s="207"/>
      <c r="FQQ36" s="207"/>
      <c r="FQR36" s="227"/>
      <c r="FQS36" s="227"/>
      <c r="FQT36" s="207"/>
      <c r="FQU36" s="207"/>
      <c r="FQV36" s="207"/>
      <c r="FQW36" s="207"/>
      <c r="FQX36" s="207"/>
      <c r="FQY36" s="207"/>
      <c r="FQZ36" s="207"/>
      <c r="FRA36" s="207"/>
      <c r="FRB36" s="207"/>
      <c r="FRC36" s="207"/>
      <c r="FRD36" s="227"/>
      <c r="FRE36" s="227"/>
      <c r="FRF36" s="207"/>
      <c r="FRG36" s="207"/>
      <c r="FRH36" s="207"/>
      <c r="FRI36" s="207"/>
      <c r="FRJ36" s="207"/>
      <c r="FRK36" s="207"/>
      <c r="FRL36" s="207"/>
      <c r="FRM36" s="207"/>
      <c r="FRN36" s="207"/>
      <c r="FRO36" s="207"/>
      <c r="FRP36" s="227"/>
      <c r="FRQ36" s="227"/>
      <c r="FRR36" s="207"/>
      <c r="FRS36" s="207"/>
      <c r="FRT36" s="207"/>
      <c r="FRU36" s="207"/>
      <c r="FRV36" s="207"/>
      <c r="FRW36" s="207"/>
      <c r="FRX36" s="207"/>
      <c r="FRY36" s="207"/>
      <c r="FRZ36" s="207"/>
      <c r="FSA36" s="207"/>
      <c r="FSB36" s="227"/>
      <c r="FSC36" s="227"/>
      <c r="FSD36" s="207"/>
      <c r="FSE36" s="207"/>
      <c r="FSF36" s="207"/>
      <c r="FSG36" s="207"/>
      <c r="FSH36" s="207"/>
      <c r="FSI36" s="207"/>
      <c r="FSJ36" s="207"/>
      <c r="FSK36" s="207"/>
      <c r="FSL36" s="207"/>
      <c r="FSM36" s="207"/>
      <c r="FSN36" s="227"/>
      <c r="FSO36" s="227"/>
      <c r="FSP36" s="207"/>
      <c r="FSQ36" s="207"/>
      <c r="FSR36" s="207"/>
      <c r="FSS36" s="207"/>
      <c r="FST36" s="207"/>
      <c r="FSU36" s="207"/>
      <c r="FSV36" s="207"/>
      <c r="FSW36" s="207"/>
      <c r="FSX36" s="207"/>
      <c r="FSY36" s="207"/>
      <c r="FSZ36" s="227"/>
      <c r="FTA36" s="227"/>
      <c r="FTB36" s="207"/>
      <c r="FTC36" s="207"/>
      <c r="FTD36" s="207"/>
      <c r="FTE36" s="207"/>
      <c r="FTF36" s="207"/>
      <c r="FTG36" s="207"/>
      <c r="FTH36" s="207"/>
      <c r="FTI36" s="207"/>
      <c r="FTJ36" s="207"/>
      <c r="FTK36" s="207"/>
      <c r="FTL36" s="227"/>
      <c r="FTM36" s="227"/>
      <c r="FTN36" s="207"/>
      <c r="FTO36" s="207"/>
      <c r="FTP36" s="207"/>
      <c r="FTQ36" s="207"/>
      <c r="FTR36" s="207"/>
      <c r="FTS36" s="207"/>
      <c r="FTT36" s="207"/>
      <c r="FTU36" s="207"/>
      <c r="FTV36" s="207"/>
      <c r="FTW36" s="207"/>
      <c r="FTX36" s="227"/>
      <c r="FTY36" s="227"/>
      <c r="FTZ36" s="207"/>
      <c r="FUA36" s="207"/>
      <c r="FUB36" s="207"/>
      <c r="FUC36" s="207"/>
      <c r="FUD36" s="207"/>
      <c r="FUE36" s="207"/>
      <c r="FUF36" s="207"/>
      <c r="FUG36" s="207"/>
      <c r="FUH36" s="207"/>
      <c r="FUI36" s="207"/>
      <c r="FUJ36" s="227"/>
      <c r="FUK36" s="227"/>
      <c r="FUL36" s="207"/>
      <c r="FUM36" s="207"/>
      <c r="FUN36" s="207"/>
      <c r="FUO36" s="207"/>
      <c r="FUP36" s="207"/>
      <c r="FUQ36" s="207"/>
      <c r="FUR36" s="207"/>
      <c r="FUS36" s="207"/>
      <c r="FUT36" s="207"/>
      <c r="FUU36" s="207"/>
      <c r="FUV36" s="227"/>
      <c r="FUW36" s="227"/>
      <c r="FUX36" s="207"/>
      <c r="FUY36" s="207"/>
      <c r="FUZ36" s="207"/>
      <c r="FVA36" s="207"/>
      <c r="FVB36" s="207"/>
      <c r="FVC36" s="207"/>
      <c r="FVD36" s="207"/>
      <c r="FVE36" s="207"/>
      <c r="FVF36" s="207"/>
      <c r="FVG36" s="207"/>
      <c r="FVH36" s="227"/>
      <c r="FVI36" s="227"/>
      <c r="FVJ36" s="207"/>
      <c r="FVK36" s="207"/>
      <c r="FVL36" s="207"/>
      <c r="FVM36" s="207"/>
      <c r="FVN36" s="207"/>
      <c r="FVO36" s="207"/>
      <c r="FVP36" s="207"/>
      <c r="FVQ36" s="207"/>
      <c r="FVR36" s="207"/>
      <c r="FVS36" s="207"/>
      <c r="FVT36" s="227"/>
      <c r="FVU36" s="227"/>
      <c r="FVV36" s="207"/>
      <c r="FVW36" s="207"/>
      <c r="FVX36" s="207"/>
      <c r="FVY36" s="207"/>
      <c r="FVZ36" s="207"/>
      <c r="FWA36" s="207"/>
      <c r="FWB36" s="207"/>
      <c r="FWC36" s="207"/>
      <c r="FWD36" s="207"/>
      <c r="FWE36" s="207"/>
      <c r="FWF36" s="227"/>
      <c r="FWG36" s="227"/>
      <c r="FWH36" s="207"/>
      <c r="FWI36" s="207"/>
      <c r="FWJ36" s="207"/>
      <c r="FWK36" s="207"/>
      <c r="FWL36" s="207"/>
      <c r="FWM36" s="207"/>
      <c r="FWN36" s="207"/>
      <c r="FWO36" s="207"/>
      <c r="FWP36" s="207"/>
      <c r="FWQ36" s="207"/>
      <c r="FWR36" s="227"/>
      <c r="FWS36" s="227"/>
      <c r="FWT36" s="207"/>
      <c r="FWU36" s="207"/>
      <c r="FWV36" s="207"/>
      <c r="FWW36" s="207"/>
      <c r="FWX36" s="207"/>
      <c r="FWY36" s="207"/>
      <c r="FWZ36" s="207"/>
      <c r="FXA36" s="207"/>
      <c r="FXB36" s="207"/>
      <c r="FXC36" s="207"/>
      <c r="FXD36" s="227"/>
      <c r="FXE36" s="227"/>
      <c r="FXF36" s="207"/>
      <c r="FXG36" s="207"/>
      <c r="FXH36" s="207"/>
      <c r="FXI36" s="207"/>
      <c r="FXJ36" s="207"/>
      <c r="FXK36" s="207"/>
      <c r="FXL36" s="207"/>
      <c r="FXM36" s="207"/>
      <c r="FXN36" s="207"/>
      <c r="FXO36" s="207"/>
      <c r="FXP36" s="227"/>
      <c r="FXQ36" s="227"/>
      <c r="FXR36" s="207"/>
      <c r="FXS36" s="207"/>
      <c r="FXT36" s="207"/>
      <c r="FXU36" s="207"/>
      <c r="FXV36" s="207"/>
      <c r="FXW36" s="207"/>
      <c r="FXX36" s="207"/>
      <c r="FXY36" s="207"/>
      <c r="FXZ36" s="207"/>
      <c r="FYA36" s="207"/>
      <c r="FYB36" s="227"/>
      <c r="FYC36" s="227"/>
      <c r="FYD36" s="207"/>
      <c r="FYE36" s="207"/>
      <c r="FYF36" s="207"/>
      <c r="FYG36" s="207"/>
      <c r="FYH36" s="207"/>
      <c r="FYI36" s="207"/>
      <c r="FYJ36" s="207"/>
      <c r="FYK36" s="207"/>
      <c r="FYL36" s="207"/>
      <c r="FYM36" s="207"/>
      <c r="FYN36" s="227"/>
      <c r="FYO36" s="227"/>
      <c r="FYP36" s="207"/>
      <c r="FYQ36" s="207"/>
      <c r="FYR36" s="207"/>
      <c r="FYS36" s="207"/>
      <c r="FYT36" s="207"/>
      <c r="FYU36" s="207"/>
      <c r="FYV36" s="207"/>
      <c r="FYW36" s="207"/>
      <c r="FYX36" s="207"/>
      <c r="FYY36" s="207"/>
      <c r="FYZ36" s="227"/>
      <c r="FZA36" s="227"/>
      <c r="FZB36" s="207"/>
      <c r="FZC36" s="207"/>
      <c r="FZD36" s="207"/>
      <c r="FZE36" s="207"/>
      <c r="FZF36" s="207"/>
      <c r="FZG36" s="207"/>
      <c r="FZH36" s="207"/>
      <c r="FZI36" s="207"/>
      <c r="FZJ36" s="207"/>
      <c r="FZK36" s="207"/>
      <c r="FZL36" s="227"/>
      <c r="FZM36" s="227"/>
      <c r="FZN36" s="207"/>
      <c r="FZO36" s="207"/>
      <c r="FZP36" s="207"/>
      <c r="FZQ36" s="207"/>
      <c r="FZR36" s="207"/>
      <c r="FZS36" s="207"/>
      <c r="FZT36" s="207"/>
      <c r="FZU36" s="207"/>
      <c r="FZV36" s="207"/>
      <c r="FZW36" s="207"/>
      <c r="FZX36" s="227"/>
      <c r="FZY36" s="227"/>
      <c r="FZZ36" s="207"/>
      <c r="GAA36" s="207"/>
      <c r="GAB36" s="207"/>
      <c r="GAC36" s="207"/>
      <c r="GAD36" s="207"/>
      <c r="GAE36" s="207"/>
      <c r="GAF36" s="207"/>
      <c r="GAG36" s="207"/>
      <c r="GAH36" s="207"/>
      <c r="GAI36" s="207"/>
      <c r="GAJ36" s="227"/>
      <c r="GAK36" s="227"/>
      <c r="GAL36" s="207"/>
      <c r="GAM36" s="207"/>
      <c r="GAN36" s="207"/>
      <c r="GAO36" s="207"/>
      <c r="GAP36" s="207"/>
      <c r="GAQ36" s="207"/>
      <c r="GAR36" s="207"/>
      <c r="GAS36" s="207"/>
      <c r="GAT36" s="207"/>
      <c r="GAU36" s="207"/>
      <c r="GAV36" s="227"/>
      <c r="GAW36" s="227"/>
      <c r="GAX36" s="207"/>
      <c r="GAY36" s="207"/>
      <c r="GAZ36" s="207"/>
      <c r="GBA36" s="207"/>
      <c r="GBB36" s="207"/>
      <c r="GBC36" s="207"/>
      <c r="GBD36" s="207"/>
      <c r="GBE36" s="207"/>
      <c r="GBF36" s="207"/>
      <c r="GBG36" s="207"/>
      <c r="GBH36" s="227"/>
      <c r="GBI36" s="227"/>
      <c r="GBJ36" s="207"/>
      <c r="GBK36" s="207"/>
      <c r="GBL36" s="207"/>
      <c r="GBM36" s="207"/>
      <c r="GBN36" s="207"/>
      <c r="GBO36" s="207"/>
      <c r="GBP36" s="207"/>
      <c r="GBQ36" s="207"/>
      <c r="GBR36" s="207"/>
      <c r="GBS36" s="207"/>
      <c r="GBT36" s="227"/>
      <c r="GBU36" s="227"/>
      <c r="GBV36" s="207"/>
      <c r="GBW36" s="207"/>
      <c r="GBX36" s="207"/>
      <c r="GBY36" s="207"/>
      <c r="GBZ36" s="207"/>
      <c r="GCA36" s="207"/>
      <c r="GCB36" s="207"/>
      <c r="GCC36" s="207"/>
      <c r="GCD36" s="207"/>
      <c r="GCE36" s="207"/>
      <c r="GCF36" s="227"/>
      <c r="GCG36" s="227"/>
      <c r="GCH36" s="207"/>
      <c r="GCI36" s="207"/>
      <c r="GCJ36" s="207"/>
      <c r="GCK36" s="207"/>
      <c r="GCL36" s="207"/>
      <c r="GCM36" s="207"/>
      <c r="GCN36" s="207"/>
      <c r="GCO36" s="207"/>
      <c r="GCP36" s="207"/>
      <c r="GCQ36" s="207"/>
      <c r="GCR36" s="227"/>
      <c r="GCS36" s="227"/>
      <c r="GCT36" s="207"/>
      <c r="GCU36" s="207"/>
      <c r="GCV36" s="207"/>
      <c r="GCW36" s="207"/>
      <c r="GCX36" s="207"/>
      <c r="GCY36" s="207"/>
      <c r="GCZ36" s="207"/>
      <c r="GDA36" s="207"/>
      <c r="GDB36" s="207"/>
      <c r="GDC36" s="207"/>
      <c r="GDD36" s="227"/>
      <c r="GDE36" s="227"/>
      <c r="GDF36" s="207"/>
      <c r="GDG36" s="207"/>
      <c r="GDH36" s="207"/>
      <c r="GDI36" s="207"/>
      <c r="GDJ36" s="207"/>
      <c r="GDK36" s="207"/>
      <c r="GDL36" s="207"/>
      <c r="GDM36" s="207"/>
      <c r="GDN36" s="207"/>
      <c r="GDO36" s="207"/>
      <c r="GDP36" s="227"/>
      <c r="GDQ36" s="227"/>
      <c r="GDR36" s="207"/>
      <c r="GDS36" s="207"/>
      <c r="GDT36" s="207"/>
      <c r="GDU36" s="207"/>
      <c r="GDV36" s="207"/>
      <c r="GDW36" s="207"/>
      <c r="GDX36" s="207"/>
      <c r="GDY36" s="207"/>
      <c r="GDZ36" s="207"/>
      <c r="GEA36" s="207"/>
      <c r="GEB36" s="227"/>
      <c r="GEC36" s="227"/>
      <c r="GED36" s="207"/>
      <c r="GEE36" s="207"/>
      <c r="GEF36" s="207"/>
      <c r="GEG36" s="207"/>
      <c r="GEH36" s="207"/>
      <c r="GEI36" s="207"/>
      <c r="GEJ36" s="207"/>
      <c r="GEK36" s="207"/>
      <c r="GEL36" s="207"/>
      <c r="GEM36" s="207"/>
      <c r="GEN36" s="227"/>
      <c r="GEO36" s="227"/>
      <c r="GEP36" s="207"/>
      <c r="GEQ36" s="207"/>
      <c r="GER36" s="207"/>
      <c r="GES36" s="207"/>
      <c r="GET36" s="207"/>
      <c r="GEU36" s="207"/>
      <c r="GEV36" s="207"/>
      <c r="GEW36" s="207"/>
      <c r="GEX36" s="207"/>
      <c r="GEY36" s="207"/>
      <c r="GEZ36" s="227"/>
      <c r="GFA36" s="227"/>
      <c r="GFB36" s="207"/>
      <c r="GFC36" s="207"/>
      <c r="GFD36" s="207"/>
      <c r="GFE36" s="207"/>
      <c r="GFF36" s="207"/>
      <c r="GFG36" s="207"/>
      <c r="GFH36" s="207"/>
      <c r="GFI36" s="207"/>
      <c r="GFJ36" s="207"/>
      <c r="GFK36" s="207"/>
      <c r="GFL36" s="227"/>
      <c r="GFM36" s="227"/>
      <c r="GFN36" s="207"/>
      <c r="GFO36" s="207"/>
      <c r="GFP36" s="207"/>
      <c r="GFQ36" s="207"/>
      <c r="GFR36" s="207"/>
      <c r="GFS36" s="207"/>
      <c r="GFT36" s="207"/>
      <c r="GFU36" s="207"/>
      <c r="GFV36" s="207"/>
      <c r="GFW36" s="207"/>
      <c r="GFX36" s="227"/>
      <c r="GFY36" s="227"/>
      <c r="GFZ36" s="207"/>
      <c r="GGA36" s="207"/>
      <c r="GGB36" s="207"/>
      <c r="GGC36" s="207"/>
      <c r="GGD36" s="207"/>
      <c r="GGE36" s="207"/>
      <c r="GGF36" s="207"/>
      <c r="GGG36" s="207"/>
      <c r="GGH36" s="207"/>
      <c r="GGI36" s="207"/>
      <c r="GGJ36" s="227"/>
      <c r="GGK36" s="227"/>
      <c r="GGL36" s="207"/>
      <c r="GGM36" s="207"/>
      <c r="GGN36" s="207"/>
      <c r="GGO36" s="207"/>
      <c r="GGP36" s="207"/>
      <c r="GGQ36" s="207"/>
      <c r="GGR36" s="207"/>
      <c r="GGS36" s="207"/>
      <c r="GGT36" s="207"/>
      <c r="GGU36" s="207"/>
      <c r="GGV36" s="227"/>
      <c r="GGW36" s="227"/>
      <c r="GGX36" s="207"/>
      <c r="GGY36" s="207"/>
      <c r="GGZ36" s="207"/>
      <c r="GHA36" s="207"/>
      <c r="GHB36" s="207"/>
      <c r="GHC36" s="207"/>
      <c r="GHD36" s="207"/>
      <c r="GHE36" s="207"/>
      <c r="GHF36" s="207"/>
      <c r="GHG36" s="207"/>
      <c r="GHH36" s="227"/>
      <c r="GHI36" s="227"/>
      <c r="GHJ36" s="207"/>
      <c r="GHK36" s="207"/>
      <c r="GHL36" s="207"/>
      <c r="GHM36" s="207"/>
      <c r="GHN36" s="207"/>
      <c r="GHO36" s="207"/>
      <c r="GHP36" s="207"/>
      <c r="GHQ36" s="207"/>
      <c r="GHR36" s="207"/>
      <c r="GHS36" s="207"/>
      <c r="GHT36" s="227"/>
      <c r="GHU36" s="227"/>
      <c r="GHV36" s="207"/>
      <c r="GHW36" s="207"/>
      <c r="GHX36" s="207"/>
      <c r="GHY36" s="207"/>
      <c r="GHZ36" s="207"/>
      <c r="GIA36" s="207"/>
      <c r="GIB36" s="207"/>
      <c r="GIC36" s="207"/>
      <c r="GID36" s="207"/>
      <c r="GIE36" s="207"/>
      <c r="GIF36" s="227"/>
      <c r="GIG36" s="227"/>
      <c r="GIH36" s="207"/>
      <c r="GII36" s="207"/>
      <c r="GIJ36" s="207"/>
      <c r="GIK36" s="207"/>
      <c r="GIL36" s="207"/>
      <c r="GIM36" s="207"/>
      <c r="GIN36" s="207"/>
      <c r="GIO36" s="207"/>
      <c r="GIP36" s="207"/>
      <c r="GIQ36" s="207"/>
      <c r="GIR36" s="227"/>
      <c r="GIS36" s="227"/>
      <c r="GIT36" s="207"/>
      <c r="GIU36" s="207"/>
      <c r="GIV36" s="207"/>
      <c r="GIW36" s="207"/>
      <c r="GIX36" s="207"/>
      <c r="GIY36" s="207"/>
      <c r="GIZ36" s="207"/>
      <c r="GJA36" s="207"/>
      <c r="GJB36" s="207"/>
      <c r="GJC36" s="207"/>
      <c r="GJD36" s="227"/>
      <c r="GJE36" s="227"/>
      <c r="GJF36" s="207"/>
      <c r="GJG36" s="207"/>
      <c r="GJH36" s="207"/>
      <c r="GJI36" s="207"/>
      <c r="GJJ36" s="207"/>
      <c r="GJK36" s="207"/>
      <c r="GJL36" s="207"/>
      <c r="GJM36" s="207"/>
      <c r="GJN36" s="207"/>
      <c r="GJO36" s="207"/>
      <c r="GJP36" s="227"/>
      <c r="GJQ36" s="227"/>
      <c r="GJR36" s="207"/>
      <c r="GJS36" s="207"/>
      <c r="GJT36" s="207"/>
      <c r="GJU36" s="207"/>
      <c r="GJV36" s="207"/>
      <c r="GJW36" s="207"/>
      <c r="GJX36" s="207"/>
      <c r="GJY36" s="207"/>
      <c r="GJZ36" s="207"/>
      <c r="GKA36" s="207"/>
      <c r="GKB36" s="227"/>
      <c r="GKC36" s="227"/>
      <c r="GKD36" s="207"/>
      <c r="GKE36" s="207"/>
      <c r="GKF36" s="207"/>
      <c r="GKG36" s="207"/>
      <c r="GKH36" s="207"/>
      <c r="GKI36" s="207"/>
      <c r="GKJ36" s="207"/>
      <c r="GKK36" s="207"/>
      <c r="GKL36" s="207"/>
      <c r="GKM36" s="207"/>
      <c r="GKN36" s="227"/>
      <c r="GKO36" s="227"/>
      <c r="GKP36" s="207"/>
      <c r="GKQ36" s="207"/>
      <c r="GKR36" s="207"/>
      <c r="GKS36" s="207"/>
      <c r="GKT36" s="207"/>
      <c r="GKU36" s="207"/>
      <c r="GKV36" s="207"/>
      <c r="GKW36" s="207"/>
      <c r="GKX36" s="207"/>
      <c r="GKY36" s="207"/>
      <c r="GKZ36" s="227"/>
      <c r="GLA36" s="227"/>
      <c r="GLB36" s="207"/>
      <c r="GLC36" s="207"/>
      <c r="GLD36" s="207"/>
      <c r="GLE36" s="207"/>
      <c r="GLF36" s="207"/>
      <c r="GLG36" s="207"/>
      <c r="GLH36" s="207"/>
      <c r="GLI36" s="207"/>
      <c r="GLJ36" s="207"/>
      <c r="GLK36" s="207"/>
      <c r="GLL36" s="227"/>
      <c r="GLM36" s="227"/>
      <c r="GLN36" s="207"/>
      <c r="GLO36" s="207"/>
      <c r="GLP36" s="207"/>
      <c r="GLQ36" s="207"/>
      <c r="GLR36" s="207"/>
      <c r="GLS36" s="207"/>
      <c r="GLT36" s="207"/>
      <c r="GLU36" s="207"/>
      <c r="GLV36" s="207"/>
      <c r="GLW36" s="207"/>
      <c r="GLX36" s="227"/>
      <c r="GLY36" s="227"/>
      <c r="GLZ36" s="207"/>
      <c r="GMA36" s="207"/>
      <c r="GMB36" s="207"/>
      <c r="GMC36" s="207"/>
      <c r="GMD36" s="207"/>
      <c r="GME36" s="207"/>
      <c r="GMF36" s="207"/>
      <c r="GMG36" s="207"/>
      <c r="GMH36" s="207"/>
      <c r="GMI36" s="207"/>
      <c r="GMJ36" s="227"/>
      <c r="GMK36" s="227"/>
      <c r="GML36" s="207"/>
      <c r="GMM36" s="207"/>
      <c r="GMN36" s="207"/>
      <c r="GMO36" s="207"/>
      <c r="GMP36" s="207"/>
      <c r="GMQ36" s="207"/>
      <c r="GMR36" s="207"/>
      <c r="GMS36" s="207"/>
      <c r="GMT36" s="207"/>
      <c r="GMU36" s="207"/>
      <c r="GMV36" s="227"/>
      <c r="GMW36" s="227"/>
      <c r="GMX36" s="207"/>
      <c r="GMY36" s="207"/>
      <c r="GMZ36" s="207"/>
      <c r="GNA36" s="207"/>
      <c r="GNB36" s="207"/>
      <c r="GNC36" s="207"/>
      <c r="GND36" s="207"/>
      <c r="GNE36" s="207"/>
      <c r="GNF36" s="207"/>
      <c r="GNG36" s="207"/>
      <c r="GNH36" s="227"/>
      <c r="GNI36" s="227"/>
      <c r="GNJ36" s="207"/>
      <c r="GNK36" s="207"/>
      <c r="GNL36" s="207"/>
      <c r="GNM36" s="207"/>
      <c r="GNN36" s="207"/>
      <c r="GNO36" s="207"/>
      <c r="GNP36" s="207"/>
      <c r="GNQ36" s="207"/>
      <c r="GNR36" s="207"/>
      <c r="GNS36" s="207"/>
      <c r="GNT36" s="227"/>
      <c r="GNU36" s="227"/>
      <c r="GNV36" s="207"/>
      <c r="GNW36" s="207"/>
      <c r="GNX36" s="207"/>
      <c r="GNY36" s="207"/>
      <c r="GNZ36" s="207"/>
      <c r="GOA36" s="207"/>
      <c r="GOB36" s="207"/>
      <c r="GOC36" s="207"/>
      <c r="GOD36" s="207"/>
      <c r="GOE36" s="207"/>
      <c r="GOF36" s="227"/>
      <c r="GOG36" s="227"/>
      <c r="GOH36" s="207"/>
      <c r="GOI36" s="207"/>
      <c r="GOJ36" s="207"/>
      <c r="GOK36" s="207"/>
      <c r="GOL36" s="207"/>
      <c r="GOM36" s="207"/>
      <c r="GON36" s="207"/>
      <c r="GOO36" s="207"/>
      <c r="GOP36" s="207"/>
      <c r="GOQ36" s="207"/>
      <c r="GOR36" s="227"/>
      <c r="GOS36" s="227"/>
      <c r="GOT36" s="207"/>
      <c r="GOU36" s="207"/>
      <c r="GOV36" s="207"/>
      <c r="GOW36" s="207"/>
      <c r="GOX36" s="207"/>
      <c r="GOY36" s="207"/>
      <c r="GOZ36" s="207"/>
      <c r="GPA36" s="207"/>
      <c r="GPB36" s="207"/>
      <c r="GPC36" s="207"/>
      <c r="GPD36" s="227"/>
      <c r="GPE36" s="227"/>
      <c r="GPF36" s="207"/>
      <c r="GPG36" s="207"/>
      <c r="GPH36" s="207"/>
      <c r="GPI36" s="207"/>
      <c r="GPJ36" s="207"/>
      <c r="GPK36" s="207"/>
      <c r="GPL36" s="207"/>
      <c r="GPM36" s="207"/>
      <c r="GPN36" s="207"/>
      <c r="GPO36" s="207"/>
      <c r="GPP36" s="227"/>
      <c r="GPQ36" s="227"/>
      <c r="GPR36" s="207"/>
      <c r="GPS36" s="207"/>
      <c r="GPT36" s="207"/>
      <c r="GPU36" s="207"/>
      <c r="GPV36" s="207"/>
      <c r="GPW36" s="207"/>
      <c r="GPX36" s="207"/>
      <c r="GPY36" s="207"/>
      <c r="GPZ36" s="207"/>
      <c r="GQA36" s="207"/>
      <c r="GQB36" s="227"/>
      <c r="GQC36" s="227"/>
      <c r="GQD36" s="207"/>
      <c r="GQE36" s="207"/>
      <c r="GQF36" s="207"/>
      <c r="GQG36" s="207"/>
      <c r="GQH36" s="207"/>
      <c r="GQI36" s="207"/>
      <c r="GQJ36" s="207"/>
      <c r="GQK36" s="207"/>
      <c r="GQL36" s="207"/>
      <c r="GQM36" s="207"/>
      <c r="GQN36" s="227"/>
      <c r="GQO36" s="227"/>
      <c r="GQP36" s="207"/>
      <c r="GQQ36" s="207"/>
      <c r="GQR36" s="207"/>
      <c r="GQS36" s="207"/>
      <c r="GQT36" s="207"/>
      <c r="GQU36" s="207"/>
      <c r="GQV36" s="207"/>
      <c r="GQW36" s="207"/>
      <c r="GQX36" s="207"/>
      <c r="GQY36" s="207"/>
      <c r="GQZ36" s="227"/>
      <c r="GRA36" s="227"/>
      <c r="GRB36" s="207"/>
      <c r="GRC36" s="207"/>
      <c r="GRD36" s="207"/>
      <c r="GRE36" s="207"/>
      <c r="GRF36" s="207"/>
      <c r="GRG36" s="207"/>
      <c r="GRH36" s="207"/>
      <c r="GRI36" s="207"/>
      <c r="GRJ36" s="207"/>
      <c r="GRK36" s="207"/>
      <c r="GRL36" s="227"/>
      <c r="GRM36" s="227"/>
      <c r="GRN36" s="207"/>
      <c r="GRO36" s="207"/>
      <c r="GRP36" s="207"/>
      <c r="GRQ36" s="207"/>
      <c r="GRR36" s="207"/>
      <c r="GRS36" s="207"/>
      <c r="GRT36" s="207"/>
      <c r="GRU36" s="207"/>
      <c r="GRV36" s="207"/>
      <c r="GRW36" s="207"/>
      <c r="GRX36" s="227"/>
      <c r="GRY36" s="227"/>
      <c r="GRZ36" s="207"/>
      <c r="GSA36" s="207"/>
      <c r="GSB36" s="207"/>
      <c r="GSC36" s="207"/>
      <c r="GSD36" s="207"/>
      <c r="GSE36" s="207"/>
      <c r="GSF36" s="207"/>
      <c r="GSG36" s="207"/>
      <c r="GSH36" s="207"/>
      <c r="GSI36" s="207"/>
      <c r="GSJ36" s="227"/>
      <c r="GSK36" s="227"/>
      <c r="GSL36" s="207"/>
      <c r="GSM36" s="207"/>
      <c r="GSN36" s="207"/>
      <c r="GSO36" s="207"/>
      <c r="GSP36" s="207"/>
      <c r="GSQ36" s="207"/>
      <c r="GSR36" s="207"/>
      <c r="GSS36" s="207"/>
      <c r="GST36" s="207"/>
      <c r="GSU36" s="207"/>
      <c r="GSV36" s="227"/>
      <c r="GSW36" s="227"/>
      <c r="GSX36" s="207"/>
      <c r="GSY36" s="207"/>
      <c r="GSZ36" s="207"/>
      <c r="GTA36" s="207"/>
      <c r="GTB36" s="207"/>
      <c r="GTC36" s="207"/>
      <c r="GTD36" s="207"/>
      <c r="GTE36" s="207"/>
      <c r="GTF36" s="207"/>
      <c r="GTG36" s="207"/>
      <c r="GTH36" s="227"/>
      <c r="GTI36" s="227"/>
      <c r="GTJ36" s="207"/>
      <c r="GTK36" s="207"/>
      <c r="GTL36" s="207"/>
      <c r="GTM36" s="207"/>
      <c r="GTN36" s="207"/>
      <c r="GTO36" s="207"/>
      <c r="GTP36" s="207"/>
      <c r="GTQ36" s="207"/>
      <c r="GTR36" s="207"/>
      <c r="GTS36" s="207"/>
      <c r="GTT36" s="227"/>
      <c r="GTU36" s="227"/>
      <c r="GTV36" s="207"/>
      <c r="GTW36" s="207"/>
      <c r="GTX36" s="207"/>
      <c r="GTY36" s="207"/>
      <c r="GTZ36" s="207"/>
      <c r="GUA36" s="207"/>
      <c r="GUB36" s="207"/>
      <c r="GUC36" s="207"/>
      <c r="GUD36" s="207"/>
      <c r="GUE36" s="207"/>
      <c r="GUF36" s="227"/>
      <c r="GUG36" s="227"/>
      <c r="GUH36" s="207"/>
      <c r="GUI36" s="207"/>
      <c r="GUJ36" s="207"/>
      <c r="GUK36" s="207"/>
      <c r="GUL36" s="207"/>
      <c r="GUM36" s="207"/>
      <c r="GUN36" s="207"/>
      <c r="GUO36" s="207"/>
      <c r="GUP36" s="207"/>
      <c r="GUQ36" s="207"/>
      <c r="GUR36" s="227"/>
      <c r="GUS36" s="227"/>
      <c r="GUT36" s="207"/>
      <c r="GUU36" s="207"/>
      <c r="GUV36" s="207"/>
      <c r="GUW36" s="207"/>
      <c r="GUX36" s="207"/>
      <c r="GUY36" s="207"/>
      <c r="GUZ36" s="207"/>
      <c r="GVA36" s="207"/>
      <c r="GVB36" s="207"/>
      <c r="GVC36" s="207"/>
      <c r="GVD36" s="227"/>
      <c r="GVE36" s="227"/>
      <c r="GVF36" s="207"/>
      <c r="GVG36" s="207"/>
      <c r="GVH36" s="207"/>
      <c r="GVI36" s="207"/>
      <c r="GVJ36" s="207"/>
      <c r="GVK36" s="207"/>
      <c r="GVL36" s="207"/>
      <c r="GVM36" s="207"/>
      <c r="GVN36" s="207"/>
      <c r="GVO36" s="207"/>
      <c r="GVP36" s="227"/>
      <c r="GVQ36" s="227"/>
      <c r="GVR36" s="207"/>
      <c r="GVS36" s="207"/>
      <c r="GVT36" s="207"/>
      <c r="GVU36" s="207"/>
      <c r="GVV36" s="207"/>
      <c r="GVW36" s="207"/>
      <c r="GVX36" s="207"/>
      <c r="GVY36" s="207"/>
      <c r="GVZ36" s="207"/>
      <c r="GWA36" s="207"/>
      <c r="GWB36" s="227"/>
      <c r="GWC36" s="227"/>
      <c r="GWD36" s="207"/>
      <c r="GWE36" s="207"/>
      <c r="GWF36" s="207"/>
      <c r="GWG36" s="207"/>
      <c r="GWH36" s="207"/>
      <c r="GWI36" s="207"/>
      <c r="GWJ36" s="207"/>
      <c r="GWK36" s="207"/>
      <c r="GWL36" s="207"/>
      <c r="GWM36" s="207"/>
      <c r="GWN36" s="227"/>
      <c r="GWO36" s="227"/>
      <c r="GWP36" s="207"/>
      <c r="GWQ36" s="207"/>
      <c r="GWR36" s="207"/>
      <c r="GWS36" s="207"/>
      <c r="GWT36" s="207"/>
      <c r="GWU36" s="207"/>
      <c r="GWV36" s="207"/>
      <c r="GWW36" s="207"/>
      <c r="GWX36" s="207"/>
      <c r="GWY36" s="207"/>
      <c r="GWZ36" s="227"/>
      <c r="GXA36" s="227"/>
      <c r="GXB36" s="207"/>
      <c r="GXC36" s="207"/>
      <c r="GXD36" s="207"/>
      <c r="GXE36" s="207"/>
      <c r="GXF36" s="207"/>
      <c r="GXG36" s="207"/>
      <c r="GXH36" s="207"/>
      <c r="GXI36" s="207"/>
      <c r="GXJ36" s="207"/>
      <c r="GXK36" s="207"/>
      <c r="GXL36" s="227"/>
      <c r="GXM36" s="227"/>
      <c r="GXN36" s="207"/>
      <c r="GXO36" s="207"/>
      <c r="GXP36" s="207"/>
      <c r="GXQ36" s="207"/>
      <c r="GXR36" s="207"/>
      <c r="GXS36" s="207"/>
      <c r="GXT36" s="207"/>
      <c r="GXU36" s="207"/>
      <c r="GXV36" s="207"/>
      <c r="GXW36" s="207"/>
      <c r="GXX36" s="227"/>
      <c r="GXY36" s="227"/>
      <c r="GXZ36" s="207"/>
      <c r="GYA36" s="207"/>
      <c r="GYB36" s="207"/>
      <c r="GYC36" s="207"/>
      <c r="GYD36" s="207"/>
      <c r="GYE36" s="207"/>
      <c r="GYF36" s="207"/>
      <c r="GYG36" s="207"/>
      <c r="GYH36" s="207"/>
      <c r="GYI36" s="207"/>
      <c r="GYJ36" s="227"/>
      <c r="GYK36" s="227"/>
      <c r="GYL36" s="207"/>
      <c r="GYM36" s="207"/>
      <c r="GYN36" s="207"/>
      <c r="GYO36" s="207"/>
      <c r="GYP36" s="207"/>
      <c r="GYQ36" s="207"/>
      <c r="GYR36" s="207"/>
      <c r="GYS36" s="207"/>
      <c r="GYT36" s="207"/>
      <c r="GYU36" s="207"/>
      <c r="GYV36" s="227"/>
      <c r="GYW36" s="227"/>
      <c r="GYX36" s="207"/>
      <c r="GYY36" s="207"/>
      <c r="GYZ36" s="207"/>
      <c r="GZA36" s="207"/>
      <c r="GZB36" s="207"/>
      <c r="GZC36" s="207"/>
      <c r="GZD36" s="207"/>
      <c r="GZE36" s="207"/>
      <c r="GZF36" s="207"/>
      <c r="GZG36" s="207"/>
      <c r="GZH36" s="227"/>
      <c r="GZI36" s="227"/>
      <c r="GZJ36" s="207"/>
      <c r="GZK36" s="207"/>
      <c r="GZL36" s="207"/>
      <c r="GZM36" s="207"/>
      <c r="GZN36" s="207"/>
      <c r="GZO36" s="207"/>
      <c r="GZP36" s="207"/>
      <c r="GZQ36" s="207"/>
      <c r="GZR36" s="207"/>
      <c r="GZS36" s="207"/>
      <c r="GZT36" s="227"/>
      <c r="GZU36" s="227"/>
      <c r="GZV36" s="207"/>
      <c r="GZW36" s="207"/>
      <c r="GZX36" s="207"/>
      <c r="GZY36" s="207"/>
      <c r="GZZ36" s="207"/>
      <c r="HAA36" s="207"/>
      <c r="HAB36" s="207"/>
      <c r="HAC36" s="207"/>
      <c r="HAD36" s="207"/>
      <c r="HAE36" s="207"/>
      <c r="HAF36" s="227"/>
      <c r="HAG36" s="227"/>
      <c r="HAH36" s="207"/>
      <c r="HAI36" s="207"/>
      <c r="HAJ36" s="207"/>
      <c r="HAK36" s="207"/>
      <c r="HAL36" s="207"/>
      <c r="HAM36" s="207"/>
      <c r="HAN36" s="207"/>
      <c r="HAO36" s="207"/>
      <c r="HAP36" s="207"/>
      <c r="HAQ36" s="207"/>
      <c r="HAR36" s="227"/>
      <c r="HAS36" s="227"/>
      <c r="HAT36" s="207"/>
      <c r="HAU36" s="207"/>
      <c r="HAV36" s="207"/>
      <c r="HAW36" s="207"/>
      <c r="HAX36" s="207"/>
      <c r="HAY36" s="207"/>
      <c r="HAZ36" s="207"/>
      <c r="HBA36" s="207"/>
      <c r="HBB36" s="207"/>
      <c r="HBC36" s="207"/>
      <c r="HBD36" s="227"/>
      <c r="HBE36" s="227"/>
      <c r="HBF36" s="207"/>
      <c r="HBG36" s="207"/>
      <c r="HBH36" s="207"/>
      <c r="HBI36" s="207"/>
      <c r="HBJ36" s="207"/>
      <c r="HBK36" s="207"/>
      <c r="HBL36" s="207"/>
      <c r="HBM36" s="207"/>
      <c r="HBN36" s="207"/>
      <c r="HBO36" s="207"/>
      <c r="HBP36" s="227"/>
      <c r="HBQ36" s="227"/>
      <c r="HBR36" s="207"/>
      <c r="HBS36" s="207"/>
      <c r="HBT36" s="207"/>
      <c r="HBU36" s="207"/>
      <c r="HBV36" s="207"/>
      <c r="HBW36" s="207"/>
      <c r="HBX36" s="207"/>
      <c r="HBY36" s="207"/>
      <c r="HBZ36" s="207"/>
      <c r="HCA36" s="207"/>
      <c r="HCB36" s="227"/>
      <c r="HCC36" s="227"/>
      <c r="HCD36" s="207"/>
      <c r="HCE36" s="207"/>
      <c r="HCF36" s="207"/>
      <c r="HCG36" s="207"/>
      <c r="HCH36" s="207"/>
      <c r="HCI36" s="207"/>
      <c r="HCJ36" s="207"/>
      <c r="HCK36" s="207"/>
      <c r="HCL36" s="207"/>
      <c r="HCM36" s="207"/>
      <c r="HCN36" s="227"/>
      <c r="HCO36" s="227"/>
      <c r="HCP36" s="207"/>
      <c r="HCQ36" s="207"/>
      <c r="HCR36" s="207"/>
      <c r="HCS36" s="207"/>
      <c r="HCT36" s="207"/>
      <c r="HCU36" s="207"/>
      <c r="HCV36" s="207"/>
      <c r="HCW36" s="207"/>
      <c r="HCX36" s="207"/>
      <c r="HCY36" s="207"/>
      <c r="HCZ36" s="227"/>
      <c r="HDA36" s="227"/>
      <c r="HDB36" s="207"/>
      <c r="HDC36" s="207"/>
      <c r="HDD36" s="207"/>
      <c r="HDE36" s="207"/>
      <c r="HDF36" s="207"/>
      <c r="HDG36" s="207"/>
      <c r="HDH36" s="207"/>
      <c r="HDI36" s="207"/>
      <c r="HDJ36" s="207"/>
      <c r="HDK36" s="207"/>
      <c r="HDL36" s="227"/>
      <c r="HDM36" s="227"/>
      <c r="HDN36" s="207"/>
      <c r="HDO36" s="207"/>
      <c r="HDP36" s="207"/>
      <c r="HDQ36" s="207"/>
      <c r="HDR36" s="207"/>
      <c r="HDS36" s="207"/>
      <c r="HDT36" s="207"/>
      <c r="HDU36" s="207"/>
      <c r="HDV36" s="207"/>
      <c r="HDW36" s="207"/>
      <c r="HDX36" s="227"/>
      <c r="HDY36" s="227"/>
      <c r="HDZ36" s="207"/>
      <c r="HEA36" s="207"/>
      <c r="HEB36" s="207"/>
      <c r="HEC36" s="207"/>
      <c r="HED36" s="207"/>
      <c r="HEE36" s="207"/>
      <c r="HEF36" s="207"/>
      <c r="HEG36" s="207"/>
      <c r="HEH36" s="207"/>
      <c r="HEI36" s="207"/>
      <c r="HEJ36" s="227"/>
      <c r="HEK36" s="227"/>
      <c r="HEL36" s="207"/>
      <c r="HEM36" s="207"/>
      <c r="HEN36" s="207"/>
      <c r="HEO36" s="207"/>
      <c r="HEP36" s="207"/>
      <c r="HEQ36" s="207"/>
      <c r="HER36" s="207"/>
      <c r="HES36" s="207"/>
      <c r="HET36" s="207"/>
      <c r="HEU36" s="207"/>
      <c r="HEV36" s="227"/>
      <c r="HEW36" s="227"/>
      <c r="HEX36" s="207"/>
      <c r="HEY36" s="207"/>
      <c r="HEZ36" s="207"/>
      <c r="HFA36" s="207"/>
      <c r="HFB36" s="207"/>
      <c r="HFC36" s="207"/>
      <c r="HFD36" s="207"/>
      <c r="HFE36" s="207"/>
      <c r="HFF36" s="207"/>
      <c r="HFG36" s="207"/>
      <c r="HFH36" s="227"/>
      <c r="HFI36" s="227"/>
      <c r="HFJ36" s="207"/>
      <c r="HFK36" s="207"/>
      <c r="HFL36" s="207"/>
      <c r="HFM36" s="207"/>
      <c r="HFN36" s="207"/>
      <c r="HFO36" s="207"/>
      <c r="HFP36" s="207"/>
      <c r="HFQ36" s="207"/>
      <c r="HFR36" s="207"/>
      <c r="HFS36" s="207"/>
      <c r="HFT36" s="227"/>
      <c r="HFU36" s="227"/>
      <c r="HFV36" s="207"/>
      <c r="HFW36" s="207"/>
      <c r="HFX36" s="207"/>
      <c r="HFY36" s="207"/>
      <c r="HFZ36" s="207"/>
      <c r="HGA36" s="207"/>
      <c r="HGB36" s="207"/>
      <c r="HGC36" s="207"/>
      <c r="HGD36" s="207"/>
      <c r="HGE36" s="207"/>
      <c r="HGF36" s="227"/>
      <c r="HGG36" s="227"/>
      <c r="HGH36" s="207"/>
      <c r="HGI36" s="207"/>
      <c r="HGJ36" s="207"/>
      <c r="HGK36" s="207"/>
      <c r="HGL36" s="207"/>
      <c r="HGM36" s="207"/>
      <c r="HGN36" s="207"/>
      <c r="HGO36" s="207"/>
      <c r="HGP36" s="207"/>
      <c r="HGQ36" s="207"/>
      <c r="HGR36" s="227"/>
      <c r="HGS36" s="227"/>
      <c r="HGT36" s="207"/>
      <c r="HGU36" s="207"/>
      <c r="HGV36" s="207"/>
      <c r="HGW36" s="207"/>
      <c r="HGX36" s="207"/>
      <c r="HGY36" s="207"/>
      <c r="HGZ36" s="207"/>
      <c r="HHA36" s="207"/>
      <c r="HHB36" s="207"/>
      <c r="HHC36" s="207"/>
      <c r="HHD36" s="227"/>
      <c r="HHE36" s="227"/>
      <c r="HHF36" s="207"/>
      <c r="HHG36" s="207"/>
      <c r="HHH36" s="207"/>
      <c r="HHI36" s="207"/>
      <c r="HHJ36" s="207"/>
      <c r="HHK36" s="207"/>
      <c r="HHL36" s="207"/>
      <c r="HHM36" s="207"/>
      <c r="HHN36" s="207"/>
      <c r="HHO36" s="207"/>
      <c r="HHP36" s="227"/>
      <c r="HHQ36" s="227"/>
      <c r="HHR36" s="207"/>
      <c r="HHS36" s="207"/>
      <c r="HHT36" s="207"/>
      <c r="HHU36" s="207"/>
      <c r="HHV36" s="207"/>
      <c r="HHW36" s="207"/>
      <c r="HHX36" s="207"/>
      <c r="HHY36" s="207"/>
      <c r="HHZ36" s="207"/>
      <c r="HIA36" s="207"/>
      <c r="HIB36" s="227"/>
      <c r="HIC36" s="227"/>
      <c r="HID36" s="207"/>
      <c r="HIE36" s="207"/>
      <c r="HIF36" s="207"/>
      <c r="HIG36" s="207"/>
      <c r="HIH36" s="207"/>
      <c r="HII36" s="207"/>
      <c r="HIJ36" s="207"/>
      <c r="HIK36" s="207"/>
      <c r="HIL36" s="207"/>
      <c r="HIM36" s="207"/>
      <c r="HIN36" s="227"/>
      <c r="HIO36" s="227"/>
      <c r="HIP36" s="207"/>
      <c r="HIQ36" s="207"/>
      <c r="HIR36" s="207"/>
      <c r="HIS36" s="207"/>
      <c r="HIT36" s="207"/>
      <c r="HIU36" s="207"/>
      <c r="HIV36" s="207"/>
      <c r="HIW36" s="207"/>
      <c r="HIX36" s="207"/>
      <c r="HIY36" s="207"/>
      <c r="HIZ36" s="227"/>
      <c r="HJA36" s="227"/>
      <c r="HJB36" s="207"/>
      <c r="HJC36" s="207"/>
      <c r="HJD36" s="207"/>
      <c r="HJE36" s="207"/>
      <c r="HJF36" s="207"/>
      <c r="HJG36" s="207"/>
      <c r="HJH36" s="207"/>
      <c r="HJI36" s="207"/>
      <c r="HJJ36" s="207"/>
      <c r="HJK36" s="207"/>
      <c r="HJL36" s="227"/>
      <c r="HJM36" s="227"/>
      <c r="HJN36" s="207"/>
      <c r="HJO36" s="207"/>
      <c r="HJP36" s="207"/>
      <c r="HJQ36" s="207"/>
      <c r="HJR36" s="207"/>
      <c r="HJS36" s="207"/>
      <c r="HJT36" s="207"/>
      <c r="HJU36" s="207"/>
      <c r="HJV36" s="207"/>
      <c r="HJW36" s="207"/>
      <c r="HJX36" s="227"/>
      <c r="HJY36" s="227"/>
      <c r="HJZ36" s="207"/>
      <c r="HKA36" s="207"/>
      <c r="HKB36" s="207"/>
      <c r="HKC36" s="207"/>
      <c r="HKD36" s="207"/>
      <c r="HKE36" s="207"/>
      <c r="HKF36" s="207"/>
      <c r="HKG36" s="207"/>
      <c r="HKH36" s="207"/>
      <c r="HKI36" s="207"/>
      <c r="HKJ36" s="227"/>
      <c r="HKK36" s="227"/>
      <c r="HKL36" s="207"/>
      <c r="HKM36" s="207"/>
      <c r="HKN36" s="207"/>
      <c r="HKO36" s="207"/>
      <c r="HKP36" s="207"/>
      <c r="HKQ36" s="207"/>
      <c r="HKR36" s="207"/>
      <c r="HKS36" s="207"/>
      <c r="HKT36" s="207"/>
      <c r="HKU36" s="207"/>
      <c r="HKV36" s="227"/>
      <c r="HKW36" s="227"/>
      <c r="HKX36" s="207"/>
      <c r="HKY36" s="207"/>
      <c r="HKZ36" s="207"/>
      <c r="HLA36" s="207"/>
      <c r="HLB36" s="207"/>
      <c r="HLC36" s="207"/>
      <c r="HLD36" s="207"/>
      <c r="HLE36" s="207"/>
      <c r="HLF36" s="207"/>
      <c r="HLG36" s="207"/>
      <c r="HLH36" s="227"/>
      <c r="HLI36" s="227"/>
      <c r="HLJ36" s="207"/>
      <c r="HLK36" s="207"/>
      <c r="HLL36" s="207"/>
      <c r="HLM36" s="207"/>
      <c r="HLN36" s="207"/>
      <c r="HLO36" s="207"/>
      <c r="HLP36" s="207"/>
      <c r="HLQ36" s="207"/>
      <c r="HLR36" s="207"/>
      <c r="HLS36" s="207"/>
      <c r="HLT36" s="227"/>
      <c r="HLU36" s="227"/>
      <c r="HLV36" s="207"/>
      <c r="HLW36" s="207"/>
      <c r="HLX36" s="207"/>
      <c r="HLY36" s="207"/>
      <c r="HLZ36" s="207"/>
      <c r="HMA36" s="207"/>
      <c r="HMB36" s="207"/>
      <c r="HMC36" s="207"/>
      <c r="HMD36" s="207"/>
      <c r="HME36" s="207"/>
      <c r="HMF36" s="227"/>
      <c r="HMG36" s="227"/>
      <c r="HMH36" s="207"/>
      <c r="HMI36" s="207"/>
      <c r="HMJ36" s="207"/>
      <c r="HMK36" s="207"/>
      <c r="HML36" s="207"/>
      <c r="HMM36" s="207"/>
      <c r="HMN36" s="207"/>
      <c r="HMO36" s="207"/>
      <c r="HMP36" s="207"/>
      <c r="HMQ36" s="207"/>
      <c r="HMR36" s="227"/>
      <c r="HMS36" s="227"/>
      <c r="HMT36" s="207"/>
      <c r="HMU36" s="207"/>
      <c r="HMV36" s="207"/>
      <c r="HMW36" s="207"/>
      <c r="HMX36" s="207"/>
      <c r="HMY36" s="207"/>
      <c r="HMZ36" s="207"/>
      <c r="HNA36" s="207"/>
      <c r="HNB36" s="207"/>
      <c r="HNC36" s="207"/>
      <c r="HND36" s="227"/>
      <c r="HNE36" s="227"/>
      <c r="HNF36" s="207"/>
      <c r="HNG36" s="207"/>
      <c r="HNH36" s="207"/>
      <c r="HNI36" s="207"/>
      <c r="HNJ36" s="207"/>
      <c r="HNK36" s="207"/>
      <c r="HNL36" s="207"/>
      <c r="HNM36" s="207"/>
      <c r="HNN36" s="207"/>
      <c r="HNO36" s="207"/>
      <c r="HNP36" s="227"/>
      <c r="HNQ36" s="227"/>
      <c r="HNR36" s="207"/>
      <c r="HNS36" s="207"/>
      <c r="HNT36" s="207"/>
      <c r="HNU36" s="207"/>
      <c r="HNV36" s="207"/>
      <c r="HNW36" s="207"/>
      <c r="HNX36" s="207"/>
      <c r="HNY36" s="207"/>
      <c r="HNZ36" s="207"/>
      <c r="HOA36" s="207"/>
      <c r="HOB36" s="227"/>
      <c r="HOC36" s="227"/>
      <c r="HOD36" s="207"/>
      <c r="HOE36" s="207"/>
      <c r="HOF36" s="207"/>
      <c r="HOG36" s="207"/>
      <c r="HOH36" s="207"/>
      <c r="HOI36" s="207"/>
      <c r="HOJ36" s="207"/>
      <c r="HOK36" s="207"/>
      <c r="HOL36" s="207"/>
      <c r="HOM36" s="207"/>
      <c r="HON36" s="227"/>
      <c r="HOO36" s="227"/>
      <c r="HOP36" s="207"/>
      <c r="HOQ36" s="207"/>
      <c r="HOR36" s="207"/>
      <c r="HOS36" s="207"/>
      <c r="HOT36" s="207"/>
      <c r="HOU36" s="207"/>
      <c r="HOV36" s="207"/>
      <c r="HOW36" s="207"/>
      <c r="HOX36" s="207"/>
      <c r="HOY36" s="207"/>
      <c r="HOZ36" s="227"/>
      <c r="HPA36" s="227"/>
      <c r="HPB36" s="207"/>
      <c r="HPC36" s="207"/>
      <c r="HPD36" s="207"/>
      <c r="HPE36" s="207"/>
      <c r="HPF36" s="207"/>
      <c r="HPG36" s="207"/>
      <c r="HPH36" s="207"/>
      <c r="HPI36" s="207"/>
      <c r="HPJ36" s="207"/>
      <c r="HPK36" s="207"/>
      <c r="HPL36" s="227"/>
      <c r="HPM36" s="227"/>
      <c r="HPN36" s="207"/>
      <c r="HPO36" s="207"/>
      <c r="HPP36" s="207"/>
      <c r="HPQ36" s="207"/>
      <c r="HPR36" s="207"/>
      <c r="HPS36" s="207"/>
      <c r="HPT36" s="207"/>
      <c r="HPU36" s="207"/>
      <c r="HPV36" s="207"/>
      <c r="HPW36" s="207"/>
      <c r="HPX36" s="227"/>
      <c r="HPY36" s="227"/>
      <c r="HPZ36" s="207"/>
      <c r="HQA36" s="207"/>
      <c r="HQB36" s="207"/>
      <c r="HQC36" s="207"/>
      <c r="HQD36" s="207"/>
      <c r="HQE36" s="207"/>
      <c r="HQF36" s="207"/>
      <c r="HQG36" s="207"/>
      <c r="HQH36" s="207"/>
      <c r="HQI36" s="207"/>
      <c r="HQJ36" s="227"/>
      <c r="HQK36" s="227"/>
      <c r="HQL36" s="207"/>
      <c r="HQM36" s="207"/>
      <c r="HQN36" s="207"/>
      <c r="HQO36" s="207"/>
      <c r="HQP36" s="207"/>
      <c r="HQQ36" s="207"/>
      <c r="HQR36" s="207"/>
      <c r="HQS36" s="207"/>
      <c r="HQT36" s="207"/>
      <c r="HQU36" s="207"/>
      <c r="HQV36" s="227"/>
      <c r="HQW36" s="227"/>
      <c r="HQX36" s="207"/>
      <c r="HQY36" s="207"/>
      <c r="HQZ36" s="207"/>
      <c r="HRA36" s="207"/>
      <c r="HRB36" s="207"/>
      <c r="HRC36" s="207"/>
      <c r="HRD36" s="207"/>
      <c r="HRE36" s="207"/>
      <c r="HRF36" s="207"/>
      <c r="HRG36" s="207"/>
      <c r="HRH36" s="227"/>
      <c r="HRI36" s="227"/>
      <c r="HRJ36" s="207"/>
      <c r="HRK36" s="207"/>
      <c r="HRL36" s="207"/>
      <c r="HRM36" s="207"/>
      <c r="HRN36" s="207"/>
      <c r="HRO36" s="207"/>
      <c r="HRP36" s="207"/>
      <c r="HRQ36" s="207"/>
      <c r="HRR36" s="207"/>
      <c r="HRS36" s="207"/>
      <c r="HRT36" s="227"/>
      <c r="HRU36" s="227"/>
      <c r="HRV36" s="207"/>
      <c r="HRW36" s="207"/>
      <c r="HRX36" s="207"/>
      <c r="HRY36" s="207"/>
      <c r="HRZ36" s="207"/>
      <c r="HSA36" s="207"/>
      <c r="HSB36" s="207"/>
      <c r="HSC36" s="207"/>
      <c r="HSD36" s="207"/>
      <c r="HSE36" s="207"/>
      <c r="HSF36" s="227"/>
      <c r="HSG36" s="227"/>
      <c r="HSH36" s="207"/>
      <c r="HSI36" s="207"/>
      <c r="HSJ36" s="207"/>
      <c r="HSK36" s="207"/>
      <c r="HSL36" s="207"/>
      <c r="HSM36" s="207"/>
      <c r="HSN36" s="207"/>
      <c r="HSO36" s="207"/>
      <c r="HSP36" s="207"/>
      <c r="HSQ36" s="207"/>
      <c r="HSR36" s="227"/>
      <c r="HSS36" s="227"/>
      <c r="HST36" s="207"/>
      <c r="HSU36" s="207"/>
      <c r="HSV36" s="207"/>
      <c r="HSW36" s="207"/>
      <c r="HSX36" s="207"/>
      <c r="HSY36" s="207"/>
      <c r="HSZ36" s="207"/>
      <c r="HTA36" s="207"/>
      <c r="HTB36" s="207"/>
      <c r="HTC36" s="207"/>
      <c r="HTD36" s="227"/>
      <c r="HTE36" s="227"/>
      <c r="HTF36" s="207"/>
      <c r="HTG36" s="207"/>
      <c r="HTH36" s="207"/>
      <c r="HTI36" s="207"/>
      <c r="HTJ36" s="207"/>
      <c r="HTK36" s="207"/>
      <c r="HTL36" s="207"/>
      <c r="HTM36" s="207"/>
      <c r="HTN36" s="207"/>
      <c r="HTO36" s="207"/>
      <c r="HTP36" s="227"/>
      <c r="HTQ36" s="227"/>
      <c r="HTR36" s="207"/>
      <c r="HTS36" s="207"/>
      <c r="HTT36" s="207"/>
      <c r="HTU36" s="207"/>
      <c r="HTV36" s="207"/>
      <c r="HTW36" s="207"/>
      <c r="HTX36" s="207"/>
      <c r="HTY36" s="207"/>
      <c r="HTZ36" s="207"/>
      <c r="HUA36" s="207"/>
      <c r="HUB36" s="227"/>
      <c r="HUC36" s="227"/>
      <c r="HUD36" s="207"/>
      <c r="HUE36" s="207"/>
      <c r="HUF36" s="207"/>
      <c r="HUG36" s="207"/>
      <c r="HUH36" s="207"/>
      <c r="HUI36" s="207"/>
      <c r="HUJ36" s="207"/>
      <c r="HUK36" s="207"/>
      <c r="HUL36" s="207"/>
      <c r="HUM36" s="207"/>
      <c r="HUN36" s="227"/>
      <c r="HUO36" s="227"/>
      <c r="HUP36" s="207"/>
      <c r="HUQ36" s="207"/>
      <c r="HUR36" s="207"/>
      <c r="HUS36" s="207"/>
      <c r="HUT36" s="207"/>
      <c r="HUU36" s="207"/>
      <c r="HUV36" s="207"/>
      <c r="HUW36" s="207"/>
      <c r="HUX36" s="207"/>
      <c r="HUY36" s="207"/>
      <c r="HUZ36" s="227"/>
      <c r="HVA36" s="227"/>
      <c r="HVB36" s="207"/>
      <c r="HVC36" s="207"/>
      <c r="HVD36" s="207"/>
      <c r="HVE36" s="207"/>
      <c r="HVF36" s="207"/>
      <c r="HVG36" s="207"/>
      <c r="HVH36" s="207"/>
      <c r="HVI36" s="207"/>
      <c r="HVJ36" s="207"/>
      <c r="HVK36" s="207"/>
      <c r="HVL36" s="227"/>
      <c r="HVM36" s="227"/>
      <c r="HVN36" s="207"/>
      <c r="HVO36" s="207"/>
      <c r="HVP36" s="207"/>
      <c r="HVQ36" s="207"/>
      <c r="HVR36" s="207"/>
      <c r="HVS36" s="207"/>
      <c r="HVT36" s="207"/>
      <c r="HVU36" s="207"/>
      <c r="HVV36" s="207"/>
      <c r="HVW36" s="207"/>
      <c r="HVX36" s="227"/>
      <c r="HVY36" s="227"/>
      <c r="HVZ36" s="207"/>
      <c r="HWA36" s="207"/>
      <c r="HWB36" s="207"/>
      <c r="HWC36" s="207"/>
      <c r="HWD36" s="207"/>
      <c r="HWE36" s="207"/>
      <c r="HWF36" s="207"/>
      <c r="HWG36" s="207"/>
      <c r="HWH36" s="207"/>
      <c r="HWI36" s="207"/>
      <c r="HWJ36" s="227"/>
      <c r="HWK36" s="227"/>
      <c r="HWL36" s="207"/>
      <c r="HWM36" s="207"/>
      <c r="HWN36" s="207"/>
      <c r="HWO36" s="207"/>
      <c r="HWP36" s="207"/>
      <c r="HWQ36" s="207"/>
      <c r="HWR36" s="207"/>
      <c r="HWS36" s="207"/>
      <c r="HWT36" s="207"/>
      <c r="HWU36" s="207"/>
      <c r="HWV36" s="227"/>
      <c r="HWW36" s="227"/>
      <c r="HWX36" s="207"/>
      <c r="HWY36" s="207"/>
      <c r="HWZ36" s="207"/>
      <c r="HXA36" s="207"/>
      <c r="HXB36" s="207"/>
      <c r="HXC36" s="207"/>
      <c r="HXD36" s="207"/>
      <c r="HXE36" s="207"/>
      <c r="HXF36" s="207"/>
      <c r="HXG36" s="207"/>
      <c r="HXH36" s="227"/>
      <c r="HXI36" s="227"/>
      <c r="HXJ36" s="207"/>
      <c r="HXK36" s="207"/>
      <c r="HXL36" s="207"/>
      <c r="HXM36" s="207"/>
      <c r="HXN36" s="207"/>
      <c r="HXO36" s="207"/>
      <c r="HXP36" s="207"/>
      <c r="HXQ36" s="207"/>
      <c r="HXR36" s="207"/>
      <c r="HXS36" s="207"/>
      <c r="HXT36" s="227"/>
      <c r="HXU36" s="227"/>
      <c r="HXV36" s="207"/>
      <c r="HXW36" s="207"/>
      <c r="HXX36" s="207"/>
      <c r="HXY36" s="207"/>
      <c r="HXZ36" s="207"/>
      <c r="HYA36" s="207"/>
      <c r="HYB36" s="207"/>
      <c r="HYC36" s="207"/>
      <c r="HYD36" s="207"/>
      <c r="HYE36" s="207"/>
      <c r="HYF36" s="227"/>
      <c r="HYG36" s="227"/>
      <c r="HYH36" s="207"/>
      <c r="HYI36" s="207"/>
      <c r="HYJ36" s="207"/>
      <c r="HYK36" s="207"/>
      <c r="HYL36" s="207"/>
      <c r="HYM36" s="207"/>
      <c r="HYN36" s="207"/>
      <c r="HYO36" s="207"/>
      <c r="HYP36" s="207"/>
      <c r="HYQ36" s="207"/>
      <c r="HYR36" s="227"/>
      <c r="HYS36" s="227"/>
      <c r="HYT36" s="207"/>
      <c r="HYU36" s="207"/>
      <c r="HYV36" s="207"/>
      <c r="HYW36" s="207"/>
      <c r="HYX36" s="207"/>
      <c r="HYY36" s="207"/>
      <c r="HYZ36" s="207"/>
      <c r="HZA36" s="207"/>
      <c r="HZB36" s="207"/>
      <c r="HZC36" s="207"/>
      <c r="HZD36" s="227"/>
      <c r="HZE36" s="227"/>
      <c r="HZF36" s="207"/>
      <c r="HZG36" s="207"/>
      <c r="HZH36" s="207"/>
      <c r="HZI36" s="207"/>
      <c r="HZJ36" s="207"/>
      <c r="HZK36" s="207"/>
      <c r="HZL36" s="207"/>
      <c r="HZM36" s="207"/>
      <c r="HZN36" s="207"/>
      <c r="HZO36" s="207"/>
      <c r="HZP36" s="227"/>
      <c r="HZQ36" s="227"/>
      <c r="HZR36" s="207"/>
      <c r="HZS36" s="207"/>
      <c r="HZT36" s="207"/>
      <c r="HZU36" s="207"/>
      <c r="HZV36" s="207"/>
      <c r="HZW36" s="207"/>
      <c r="HZX36" s="207"/>
      <c r="HZY36" s="207"/>
      <c r="HZZ36" s="207"/>
      <c r="IAA36" s="207"/>
      <c r="IAB36" s="227"/>
      <c r="IAC36" s="227"/>
      <c r="IAD36" s="207"/>
      <c r="IAE36" s="207"/>
      <c r="IAF36" s="207"/>
      <c r="IAG36" s="207"/>
      <c r="IAH36" s="207"/>
      <c r="IAI36" s="207"/>
      <c r="IAJ36" s="207"/>
      <c r="IAK36" s="207"/>
      <c r="IAL36" s="207"/>
      <c r="IAM36" s="207"/>
      <c r="IAN36" s="227"/>
      <c r="IAO36" s="227"/>
      <c r="IAP36" s="207"/>
      <c r="IAQ36" s="207"/>
      <c r="IAR36" s="207"/>
      <c r="IAS36" s="207"/>
      <c r="IAT36" s="207"/>
      <c r="IAU36" s="207"/>
      <c r="IAV36" s="207"/>
      <c r="IAW36" s="207"/>
      <c r="IAX36" s="207"/>
      <c r="IAY36" s="207"/>
      <c r="IAZ36" s="227"/>
      <c r="IBA36" s="227"/>
      <c r="IBB36" s="207"/>
      <c r="IBC36" s="207"/>
      <c r="IBD36" s="207"/>
      <c r="IBE36" s="207"/>
      <c r="IBF36" s="207"/>
      <c r="IBG36" s="207"/>
      <c r="IBH36" s="207"/>
      <c r="IBI36" s="207"/>
      <c r="IBJ36" s="207"/>
      <c r="IBK36" s="207"/>
      <c r="IBL36" s="227"/>
      <c r="IBM36" s="227"/>
      <c r="IBN36" s="207"/>
      <c r="IBO36" s="207"/>
      <c r="IBP36" s="207"/>
      <c r="IBQ36" s="207"/>
      <c r="IBR36" s="207"/>
      <c r="IBS36" s="207"/>
      <c r="IBT36" s="207"/>
      <c r="IBU36" s="207"/>
      <c r="IBV36" s="207"/>
      <c r="IBW36" s="207"/>
      <c r="IBX36" s="227"/>
      <c r="IBY36" s="227"/>
      <c r="IBZ36" s="207"/>
      <c r="ICA36" s="207"/>
      <c r="ICB36" s="207"/>
      <c r="ICC36" s="207"/>
      <c r="ICD36" s="207"/>
      <c r="ICE36" s="207"/>
      <c r="ICF36" s="207"/>
      <c r="ICG36" s="207"/>
      <c r="ICH36" s="207"/>
      <c r="ICI36" s="207"/>
      <c r="ICJ36" s="227"/>
      <c r="ICK36" s="227"/>
      <c r="ICL36" s="207"/>
      <c r="ICM36" s="207"/>
      <c r="ICN36" s="207"/>
      <c r="ICO36" s="207"/>
      <c r="ICP36" s="207"/>
      <c r="ICQ36" s="207"/>
      <c r="ICR36" s="207"/>
      <c r="ICS36" s="207"/>
      <c r="ICT36" s="207"/>
      <c r="ICU36" s="207"/>
      <c r="ICV36" s="227"/>
      <c r="ICW36" s="227"/>
      <c r="ICX36" s="207"/>
      <c r="ICY36" s="207"/>
      <c r="ICZ36" s="207"/>
      <c r="IDA36" s="207"/>
      <c r="IDB36" s="207"/>
      <c r="IDC36" s="207"/>
      <c r="IDD36" s="207"/>
      <c r="IDE36" s="207"/>
      <c r="IDF36" s="207"/>
      <c r="IDG36" s="207"/>
      <c r="IDH36" s="227"/>
      <c r="IDI36" s="227"/>
      <c r="IDJ36" s="207"/>
      <c r="IDK36" s="207"/>
      <c r="IDL36" s="207"/>
      <c r="IDM36" s="207"/>
      <c r="IDN36" s="207"/>
      <c r="IDO36" s="207"/>
      <c r="IDP36" s="207"/>
      <c r="IDQ36" s="207"/>
      <c r="IDR36" s="207"/>
      <c r="IDS36" s="207"/>
      <c r="IDT36" s="227"/>
      <c r="IDU36" s="227"/>
      <c r="IDV36" s="207"/>
      <c r="IDW36" s="207"/>
      <c r="IDX36" s="207"/>
      <c r="IDY36" s="207"/>
      <c r="IDZ36" s="207"/>
      <c r="IEA36" s="207"/>
      <c r="IEB36" s="207"/>
      <c r="IEC36" s="207"/>
      <c r="IED36" s="207"/>
      <c r="IEE36" s="207"/>
      <c r="IEF36" s="227"/>
      <c r="IEG36" s="227"/>
      <c r="IEH36" s="207"/>
      <c r="IEI36" s="207"/>
      <c r="IEJ36" s="207"/>
      <c r="IEK36" s="207"/>
      <c r="IEL36" s="207"/>
      <c r="IEM36" s="207"/>
      <c r="IEN36" s="207"/>
      <c r="IEO36" s="207"/>
      <c r="IEP36" s="207"/>
      <c r="IEQ36" s="207"/>
      <c r="IER36" s="227"/>
      <c r="IES36" s="227"/>
      <c r="IET36" s="207"/>
      <c r="IEU36" s="207"/>
      <c r="IEV36" s="207"/>
      <c r="IEW36" s="207"/>
      <c r="IEX36" s="207"/>
      <c r="IEY36" s="207"/>
      <c r="IEZ36" s="207"/>
      <c r="IFA36" s="207"/>
      <c r="IFB36" s="207"/>
      <c r="IFC36" s="207"/>
      <c r="IFD36" s="227"/>
      <c r="IFE36" s="227"/>
      <c r="IFF36" s="207"/>
      <c r="IFG36" s="207"/>
      <c r="IFH36" s="207"/>
      <c r="IFI36" s="207"/>
      <c r="IFJ36" s="207"/>
      <c r="IFK36" s="207"/>
      <c r="IFL36" s="207"/>
      <c r="IFM36" s="207"/>
      <c r="IFN36" s="207"/>
      <c r="IFO36" s="207"/>
      <c r="IFP36" s="227"/>
      <c r="IFQ36" s="227"/>
      <c r="IFR36" s="207"/>
      <c r="IFS36" s="207"/>
      <c r="IFT36" s="207"/>
      <c r="IFU36" s="207"/>
      <c r="IFV36" s="207"/>
      <c r="IFW36" s="207"/>
      <c r="IFX36" s="207"/>
      <c r="IFY36" s="207"/>
      <c r="IFZ36" s="207"/>
      <c r="IGA36" s="207"/>
      <c r="IGB36" s="227"/>
      <c r="IGC36" s="227"/>
      <c r="IGD36" s="207"/>
      <c r="IGE36" s="207"/>
      <c r="IGF36" s="207"/>
      <c r="IGG36" s="207"/>
      <c r="IGH36" s="207"/>
      <c r="IGI36" s="207"/>
      <c r="IGJ36" s="207"/>
      <c r="IGK36" s="207"/>
      <c r="IGL36" s="207"/>
      <c r="IGM36" s="207"/>
      <c r="IGN36" s="227"/>
      <c r="IGO36" s="227"/>
      <c r="IGP36" s="207"/>
      <c r="IGQ36" s="207"/>
      <c r="IGR36" s="207"/>
      <c r="IGS36" s="207"/>
      <c r="IGT36" s="207"/>
      <c r="IGU36" s="207"/>
      <c r="IGV36" s="207"/>
      <c r="IGW36" s="207"/>
      <c r="IGX36" s="207"/>
      <c r="IGY36" s="207"/>
      <c r="IGZ36" s="227"/>
      <c r="IHA36" s="227"/>
      <c r="IHB36" s="207"/>
      <c r="IHC36" s="207"/>
      <c r="IHD36" s="207"/>
      <c r="IHE36" s="207"/>
      <c r="IHF36" s="207"/>
      <c r="IHG36" s="207"/>
      <c r="IHH36" s="207"/>
      <c r="IHI36" s="207"/>
      <c r="IHJ36" s="207"/>
      <c r="IHK36" s="207"/>
      <c r="IHL36" s="227"/>
      <c r="IHM36" s="227"/>
      <c r="IHN36" s="207"/>
      <c r="IHO36" s="207"/>
      <c r="IHP36" s="207"/>
      <c r="IHQ36" s="207"/>
      <c r="IHR36" s="207"/>
      <c r="IHS36" s="207"/>
      <c r="IHT36" s="207"/>
      <c r="IHU36" s="207"/>
      <c r="IHV36" s="207"/>
      <c r="IHW36" s="207"/>
      <c r="IHX36" s="227"/>
      <c r="IHY36" s="227"/>
      <c r="IHZ36" s="207"/>
      <c r="IIA36" s="207"/>
      <c r="IIB36" s="207"/>
      <c r="IIC36" s="207"/>
      <c r="IID36" s="207"/>
      <c r="IIE36" s="207"/>
      <c r="IIF36" s="207"/>
      <c r="IIG36" s="207"/>
      <c r="IIH36" s="207"/>
      <c r="III36" s="207"/>
      <c r="IIJ36" s="227"/>
      <c r="IIK36" s="227"/>
      <c r="IIL36" s="207"/>
      <c r="IIM36" s="207"/>
      <c r="IIN36" s="207"/>
      <c r="IIO36" s="207"/>
      <c r="IIP36" s="207"/>
      <c r="IIQ36" s="207"/>
      <c r="IIR36" s="207"/>
      <c r="IIS36" s="207"/>
      <c r="IIT36" s="207"/>
      <c r="IIU36" s="207"/>
      <c r="IIV36" s="227"/>
      <c r="IIW36" s="227"/>
      <c r="IIX36" s="207"/>
      <c r="IIY36" s="207"/>
      <c r="IIZ36" s="207"/>
      <c r="IJA36" s="207"/>
      <c r="IJB36" s="207"/>
      <c r="IJC36" s="207"/>
      <c r="IJD36" s="207"/>
      <c r="IJE36" s="207"/>
      <c r="IJF36" s="207"/>
      <c r="IJG36" s="207"/>
      <c r="IJH36" s="227"/>
      <c r="IJI36" s="227"/>
      <c r="IJJ36" s="207"/>
      <c r="IJK36" s="207"/>
      <c r="IJL36" s="207"/>
      <c r="IJM36" s="207"/>
      <c r="IJN36" s="207"/>
      <c r="IJO36" s="207"/>
      <c r="IJP36" s="207"/>
      <c r="IJQ36" s="207"/>
      <c r="IJR36" s="207"/>
      <c r="IJS36" s="207"/>
      <c r="IJT36" s="227"/>
      <c r="IJU36" s="227"/>
      <c r="IJV36" s="207"/>
      <c r="IJW36" s="207"/>
      <c r="IJX36" s="207"/>
      <c r="IJY36" s="207"/>
      <c r="IJZ36" s="207"/>
      <c r="IKA36" s="207"/>
      <c r="IKB36" s="207"/>
      <c r="IKC36" s="207"/>
      <c r="IKD36" s="207"/>
      <c r="IKE36" s="207"/>
      <c r="IKF36" s="227"/>
      <c r="IKG36" s="227"/>
      <c r="IKH36" s="207"/>
      <c r="IKI36" s="207"/>
      <c r="IKJ36" s="207"/>
      <c r="IKK36" s="207"/>
      <c r="IKL36" s="207"/>
      <c r="IKM36" s="207"/>
      <c r="IKN36" s="207"/>
      <c r="IKO36" s="207"/>
      <c r="IKP36" s="207"/>
      <c r="IKQ36" s="207"/>
      <c r="IKR36" s="227"/>
      <c r="IKS36" s="227"/>
      <c r="IKT36" s="207"/>
      <c r="IKU36" s="207"/>
      <c r="IKV36" s="207"/>
      <c r="IKW36" s="207"/>
      <c r="IKX36" s="207"/>
      <c r="IKY36" s="207"/>
      <c r="IKZ36" s="207"/>
      <c r="ILA36" s="207"/>
      <c r="ILB36" s="207"/>
      <c r="ILC36" s="207"/>
      <c r="ILD36" s="227"/>
      <c r="ILE36" s="227"/>
      <c r="ILF36" s="207"/>
      <c r="ILG36" s="207"/>
      <c r="ILH36" s="207"/>
      <c r="ILI36" s="207"/>
      <c r="ILJ36" s="207"/>
      <c r="ILK36" s="207"/>
      <c r="ILL36" s="207"/>
      <c r="ILM36" s="207"/>
      <c r="ILN36" s="207"/>
      <c r="ILO36" s="207"/>
      <c r="ILP36" s="227"/>
      <c r="ILQ36" s="227"/>
      <c r="ILR36" s="207"/>
      <c r="ILS36" s="207"/>
      <c r="ILT36" s="207"/>
      <c r="ILU36" s="207"/>
      <c r="ILV36" s="207"/>
      <c r="ILW36" s="207"/>
      <c r="ILX36" s="207"/>
      <c r="ILY36" s="207"/>
      <c r="ILZ36" s="207"/>
      <c r="IMA36" s="207"/>
      <c r="IMB36" s="227"/>
      <c r="IMC36" s="227"/>
      <c r="IMD36" s="207"/>
      <c r="IME36" s="207"/>
      <c r="IMF36" s="207"/>
      <c r="IMG36" s="207"/>
      <c r="IMH36" s="207"/>
      <c r="IMI36" s="207"/>
      <c r="IMJ36" s="207"/>
      <c r="IMK36" s="207"/>
      <c r="IML36" s="207"/>
      <c r="IMM36" s="207"/>
      <c r="IMN36" s="227"/>
      <c r="IMO36" s="227"/>
      <c r="IMP36" s="207"/>
      <c r="IMQ36" s="207"/>
      <c r="IMR36" s="207"/>
      <c r="IMS36" s="207"/>
      <c r="IMT36" s="207"/>
      <c r="IMU36" s="207"/>
      <c r="IMV36" s="207"/>
      <c r="IMW36" s="207"/>
      <c r="IMX36" s="207"/>
      <c r="IMY36" s="207"/>
      <c r="IMZ36" s="227"/>
      <c r="INA36" s="227"/>
      <c r="INB36" s="207"/>
      <c r="INC36" s="207"/>
      <c r="IND36" s="207"/>
      <c r="INE36" s="207"/>
      <c r="INF36" s="207"/>
      <c r="ING36" s="207"/>
      <c r="INH36" s="207"/>
      <c r="INI36" s="207"/>
      <c r="INJ36" s="207"/>
      <c r="INK36" s="207"/>
      <c r="INL36" s="227"/>
      <c r="INM36" s="227"/>
      <c r="INN36" s="207"/>
      <c r="INO36" s="207"/>
      <c r="INP36" s="207"/>
      <c r="INQ36" s="207"/>
      <c r="INR36" s="207"/>
      <c r="INS36" s="207"/>
      <c r="INT36" s="207"/>
      <c r="INU36" s="207"/>
      <c r="INV36" s="207"/>
      <c r="INW36" s="207"/>
      <c r="INX36" s="227"/>
      <c r="INY36" s="227"/>
      <c r="INZ36" s="207"/>
      <c r="IOA36" s="207"/>
      <c r="IOB36" s="207"/>
      <c r="IOC36" s="207"/>
      <c r="IOD36" s="207"/>
      <c r="IOE36" s="207"/>
      <c r="IOF36" s="207"/>
      <c r="IOG36" s="207"/>
      <c r="IOH36" s="207"/>
      <c r="IOI36" s="207"/>
      <c r="IOJ36" s="227"/>
      <c r="IOK36" s="227"/>
      <c r="IOL36" s="207"/>
      <c r="IOM36" s="207"/>
      <c r="ION36" s="207"/>
      <c r="IOO36" s="207"/>
      <c r="IOP36" s="207"/>
      <c r="IOQ36" s="207"/>
      <c r="IOR36" s="207"/>
      <c r="IOS36" s="207"/>
      <c r="IOT36" s="207"/>
      <c r="IOU36" s="207"/>
      <c r="IOV36" s="227"/>
      <c r="IOW36" s="227"/>
      <c r="IOX36" s="207"/>
      <c r="IOY36" s="207"/>
      <c r="IOZ36" s="207"/>
      <c r="IPA36" s="207"/>
      <c r="IPB36" s="207"/>
      <c r="IPC36" s="207"/>
      <c r="IPD36" s="207"/>
      <c r="IPE36" s="207"/>
      <c r="IPF36" s="207"/>
      <c r="IPG36" s="207"/>
      <c r="IPH36" s="227"/>
      <c r="IPI36" s="227"/>
      <c r="IPJ36" s="207"/>
      <c r="IPK36" s="207"/>
      <c r="IPL36" s="207"/>
      <c r="IPM36" s="207"/>
      <c r="IPN36" s="207"/>
      <c r="IPO36" s="207"/>
      <c r="IPP36" s="207"/>
      <c r="IPQ36" s="207"/>
      <c r="IPR36" s="207"/>
      <c r="IPS36" s="207"/>
      <c r="IPT36" s="227"/>
      <c r="IPU36" s="227"/>
      <c r="IPV36" s="207"/>
      <c r="IPW36" s="207"/>
      <c r="IPX36" s="207"/>
      <c r="IPY36" s="207"/>
      <c r="IPZ36" s="207"/>
      <c r="IQA36" s="207"/>
      <c r="IQB36" s="207"/>
      <c r="IQC36" s="207"/>
      <c r="IQD36" s="207"/>
      <c r="IQE36" s="207"/>
      <c r="IQF36" s="227"/>
      <c r="IQG36" s="227"/>
      <c r="IQH36" s="207"/>
      <c r="IQI36" s="207"/>
      <c r="IQJ36" s="207"/>
      <c r="IQK36" s="207"/>
      <c r="IQL36" s="207"/>
      <c r="IQM36" s="207"/>
      <c r="IQN36" s="207"/>
      <c r="IQO36" s="207"/>
      <c r="IQP36" s="207"/>
      <c r="IQQ36" s="207"/>
      <c r="IQR36" s="227"/>
      <c r="IQS36" s="227"/>
      <c r="IQT36" s="207"/>
      <c r="IQU36" s="207"/>
      <c r="IQV36" s="207"/>
      <c r="IQW36" s="207"/>
      <c r="IQX36" s="207"/>
      <c r="IQY36" s="207"/>
      <c r="IQZ36" s="207"/>
      <c r="IRA36" s="207"/>
      <c r="IRB36" s="207"/>
      <c r="IRC36" s="207"/>
      <c r="IRD36" s="227"/>
      <c r="IRE36" s="227"/>
      <c r="IRF36" s="207"/>
      <c r="IRG36" s="207"/>
      <c r="IRH36" s="207"/>
      <c r="IRI36" s="207"/>
      <c r="IRJ36" s="207"/>
      <c r="IRK36" s="207"/>
      <c r="IRL36" s="207"/>
      <c r="IRM36" s="207"/>
      <c r="IRN36" s="207"/>
      <c r="IRO36" s="207"/>
      <c r="IRP36" s="227"/>
      <c r="IRQ36" s="227"/>
      <c r="IRR36" s="207"/>
      <c r="IRS36" s="207"/>
      <c r="IRT36" s="207"/>
      <c r="IRU36" s="207"/>
      <c r="IRV36" s="207"/>
      <c r="IRW36" s="207"/>
      <c r="IRX36" s="207"/>
      <c r="IRY36" s="207"/>
      <c r="IRZ36" s="207"/>
      <c r="ISA36" s="207"/>
      <c r="ISB36" s="227"/>
      <c r="ISC36" s="227"/>
      <c r="ISD36" s="207"/>
      <c r="ISE36" s="207"/>
      <c r="ISF36" s="207"/>
      <c r="ISG36" s="207"/>
      <c r="ISH36" s="207"/>
      <c r="ISI36" s="207"/>
      <c r="ISJ36" s="207"/>
      <c r="ISK36" s="207"/>
      <c r="ISL36" s="207"/>
      <c r="ISM36" s="207"/>
      <c r="ISN36" s="227"/>
      <c r="ISO36" s="227"/>
      <c r="ISP36" s="207"/>
      <c r="ISQ36" s="207"/>
      <c r="ISR36" s="207"/>
      <c r="ISS36" s="207"/>
      <c r="IST36" s="207"/>
      <c r="ISU36" s="207"/>
      <c r="ISV36" s="207"/>
      <c r="ISW36" s="207"/>
      <c r="ISX36" s="207"/>
      <c r="ISY36" s="207"/>
      <c r="ISZ36" s="227"/>
      <c r="ITA36" s="227"/>
      <c r="ITB36" s="207"/>
      <c r="ITC36" s="207"/>
      <c r="ITD36" s="207"/>
      <c r="ITE36" s="207"/>
      <c r="ITF36" s="207"/>
      <c r="ITG36" s="207"/>
      <c r="ITH36" s="207"/>
      <c r="ITI36" s="207"/>
      <c r="ITJ36" s="207"/>
      <c r="ITK36" s="207"/>
      <c r="ITL36" s="227"/>
      <c r="ITM36" s="227"/>
      <c r="ITN36" s="207"/>
      <c r="ITO36" s="207"/>
      <c r="ITP36" s="207"/>
      <c r="ITQ36" s="207"/>
      <c r="ITR36" s="207"/>
      <c r="ITS36" s="207"/>
      <c r="ITT36" s="207"/>
      <c r="ITU36" s="207"/>
      <c r="ITV36" s="207"/>
      <c r="ITW36" s="207"/>
      <c r="ITX36" s="227"/>
      <c r="ITY36" s="227"/>
      <c r="ITZ36" s="207"/>
      <c r="IUA36" s="207"/>
      <c r="IUB36" s="207"/>
      <c r="IUC36" s="207"/>
      <c r="IUD36" s="207"/>
      <c r="IUE36" s="207"/>
      <c r="IUF36" s="207"/>
      <c r="IUG36" s="207"/>
      <c r="IUH36" s="207"/>
      <c r="IUI36" s="207"/>
      <c r="IUJ36" s="227"/>
      <c r="IUK36" s="227"/>
      <c r="IUL36" s="207"/>
      <c r="IUM36" s="207"/>
      <c r="IUN36" s="207"/>
      <c r="IUO36" s="207"/>
      <c r="IUP36" s="207"/>
      <c r="IUQ36" s="207"/>
      <c r="IUR36" s="207"/>
      <c r="IUS36" s="207"/>
      <c r="IUT36" s="207"/>
      <c r="IUU36" s="207"/>
      <c r="IUV36" s="227"/>
      <c r="IUW36" s="227"/>
      <c r="IUX36" s="207"/>
      <c r="IUY36" s="207"/>
      <c r="IUZ36" s="207"/>
      <c r="IVA36" s="207"/>
      <c r="IVB36" s="207"/>
      <c r="IVC36" s="207"/>
      <c r="IVD36" s="207"/>
      <c r="IVE36" s="207"/>
      <c r="IVF36" s="207"/>
      <c r="IVG36" s="207"/>
      <c r="IVH36" s="227"/>
      <c r="IVI36" s="227"/>
      <c r="IVJ36" s="207"/>
      <c r="IVK36" s="207"/>
      <c r="IVL36" s="207"/>
      <c r="IVM36" s="207"/>
      <c r="IVN36" s="207"/>
      <c r="IVO36" s="207"/>
      <c r="IVP36" s="207"/>
      <c r="IVQ36" s="207"/>
      <c r="IVR36" s="207"/>
      <c r="IVS36" s="207"/>
      <c r="IVT36" s="227"/>
      <c r="IVU36" s="227"/>
      <c r="IVV36" s="207"/>
      <c r="IVW36" s="207"/>
      <c r="IVX36" s="207"/>
      <c r="IVY36" s="207"/>
      <c r="IVZ36" s="207"/>
      <c r="IWA36" s="207"/>
      <c r="IWB36" s="207"/>
      <c r="IWC36" s="207"/>
      <c r="IWD36" s="207"/>
      <c r="IWE36" s="207"/>
      <c r="IWF36" s="227"/>
      <c r="IWG36" s="227"/>
      <c r="IWH36" s="207"/>
      <c r="IWI36" s="207"/>
      <c r="IWJ36" s="207"/>
      <c r="IWK36" s="207"/>
      <c r="IWL36" s="207"/>
      <c r="IWM36" s="207"/>
      <c r="IWN36" s="207"/>
      <c r="IWO36" s="207"/>
      <c r="IWP36" s="207"/>
      <c r="IWQ36" s="207"/>
      <c r="IWR36" s="227"/>
      <c r="IWS36" s="227"/>
      <c r="IWT36" s="207"/>
      <c r="IWU36" s="207"/>
      <c r="IWV36" s="207"/>
      <c r="IWW36" s="207"/>
      <c r="IWX36" s="207"/>
      <c r="IWY36" s="207"/>
      <c r="IWZ36" s="207"/>
      <c r="IXA36" s="207"/>
      <c r="IXB36" s="207"/>
      <c r="IXC36" s="207"/>
      <c r="IXD36" s="227"/>
      <c r="IXE36" s="227"/>
      <c r="IXF36" s="207"/>
      <c r="IXG36" s="207"/>
      <c r="IXH36" s="207"/>
      <c r="IXI36" s="207"/>
      <c r="IXJ36" s="207"/>
      <c r="IXK36" s="207"/>
      <c r="IXL36" s="207"/>
      <c r="IXM36" s="207"/>
      <c r="IXN36" s="207"/>
      <c r="IXO36" s="207"/>
      <c r="IXP36" s="227"/>
      <c r="IXQ36" s="227"/>
      <c r="IXR36" s="207"/>
      <c r="IXS36" s="207"/>
      <c r="IXT36" s="207"/>
      <c r="IXU36" s="207"/>
      <c r="IXV36" s="207"/>
      <c r="IXW36" s="207"/>
      <c r="IXX36" s="207"/>
      <c r="IXY36" s="207"/>
      <c r="IXZ36" s="207"/>
      <c r="IYA36" s="207"/>
      <c r="IYB36" s="227"/>
      <c r="IYC36" s="227"/>
      <c r="IYD36" s="207"/>
      <c r="IYE36" s="207"/>
      <c r="IYF36" s="207"/>
      <c r="IYG36" s="207"/>
      <c r="IYH36" s="207"/>
      <c r="IYI36" s="207"/>
      <c r="IYJ36" s="207"/>
      <c r="IYK36" s="207"/>
      <c r="IYL36" s="207"/>
      <c r="IYM36" s="207"/>
      <c r="IYN36" s="227"/>
      <c r="IYO36" s="227"/>
      <c r="IYP36" s="207"/>
      <c r="IYQ36" s="207"/>
      <c r="IYR36" s="207"/>
      <c r="IYS36" s="207"/>
      <c r="IYT36" s="207"/>
      <c r="IYU36" s="207"/>
      <c r="IYV36" s="207"/>
      <c r="IYW36" s="207"/>
      <c r="IYX36" s="207"/>
      <c r="IYY36" s="207"/>
      <c r="IYZ36" s="227"/>
      <c r="IZA36" s="227"/>
      <c r="IZB36" s="207"/>
      <c r="IZC36" s="207"/>
      <c r="IZD36" s="207"/>
      <c r="IZE36" s="207"/>
      <c r="IZF36" s="207"/>
      <c r="IZG36" s="207"/>
      <c r="IZH36" s="207"/>
      <c r="IZI36" s="207"/>
      <c r="IZJ36" s="207"/>
      <c r="IZK36" s="207"/>
      <c r="IZL36" s="227"/>
      <c r="IZM36" s="227"/>
      <c r="IZN36" s="207"/>
      <c r="IZO36" s="207"/>
      <c r="IZP36" s="207"/>
      <c r="IZQ36" s="207"/>
      <c r="IZR36" s="207"/>
      <c r="IZS36" s="207"/>
      <c r="IZT36" s="207"/>
      <c r="IZU36" s="207"/>
      <c r="IZV36" s="207"/>
      <c r="IZW36" s="207"/>
      <c r="IZX36" s="227"/>
      <c r="IZY36" s="227"/>
      <c r="IZZ36" s="207"/>
      <c r="JAA36" s="207"/>
      <c r="JAB36" s="207"/>
      <c r="JAC36" s="207"/>
      <c r="JAD36" s="207"/>
      <c r="JAE36" s="207"/>
      <c r="JAF36" s="207"/>
      <c r="JAG36" s="207"/>
      <c r="JAH36" s="207"/>
      <c r="JAI36" s="207"/>
      <c r="JAJ36" s="227"/>
      <c r="JAK36" s="227"/>
      <c r="JAL36" s="207"/>
      <c r="JAM36" s="207"/>
      <c r="JAN36" s="207"/>
      <c r="JAO36" s="207"/>
      <c r="JAP36" s="207"/>
      <c r="JAQ36" s="207"/>
      <c r="JAR36" s="207"/>
      <c r="JAS36" s="207"/>
      <c r="JAT36" s="207"/>
      <c r="JAU36" s="207"/>
      <c r="JAV36" s="227"/>
      <c r="JAW36" s="227"/>
      <c r="JAX36" s="207"/>
      <c r="JAY36" s="207"/>
      <c r="JAZ36" s="207"/>
      <c r="JBA36" s="207"/>
      <c r="JBB36" s="207"/>
      <c r="JBC36" s="207"/>
      <c r="JBD36" s="207"/>
      <c r="JBE36" s="207"/>
      <c r="JBF36" s="207"/>
      <c r="JBG36" s="207"/>
      <c r="JBH36" s="227"/>
      <c r="JBI36" s="227"/>
      <c r="JBJ36" s="207"/>
      <c r="JBK36" s="207"/>
      <c r="JBL36" s="207"/>
      <c r="JBM36" s="207"/>
      <c r="JBN36" s="207"/>
      <c r="JBO36" s="207"/>
      <c r="JBP36" s="207"/>
      <c r="JBQ36" s="207"/>
      <c r="JBR36" s="207"/>
      <c r="JBS36" s="207"/>
      <c r="JBT36" s="227"/>
      <c r="JBU36" s="227"/>
      <c r="JBV36" s="207"/>
      <c r="JBW36" s="207"/>
      <c r="JBX36" s="207"/>
      <c r="JBY36" s="207"/>
      <c r="JBZ36" s="207"/>
      <c r="JCA36" s="207"/>
      <c r="JCB36" s="207"/>
      <c r="JCC36" s="207"/>
      <c r="JCD36" s="207"/>
      <c r="JCE36" s="207"/>
      <c r="JCF36" s="227"/>
      <c r="JCG36" s="227"/>
      <c r="JCH36" s="207"/>
      <c r="JCI36" s="207"/>
      <c r="JCJ36" s="207"/>
      <c r="JCK36" s="207"/>
      <c r="JCL36" s="207"/>
      <c r="JCM36" s="207"/>
      <c r="JCN36" s="207"/>
      <c r="JCO36" s="207"/>
      <c r="JCP36" s="207"/>
      <c r="JCQ36" s="207"/>
      <c r="JCR36" s="227"/>
      <c r="JCS36" s="227"/>
      <c r="JCT36" s="207"/>
      <c r="JCU36" s="207"/>
      <c r="JCV36" s="207"/>
      <c r="JCW36" s="207"/>
      <c r="JCX36" s="207"/>
      <c r="JCY36" s="207"/>
      <c r="JCZ36" s="207"/>
      <c r="JDA36" s="207"/>
      <c r="JDB36" s="207"/>
      <c r="JDC36" s="207"/>
      <c r="JDD36" s="227"/>
      <c r="JDE36" s="227"/>
      <c r="JDF36" s="207"/>
      <c r="JDG36" s="207"/>
      <c r="JDH36" s="207"/>
      <c r="JDI36" s="207"/>
      <c r="JDJ36" s="207"/>
      <c r="JDK36" s="207"/>
      <c r="JDL36" s="207"/>
      <c r="JDM36" s="207"/>
      <c r="JDN36" s="207"/>
      <c r="JDO36" s="207"/>
      <c r="JDP36" s="227"/>
      <c r="JDQ36" s="227"/>
      <c r="JDR36" s="207"/>
      <c r="JDS36" s="207"/>
      <c r="JDT36" s="207"/>
      <c r="JDU36" s="207"/>
      <c r="JDV36" s="207"/>
      <c r="JDW36" s="207"/>
      <c r="JDX36" s="207"/>
      <c r="JDY36" s="207"/>
      <c r="JDZ36" s="207"/>
      <c r="JEA36" s="207"/>
      <c r="JEB36" s="227"/>
      <c r="JEC36" s="227"/>
      <c r="JED36" s="207"/>
      <c r="JEE36" s="207"/>
      <c r="JEF36" s="207"/>
      <c r="JEG36" s="207"/>
      <c r="JEH36" s="207"/>
      <c r="JEI36" s="207"/>
      <c r="JEJ36" s="207"/>
      <c r="JEK36" s="207"/>
      <c r="JEL36" s="207"/>
      <c r="JEM36" s="207"/>
      <c r="JEN36" s="227"/>
      <c r="JEO36" s="227"/>
      <c r="JEP36" s="207"/>
      <c r="JEQ36" s="207"/>
      <c r="JER36" s="207"/>
      <c r="JES36" s="207"/>
      <c r="JET36" s="207"/>
      <c r="JEU36" s="207"/>
      <c r="JEV36" s="207"/>
      <c r="JEW36" s="207"/>
      <c r="JEX36" s="207"/>
      <c r="JEY36" s="207"/>
      <c r="JEZ36" s="227"/>
      <c r="JFA36" s="227"/>
      <c r="JFB36" s="207"/>
      <c r="JFC36" s="207"/>
      <c r="JFD36" s="207"/>
      <c r="JFE36" s="207"/>
      <c r="JFF36" s="207"/>
      <c r="JFG36" s="207"/>
      <c r="JFH36" s="207"/>
      <c r="JFI36" s="207"/>
      <c r="JFJ36" s="207"/>
      <c r="JFK36" s="207"/>
      <c r="JFL36" s="227"/>
      <c r="JFM36" s="227"/>
      <c r="JFN36" s="207"/>
      <c r="JFO36" s="207"/>
      <c r="JFP36" s="207"/>
      <c r="JFQ36" s="207"/>
      <c r="JFR36" s="207"/>
      <c r="JFS36" s="207"/>
      <c r="JFT36" s="207"/>
      <c r="JFU36" s="207"/>
      <c r="JFV36" s="207"/>
      <c r="JFW36" s="207"/>
      <c r="JFX36" s="227"/>
      <c r="JFY36" s="227"/>
      <c r="JFZ36" s="207"/>
      <c r="JGA36" s="207"/>
      <c r="JGB36" s="207"/>
      <c r="JGC36" s="207"/>
      <c r="JGD36" s="207"/>
      <c r="JGE36" s="207"/>
      <c r="JGF36" s="207"/>
      <c r="JGG36" s="207"/>
      <c r="JGH36" s="207"/>
      <c r="JGI36" s="207"/>
      <c r="JGJ36" s="227"/>
      <c r="JGK36" s="227"/>
      <c r="JGL36" s="207"/>
      <c r="JGM36" s="207"/>
      <c r="JGN36" s="207"/>
      <c r="JGO36" s="207"/>
      <c r="JGP36" s="207"/>
      <c r="JGQ36" s="207"/>
      <c r="JGR36" s="207"/>
      <c r="JGS36" s="207"/>
      <c r="JGT36" s="207"/>
      <c r="JGU36" s="207"/>
      <c r="JGV36" s="227"/>
      <c r="JGW36" s="227"/>
      <c r="JGX36" s="207"/>
      <c r="JGY36" s="207"/>
      <c r="JGZ36" s="207"/>
      <c r="JHA36" s="207"/>
      <c r="JHB36" s="207"/>
      <c r="JHC36" s="207"/>
      <c r="JHD36" s="207"/>
      <c r="JHE36" s="207"/>
      <c r="JHF36" s="207"/>
      <c r="JHG36" s="207"/>
      <c r="JHH36" s="227"/>
      <c r="JHI36" s="227"/>
      <c r="JHJ36" s="207"/>
      <c r="JHK36" s="207"/>
      <c r="JHL36" s="207"/>
      <c r="JHM36" s="207"/>
      <c r="JHN36" s="207"/>
      <c r="JHO36" s="207"/>
      <c r="JHP36" s="207"/>
      <c r="JHQ36" s="207"/>
      <c r="JHR36" s="207"/>
      <c r="JHS36" s="207"/>
      <c r="JHT36" s="227"/>
      <c r="JHU36" s="227"/>
      <c r="JHV36" s="207"/>
      <c r="JHW36" s="207"/>
      <c r="JHX36" s="207"/>
      <c r="JHY36" s="207"/>
      <c r="JHZ36" s="207"/>
      <c r="JIA36" s="207"/>
      <c r="JIB36" s="207"/>
      <c r="JIC36" s="207"/>
      <c r="JID36" s="207"/>
      <c r="JIE36" s="207"/>
      <c r="JIF36" s="227"/>
      <c r="JIG36" s="227"/>
      <c r="JIH36" s="207"/>
      <c r="JII36" s="207"/>
      <c r="JIJ36" s="207"/>
      <c r="JIK36" s="207"/>
      <c r="JIL36" s="207"/>
      <c r="JIM36" s="207"/>
      <c r="JIN36" s="207"/>
      <c r="JIO36" s="207"/>
      <c r="JIP36" s="207"/>
      <c r="JIQ36" s="207"/>
      <c r="JIR36" s="227"/>
      <c r="JIS36" s="227"/>
      <c r="JIT36" s="207"/>
      <c r="JIU36" s="207"/>
      <c r="JIV36" s="207"/>
      <c r="JIW36" s="207"/>
      <c r="JIX36" s="207"/>
      <c r="JIY36" s="207"/>
      <c r="JIZ36" s="207"/>
      <c r="JJA36" s="207"/>
      <c r="JJB36" s="207"/>
      <c r="JJC36" s="207"/>
      <c r="JJD36" s="227"/>
      <c r="JJE36" s="227"/>
      <c r="JJF36" s="207"/>
      <c r="JJG36" s="207"/>
      <c r="JJH36" s="207"/>
      <c r="JJI36" s="207"/>
      <c r="JJJ36" s="207"/>
      <c r="JJK36" s="207"/>
      <c r="JJL36" s="207"/>
      <c r="JJM36" s="207"/>
      <c r="JJN36" s="207"/>
      <c r="JJO36" s="207"/>
      <c r="JJP36" s="227"/>
      <c r="JJQ36" s="227"/>
      <c r="JJR36" s="207"/>
      <c r="JJS36" s="207"/>
      <c r="JJT36" s="207"/>
      <c r="JJU36" s="207"/>
      <c r="JJV36" s="207"/>
      <c r="JJW36" s="207"/>
      <c r="JJX36" s="207"/>
      <c r="JJY36" s="207"/>
      <c r="JJZ36" s="207"/>
      <c r="JKA36" s="207"/>
      <c r="JKB36" s="227"/>
      <c r="JKC36" s="227"/>
      <c r="JKD36" s="207"/>
      <c r="JKE36" s="207"/>
      <c r="JKF36" s="207"/>
      <c r="JKG36" s="207"/>
      <c r="JKH36" s="207"/>
      <c r="JKI36" s="207"/>
      <c r="JKJ36" s="207"/>
      <c r="JKK36" s="207"/>
      <c r="JKL36" s="207"/>
      <c r="JKM36" s="207"/>
      <c r="JKN36" s="227"/>
      <c r="JKO36" s="227"/>
      <c r="JKP36" s="207"/>
      <c r="JKQ36" s="207"/>
      <c r="JKR36" s="207"/>
      <c r="JKS36" s="207"/>
      <c r="JKT36" s="207"/>
      <c r="JKU36" s="207"/>
      <c r="JKV36" s="207"/>
      <c r="JKW36" s="207"/>
      <c r="JKX36" s="207"/>
      <c r="JKY36" s="207"/>
      <c r="JKZ36" s="227"/>
      <c r="JLA36" s="227"/>
      <c r="JLB36" s="207"/>
      <c r="JLC36" s="207"/>
      <c r="JLD36" s="207"/>
      <c r="JLE36" s="207"/>
      <c r="JLF36" s="207"/>
      <c r="JLG36" s="207"/>
      <c r="JLH36" s="207"/>
      <c r="JLI36" s="207"/>
      <c r="JLJ36" s="207"/>
      <c r="JLK36" s="207"/>
      <c r="JLL36" s="227"/>
      <c r="JLM36" s="227"/>
      <c r="JLN36" s="207"/>
      <c r="JLO36" s="207"/>
      <c r="JLP36" s="207"/>
      <c r="JLQ36" s="207"/>
      <c r="JLR36" s="207"/>
      <c r="JLS36" s="207"/>
      <c r="JLT36" s="207"/>
      <c r="JLU36" s="207"/>
      <c r="JLV36" s="207"/>
      <c r="JLW36" s="207"/>
      <c r="JLX36" s="227"/>
      <c r="JLY36" s="227"/>
      <c r="JLZ36" s="207"/>
      <c r="JMA36" s="207"/>
      <c r="JMB36" s="207"/>
      <c r="JMC36" s="207"/>
      <c r="JMD36" s="207"/>
      <c r="JME36" s="207"/>
      <c r="JMF36" s="207"/>
      <c r="JMG36" s="207"/>
      <c r="JMH36" s="207"/>
      <c r="JMI36" s="207"/>
      <c r="JMJ36" s="227"/>
      <c r="JMK36" s="227"/>
      <c r="JML36" s="207"/>
      <c r="JMM36" s="207"/>
      <c r="JMN36" s="207"/>
      <c r="JMO36" s="207"/>
      <c r="JMP36" s="207"/>
      <c r="JMQ36" s="207"/>
      <c r="JMR36" s="207"/>
      <c r="JMS36" s="207"/>
      <c r="JMT36" s="207"/>
      <c r="JMU36" s="207"/>
      <c r="JMV36" s="227"/>
      <c r="JMW36" s="227"/>
      <c r="JMX36" s="207"/>
      <c r="JMY36" s="207"/>
      <c r="JMZ36" s="207"/>
      <c r="JNA36" s="207"/>
      <c r="JNB36" s="207"/>
      <c r="JNC36" s="207"/>
      <c r="JND36" s="207"/>
      <c r="JNE36" s="207"/>
      <c r="JNF36" s="207"/>
      <c r="JNG36" s="207"/>
      <c r="JNH36" s="227"/>
      <c r="JNI36" s="227"/>
      <c r="JNJ36" s="207"/>
      <c r="JNK36" s="207"/>
      <c r="JNL36" s="207"/>
      <c r="JNM36" s="207"/>
      <c r="JNN36" s="207"/>
      <c r="JNO36" s="207"/>
      <c r="JNP36" s="207"/>
      <c r="JNQ36" s="207"/>
      <c r="JNR36" s="207"/>
      <c r="JNS36" s="207"/>
      <c r="JNT36" s="227"/>
      <c r="JNU36" s="227"/>
      <c r="JNV36" s="207"/>
      <c r="JNW36" s="207"/>
      <c r="JNX36" s="207"/>
      <c r="JNY36" s="207"/>
      <c r="JNZ36" s="207"/>
      <c r="JOA36" s="207"/>
      <c r="JOB36" s="207"/>
      <c r="JOC36" s="207"/>
      <c r="JOD36" s="207"/>
      <c r="JOE36" s="207"/>
      <c r="JOF36" s="227"/>
      <c r="JOG36" s="227"/>
      <c r="JOH36" s="207"/>
      <c r="JOI36" s="207"/>
      <c r="JOJ36" s="207"/>
      <c r="JOK36" s="207"/>
      <c r="JOL36" s="207"/>
      <c r="JOM36" s="207"/>
      <c r="JON36" s="207"/>
      <c r="JOO36" s="207"/>
      <c r="JOP36" s="207"/>
      <c r="JOQ36" s="207"/>
      <c r="JOR36" s="227"/>
      <c r="JOS36" s="227"/>
      <c r="JOT36" s="207"/>
      <c r="JOU36" s="207"/>
      <c r="JOV36" s="207"/>
      <c r="JOW36" s="207"/>
      <c r="JOX36" s="207"/>
      <c r="JOY36" s="207"/>
      <c r="JOZ36" s="207"/>
      <c r="JPA36" s="207"/>
      <c r="JPB36" s="207"/>
      <c r="JPC36" s="207"/>
      <c r="JPD36" s="227"/>
      <c r="JPE36" s="227"/>
      <c r="JPF36" s="207"/>
      <c r="JPG36" s="207"/>
      <c r="JPH36" s="207"/>
      <c r="JPI36" s="207"/>
      <c r="JPJ36" s="207"/>
      <c r="JPK36" s="207"/>
      <c r="JPL36" s="207"/>
      <c r="JPM36" s="207"/>
      <c r="JPN36" s="207"/>
      <c r="JPO36" s="207"/>
      <c r="JPP36" s="227"/>
      <c r="JPQ36" s="227"/>
      <c r="JPR36" s="207"/>
      <c r="JPS36" s="207"/>
      <c r="JPT36" s="207"/>
      <c r="JPU36" s="207"/>
      <c r="JPV36" s="207"/>
      <c r="JPW36" s="207"/>
      <c r="JPX36" s="207"/>
      <c r="JPY36" s="207"/>
      <c r="JPZ36" s="207"/>
      <c r="JQA36" s="207"/>
      <c r="JQB36" s="227"/>
      <c r="JQC36" s="227"/>
      <c r="JQD36" s="207"/>
      <c r="JQE36" s="207"/>
      <c r="JQF36" s="207"/>
      <c r="JQG36" s="207"/>
      <c r="JQH36" s="207"/>
      <c r="JQI36" s="207"/>
      <c r="JQJ36" s="207"/>
      <c r="JQK36" s="207"/>
      <c r="JQL36" s="207"/>
      <c r="JQM36" s="207"/>
      <c r="JQN36" s="227"/>
      <c r="JQO36" s="227"/>
      <c r="JQP36" s="207"/>
      <c r="JQQ36" s="207"/>
      <c r="JQR36" s="207"/>
      <c r="JQS36" s="207"/>
      <c r="JQT36" s="207"/>
      <c r="JQU36" s="207"/>
      <c r="JQV36" s="207"/>
      <c r="JQW36" s="207"/>
      <c r="JQX36" s="207"/>
      <c r="JQY36" s="207"/>
      <c r="JQZ36" s="227"/>
      <c r="JRA36" s="227"/>
      <c r="JRB36" s="207"/>
      <c r="JRC36" s="207"/>
      <c r="JRD36" s="207"/>
      <c r="JRE36" s="207"/>
      <c r="JRF36" s="207"/>
      <c r="JRG36" s="207"/>
      <c r="JRH36" s="207"/>
      <c r="JRI36" s="207"/>
      <c r="JRJ36" s="207"/>
      <c r="JRK36" s="207"/>
      <c r="JRL36" s="227"/>
      <c r="JRM36" s="227"/>
      <c r="JRN36" s="207"/>
      <c r="JRO36" s="207"/>
      <c r="JRP36" s="207"/>
      <c r="JRQ36" s="207"/>
      <c r="JRR36" s="207"/>
      <c r="JRS36" s="207"/>
      <c r="JRT36" s="207"/>
      <c r="JRU36" s="207"/>
      <c r="JRV36" s="207"/>
      <c r="JRW36" s="207"/>
      <c r="JRX36" s="227"/>
      <c r="JRY36" s="227"/>
      <c r="JRZ36" s="207"/>
      <c r="JSA36" s="207"/>
      <c r="JSB36" s="207"/>
      <c r="JSC36" s="207"/>
      <c r="JSD36" s="207"/>
      <c r="JSE36" s="207"/>
      <c r="JSF36" s="207"/>
      <c r="JSG36" s="207"/>
      <c r="JSH36" s="207"/>
      <c r="JSI36" s="207"/>
      <c r="JSJ36" s="227"/>
      <c r="JSK36" s="227"/>
      <c r="JSL36" s="207"/>
      <c r="JSM36" s="207"/>
      <c r="JSN36" s="207"/>
      <c r="JSO36" s="207"/>
      <c r="JSP36" s="207"/>
      <c r="JSQ36" s="207"/>
      <c r="JSR36" s="207"/>
      <c r="JSS36" s="207"/>
      <c r="JST36" s="207"/>
      <c r="JSU36" s="207"/>
      <c r="JSV36" s="227"/>
      <c r="JSW36" s="227"/>
      <c r="JSX36" s="207"/>
      <c r="JSY36" s="207"/>
      <c r="JSZ36" s="207"/>
      <c r="JTA36" s="207"/>
      <c r="JTB36" s="207"/>
      <c r="JTC36" s="207"/>
      <c r="JTD36" s="207"/>
      <c r="JTE36" s="207"/>
      <c r="JTF36" s="207"/>
      <c r="JTG36" s="207"/>
      <c r="JTH36" s="227"/>
      <c r="JTI36" s="227"/>
      <c r="JTJ36" s="207"/>
      <c r="JTK36" s="207"/>
      <c r="JTL36" s="207"/>
      <c r="JTM36" s="207"/>
      <c r="JTN36" s="207"/>
      <c r="JTO36" s="207"/>
      <c r="JTP36" s="207"/>
      <c r="JTQ36" s="207"/>
      <c r="JTR36" s="207"/>
      <c r="JTS36" s="207"/>
      <c r="JTT36" s="227"/>
      <c r="JTU36" s="227"/>
      <c r="JTV36" s="207"/>
      <c r="JTW36" s="207"/>
      <c r="JTX36" s="207"/>
      <c r="JTY36" s="207"/>
      <c r="JTZ36" s="207"/>
      <c r="JUA36" s="207"/>
      <c r="JUB36" s="207"/>
      <c r="JUC36" s="207"/>
      <c r="JUD36" s="207"/>
      <c r="JUE36" s="207"/>
      <c r="JUF36" s="227"/>
      <c r="JUG36" s="227"/>
      <c r="JUH36" s="207"/>
      <c r="JUI36" s="207"/>
      <c r="JUJ36" s="207"/>
      <c r="JUK36" s="207"/>
      <c r="JUL36" s="207"/>
      <c r="JUM36" s="207"/>
      <c r="JUN36" s="207"/>
      <c r="JUO36" s="207"/>
      <c r="JUP36" s="207"/>
      <c r="JUQ36" s="207"/>
      <c r="JUR36" s="227"/>
      <c r="JUS36" s="227"/>
      <c r="JUT36" s="207"/>
      <c r="JUU36" s="207"/>
      <c r="JUV36" s="207"/>
      <c r="JUW36" s="207"/>
      <c r="JUX36" s="207"/>
      <c r="JUY36" s="207"/>
      <c r="JUZ36" s="207"/>
      <c r="JVA36" s="207"/>
      <c r="JVB36" s="207"/>
      <c r="JVC36" s="207"/>
      <c r="JVD36" s="227"/>
      <c r="JVE36" s="227"/>
      <c r="JVF36" s="207"/>
      <c r="JVG36" s="207"/>
      <c r="JVH36" s="207"/>
      <c r="JVI36" s="207"/>
      <c r="JVJ36" s="207"/>
      <c r="JVK36" s="207"/>
      <c r="JVL36" s="207"/>
      <c r="JVM36" s="207"/>
      <c r="JVN36" s="207"/>
      <c r="JVO36" s="207"/>
      <c r="JVP36" s="227"/>
      <c r="JVQ36" s="227"/>
      <c r="JVR36" s="207"/>
      <c r="JVS36" s="207"/>
      <c r="JVT36" s="207"/>
      <c r="JVU36" s="207"/>
      <c r="JVV36" s="207"/>
      <c r="JVW36" s="207"/>
      <c r="JVX36" s="207"/>
      <c r="JVY36" s="207"/>
      <c r="JVZ36" s="207"/>
      <c r="JWA36" s="207"/>
      <c r="JWB36" s="227"/>
      <c r="JWC36" s="227"/>
      <c r="JWD36" s="207"/>
      <c r="JWE36" s="207"/>
      <c r="JWF36" s="207"/>
      <c r="JWG36" s="207"/>
      <c r="JWH36" s="207"/>
      <c r="JWI36" s="207"/>
      <c r="JWJ36" s="207"/>
      <c r="JWK36" s="207"/>
      <c r="JWL36" s="207"/>
      <c r="JWM36" s="207"/>
      <c r="JWN36" s="227"/>
      <c r="JWO36" s="227"/>
      <c r="JWP36" s="207"/>
      <c r="JWQ36" s="207"/>
      <c r="JWR36" s="207"/>
      <c r="JWS36" s="207"/>
      <c r="JWT36" s="207"/>
      <c r="JWU36" s="207"/>
      <c r="JWV36" s="207"/>
      <c r="JWW36" s="207"/>
      <c r="JWX36" s="207"/>
      <c r="JWY36" s="207"/>
      <c r="JWZ36" s="227"/>
      <c r="JXA36" s="227"/>
      <c r="JXB36" s="207"/>
      <c r="JXC36" s="207"/>
      <c r="JXD36" s="207"/>
      <c r="JXE36" s="207"/>
      <c r="JXF36" s="207"/>
      <c r="JXG36" s="207"/>
      <c r="JXH36" s="207"/>
      <c r="JXI36" s="207"/>
      <c r="JXJ36" s="207"/>
      <c r="JXK36" s="207"/>
      <c r="JXL36" s="227"/>
      <c r="JXM36" s="227"/>
      <c r="JXN36" s="207"/>
      <c r="JXO36" s="207"/>
      <c r="JXP36" s="207"/>
      <c r="JXQ36" s="207"/>
      <c r="JXR36" s="207"/>
      <c r="JXS36" s="207"/>
      <c r="JXT36" s="207"/>
      <c r="JXU36" s="207"/>
      <c r="JXV36" s="207"/>
      <c r="JXW36" s="207"/>
      <c r="JXX36" s="227"/>
      <c r="JXY36" s="227"/>
      <c r="JXZ36" s="207"/>
      <c r="JYA36" s="207"/>
      <c r="JYB36" s="207"/>
      <c r="JYC36" s="207"/>
      <c r="JYD36" s="207"/>
      <c r="JYE36" s="207"/>
      <c r="JYF36" s="207"/>
      <c r="JYG36" s="207"/>
      <c r="JYH36" s="207"/>
      <c r="JYI36" s="207"/>
      <c r="JYJ36" s="227"/>
      <c r="JYK36" s="227"/>
      <c r="JYL36" s="207"/>
      <c r="JYM36" s="207"/>
      <c r="JYN36" s="207"/>
      <c r="JYO36" s="207"/>
      <c r="JYP36" s="207"/>
      <c r="JYQ36" s="207"/>
      <c r="JYR36" s="207"/>
      <c r="JYS36" s="207"/>
      <c r="JYT36" s="207"/>
      <c r="JYU36" s="207"/>
      <c r="JYV36" s="227"/>
      <c r="JYW36" s="227"/>
      <c r="JYX36" s="207"/>
      <c r="JYY36" s="207"/>
      <c r="JYZ36" s="207"/>
      <c r="JZA36" s="207"/>
      <c r="JZB36" s="207"/>
      <c r="JZC36" s="207"/>
      <c r="JZD36" s="207"/>
      <c r="JZE36" s="207"/>
      <c r="JZF36" s="207"/>
      <c r="JZG36" s="207"/>
      <c r="JZH36" s="227"/>
      <c r="JZI36" s="227"/>
      <c r="JZJ36" s="207"/>
      <c r="JZK36" s="207"/>
      <c r="JZL36" s="207"/>
      <c r="JZM36" s="207"/>
      <c r="JZN36" s="207"/>
      <c r="JZO36" s="207"/>
      <c r="JZP36" s="207"/>
      <c r="JZQ36" s="207"/>
      <c r="JZR36" s="207"/>
      <c r="JZS36" s="207"/>
      <c r="JZT36" s="227"/>
      <c r="JZU36" s="227"/>
      <c r="JZV36" s="207"/>
      <c r="JZW36" s="207"/>
      <c r="JZX36" s="207"/>
      <c r="JZY36" s="207"/>
      <c r="JZZ36" s="207"/>
      <c r="KAA36" s="207"/>
      <c r="KAB36" s="207"/>
      <c r="KAC36" s="207"/>
      <c r="KAD36" s="207"/>
      <c r="KAE36" s="207"/>
      <c r="KAF36" s="227"/>
      <c r="KAG36" s="227"/>
      <c r="KAH36" s="207"/>
      <c r="KAI36" s="207"/>
      <c r="KAJ36" s="207"/>
      <c r="KAK36" s="207"/>
      <c r="KAL36" s="207"/>
      <c r="KAM36" s="207"/>
      <c r="KAN36" s="207"/>
      <c r="KAO36" s="207"/>
      <c r="KAP36" s="207"/>
      <c r="KAQ36" s="207"/>
      <c r="KAR36" s="227"/>
      <c r="KAS36" s="227"/>
      <c r="KAT36" s="207"/>
      <c r="KAU36" s="207"/>
      <c r="KAV36" s="207"/>
      <c r="KAW36" s="207"/>
      <c r="KAX36" s="207"/>
      <c r="KAY36" s="207"/>
      <c r="KAZ36" s="207"/>
      <c r="KBA36" s="207"/>
      <c r="KBB36" s="207"/>
      <c r="KBC36" s="207"/>
      <c r="KBD36" s="227"/>
      <c r="KBE36" s="227"/>
      <c r="KBF36" s="207"/>
      <c r="KBG36" s="207"/>
      <c r="KBH36" s="207"/>
      <c r="KBI36" s="207"/>
      <c r="KBJ36" s="207"/>
      <c r="KBK36" s="207"/>
      <c r="KBL36" s="207"/>
      <c r="KBM36" s="207"/>
      <c r="KBN36" s="207"/>
      <c r="KBO36" s="207"/>
      <c r="KBP36" s="227"/>
      <c r="KBQ36" s="227"/>
      <c r="KBR36" s="207"/>
      <c r="KBS36" s="207"/>
      <c r="KBT36" s="207"/>
      <c r="KBU36" s="207"/>
      <c r="KBV36" s="207"/>
      <c r="KBW36" s="207"/>
      <c r="KBX36" s="207"/>
      <c r="KBY36" s="207"/>
      <c r="KBZ36" s="207"/>
      <c r="KCA36" s="207"/>
      <c r="KCB36" s="227"/>
      <c r="KCC36" s="227"/>
      <c r="KCD36" s="207"/>
      <c r="KCE36" s="207"/>
      <c r="KCF36" s="207"/>
      <c r="KCG36" s="207"/>
      <c r="KCH36" s="207"/>
      <c r="KCI36" s="207"/>
      <c r="KCJ36" s="207"/>
      <c r="KCK36" s="207"/>
      <c r="KCL36" s="207"/>
      <c r="KCM36" s="207"/>
      <c r="KCN36" s="227"/>
      <c r="KCO36" s="227"/>
      <c r="KCP36" s="207"/>
      <c r="KCQ36" s="207"/>
      <c r="KCR36" s="207"/>
      <c r="KCS36" s="207"/>
      <c r="KCT36" s="207"/>
      <c r="KCU36" s="207"/>
      <c r="KCV36" s="207"/>
      <c r="KCW36" s="207"/>
      <c r="KCX36" s="207"/>
      <c r="KCY36" s="207"/>
      <c r="KCZ36" s="227"/>
      <c r="KDA36" s="227"/>
      <c r="KDB36" s="207"/>
      <c r="KDC36" s="207"/>
      <c r="KDD36" s="207"/>
      <c r="KDE36" s="207"/>
      <c r="KDF36" s="207"/>
      <c r="KDG36" s="207"/>
      <c r="KDH36" s="207"/>
      <c r="KDI36" s="207"/>
      <c r="KDJ36" s="207"/>
      <c r="KDK36" s="207"/>
      <c r="KDL36" s="227"/>
      <c r="KDM36" s="227"/>
      <c r="KDN36" s="207"/>
      <c r="KDO36" s="207"/>
      <c r="KDP36" s="207"/>
      <c r="KDQ36" s="207"/>
      <c r="KDR36" s="207"/>
      <c r="KDS36" s="207"/>
      <c r="KDT36" s="207"/>
      <c r="KDU36" s="207"/>
      <c r="KDV36" s="207"/>
      <c r="KDW36" s="207"/>
      <c r="KDX36" s="227"/>
      <c r="KDY36" s="227"/>
      <c r="KDZ36" s="207"/>
      <c r="KEA36" s="207"/>
      <c r="KEB36" s="207"/>
      <c r="KEC36" s="207"/>
      <c r="KED36" s="207"/>
      <c r="KEE36" s="207"/>
      <c r="KEF36" s="207"/>
      <c r="KEG36" s="207"/>
      <c r="KEH36" s="207"/>
      <c r="KEI36" s="207"/>
      <c r="KEJ36" s="227"/>
      <c r="KEK36" s="227"/>
      <c r="KEL36" s="207"/>
      <c r="KEM36" s="207"/>
      <c r="KEN36" s="207"/>
      <c r="KEO36" s="207"/>
      <c r="KEP36" s="207"/>
      <c r="KEQ36" s="207"/>
      <c r="KER36" s="207"/>
      <c r="KES36" s="207"/>
      <c r="KET36" s="207"/>
      <c r="KEU36" s="207"/>
      <c r="KEV36" s="227"/>
      <c r="KEW36" s="227"/>
      <c r="KEX36" s="207"/>
      <c r="KEY36" s="207"/>
      <c r="KEZ36" s="207"/>
      <c r="KFA36" s="207"/>
      <c r="KFB36" s="207"/>
      <c r="KFC36" s="207"/>
      <c r="KFD36" s="207"/>
      <c r="KFE36" s="207"/>
      <c r="KFF36" s="207"/>
      <c r="KFG36" s="207"/>
      <c r="KFH36" s="227"/>
      <c r="KFI36" s="227"/>
      <c r="KFJ36" s="207"/>
      <c r="KFK36" s="207"/>
      <c r="KFL36" s="207"/>
      <c r="KFM36" s="207"/>
      <c r="KFN36" s="207"/>
      <c r="KFO36" s="207"/>
      <c r="KFP36" s="207"/>
      <c r="KFQ36" s="207"/>
      <c r="KFR36" s="207"/>
      <c r="KFS36" s="207"/>
      <c r="KFT36" s="227"/>
      <c r="KFU36" s="227"/>
      <c r="KFV36" s="207"/>
      <c r="KFW36" s="207"/>
      <c r="KFX36" s="207"/>
      <c r="KFY36" s="207"/>
      <c r="KFZ36" s="207"/>
      <c r="KGA36" s="207"/>
      <c r="KGB36" s="207"/>
      <c r="KGC36" s="207"/>
      <c r="KGD36" s="207"/>
      <c r="KGE36" s="207"/>
      <c r="KGF36" s="227"/>
      <c r="KGG36" s="227"/>
      <c r="KGH36" s="207"/>
      <c r="KGI36" s="207"/>
      <c r="KGJ36" s="207"/>
      <c r="KGK36" s="207"/>
      <c r="KGL36" s="207"/>
      <c r="KGM36" s="207"/>
      <c r="KGN36" s="207"/>
      <c r="KGO36" s="207"/>
      <c r="KGP36" s="207"/>
      <c r="KGQ36" s="207"/>
      <c r="KGR36" s="227"/>
      <c r="KGS36" s="227"/>
      <c r="KGT36" s="207"/>
      <c r="KGU36" s="207"/>
      <c r="KGV36" s="207"/>
      <c r="KGW36" s="207"/>
      <c r="KGX36" s="207"/>
      <c r="KGY36" s="207"/>
      <c r="KGZ36" s="207"/>
      <c r="KHA36" s="207"/>
      <c r="KHB36" s="207"/>
      <c r="KHC36" s="207"/>
      <c r="KHD36" s="227"/>
      <c r="KHE36" s="227"/>
      <c r="KHF36" s="207"/>
      <c r="KHG36" s="207"/>
      <c r="KHH36" s="207"/>
      <c r="KHI36" s="207"/>
      <c r="KHJ36" s="207"/>
      <c r="KHK36" s="207"/>
      <c r="KHL36" s="207"/>
      <c r="KHM36" s="207"/>
      <c r="KHN36" s="207"/>
      <c r="KHO36" s="207"/>
      <c r="KHP36" s="227"/>
      <c r="KHQ36" s="227"/>
      <c r="KHR36" s="207"/>
      <c r="KHS36" s="207"/>
      <c r="KHT36" s="207"/>
      <c r="KHU36" s="207"/>
      <c r="KHV36" s="207"/>
      <c r="KHW36" s="207"/>
      <c r="KHX36" s="207"/>
      <c r="KHY36" s="207"/>
      <c r="KHZ36" s="207"/>
      <c r="KIA36" s="207"/>
      <c r="KIB36" s="227"/>
      <c r="KIC36" s="227"/>
      <c r="KID36" s="207"/>
      <c r="KIE36" s="207"/>
      <c r="KIF36" s="207"/>
      <c r="KIG36" s="207"/>
      <c r="KIH36" s="207"/>
      <c r="KII36" s="207"/>
      <c r="KIJ36" s="207"/>
      <c r="KIK36" s="207"/>
      <c r="KIL36" s="207"/>
      <c r="KIM36" s="207"/>
      <c r="KIN36" s="227"/>
      <c r="KIO36" s="227"/>
      <c r="KIP36" s="207"/>
      <c r="KIQ36" s="207"/>
      <c r="KIR36" s="207"/>
      <c r="KIS36" s="207"/>
      <c r="KIT36" s="207"/>
      <c r="KIU36" s="207"/>
      <c r="KIV36" s="207"/>
      <c r="KIW36" s="207"/>
      <c r="KIX36" s="207"/>
      <c r="KIY36" s="207"/>
      <c r="KIZ36" s="227"/>
      <c r="KJA36" s="227"/>
      <c r="KJB36" s="207"/>
      <c r="KJC36" s="207"/>
      <c r="KJD36" s="207"/>
      <c r="KJE36" s="207"/>
      <c r="KJF36" s="207"/>
      <c r="KJG36" s="207"/>
      <c r="KJH36" s="207"/>
      <c r="KJI36" s="207"/>
      <c r="KJJ36" s="207"/>
      <c r="KJK36" s="207"/>
      <c r="KJL36" s="227"/>
      <c r="KJM36" s="227"/>
      <c r="KJN36" s="207"/>
      <c r="KJO36" s="207"/>
      <c r="KJP36" s="207"/>
      <c r="KJQ36" s="207"/>
      <c r="KJR36" s="207"/>
      <c r="KJS36" s="207"/>
      <c r="KJT36" s="207"/>
      <c r="KJU36" s="207"/>
      <c r="KJV36" s="207"/>
      <c r="KJW36" s="207"/>
      <c r="KJX36" s="227"/>
      <c r="KJY36" s="227"/>
      <c r="KJZ36" s="207"/>
      <c r="KKA36" s="207"/>
      <c r="KKB36" s="207"/>
      <c r="KKC36" s="207"/>
      <c r="KKD36" s="207"/>
      <c r="KKE36" s="207"/>
      <c r="KKF36" s="207"/>
      <c r="KKG36" s="207"/>
      <c r="KKH36" s="207"/>
      <c r="KKI36" s="207"/>
      <c r="KKJ36" s="227"/>
      <c r="KKK36" s="227"/>
      <c r="KKL36" s="207"/>
      <c r="KKM36" s="207"/>
      <c r="KKN36" s="207"/>
      <c r="KKO36" s="207"/>
      <c r="KKP36" s="207"/>
      <c r="KKQ36" s="207"/>
      <c r="KKR36" s="207"/>
      <c r="KKS36" s="207"/>
      <c r="KKT36" s="207"/>
      <c r="KKU36" s="207"/>
      <c r="KKV36" s="227"/>
      <c r="KKW36" s="227"/>
      <c r="KKX36" s="207"/>
      <c r="KKY36" s="207"/>
      <c r="KKZ36" s="207"/>
      <c r="KLA36" s="207"/>
      <c r="KLB36" s="207"/>
      <c r="KLC36" s="207"/>
      <c r="KLD36" s="207"/>
      <c r="KLE36" s="207"/>
      <c r="KLF36" s="207"/>
      <c r="KLG36" s="207"/>
      <c r="KLH36" s="227"/>
      <c r="KLI36" s="227"/>
      <c r="KLJ36" s="207"/>
      <c r="KLK36" s="207"/>
      <c r="KLL36" s="207"/>
      <c r="KLM36" s="207"/>
      <c r="KLN36" s="207"/>
      <c r="KLO36" s="207"/>
      <c r="KLP36" s="207"/>
      <c r="KLQ36" s="207"/>
      <c r="KLR36" s="207"/>
      <c r="KLS36" s="207"/>
      <c r="KLT36" s="227"/>
      <c r="KLU36" s="227"/>
      <c r="KLV36" s="207"/>
      <c r="KLW36" s="207"/>
      <c r="KLX36" s="207"/>
      <c r="KLY36" s="207"/>
      <c r="KLZ36" s="207"/>
      <c r="KMA36" s="207"/>
      <c r="KMB36" s="207"/>
      <c r="KMC36" s="207"/>
      <c r="KMD36" s="207"/>
      <c r="KME36" s="207"/>
      <c r="KMF36" s="227"/>
      <c r="KMG36" s="227"/>
      <c r="KMH36" s="207"/>
      <c r="KMI36" s="207"/>
      <c r="KMJ36" s="207"/>
      <c r="KMK36" s="207"/>
      <c r="KML36" s="207"/>
      <c r="KMM36" s="207"/>
      <c r="KMN36" s="207"/>
      <c r="KMO36" s="207"/>
      <c r="KMP36" s="207"/>
      <c r="KMQ36" s="207"/>
      <c r="KMR36" s="227"/>
      <c r="KMS36" s="227"/>
      <c r="KMT36" s="207"/>
      <c r="KMU36" s="207"/>
      <c r="KMV36" s="207"/>
      <c r="KMW36" s="207"/>
      <c r="KMX36" s="207"/>
      <c r="KMY36" s="207"/>
      <c r="KMZ36" s="207"/>
      <c r="KNA36" s="207"/>
      <c r="KNB36" s="207"/>
      <c r="KNC36" s="207"/>
      <c r="KND36" s="227"/>
      <c r="KNE36" s="227"/>
      <c r="KNF36" s="207"/>
      <c r="KNG36" s="207"/>
      <c r="KNH36" s="207"/>
      <c r="KNI36" s="207"/>
      <c r="KNJ36" s="207"/>
      <c r="KNK36" s="207"/>
      <c r="KNL36" s="207"/>
      <c r="KNM36" s="207"/>
      <c r="KNN36" s="207"/>
      <c r="KNO36" s="207"/>
      <c r="KNP36" s="227"/>
      <c r="KNQ36" s="227"/>
      <c r="KNR36" s="207"/>
      <c r="KNS36" s="207"/>
      <c r="KNT36" s="207"/>
      <c r="KNU36" s="207"/>
      <c r="KNV36" s="207"/>
      <c r="KNW36" s="207"/>
      <c r="KNX36" s="207"/>
      <c r="KNY36" s="207"/>
      <c r="KNZ36" s="207"/>
      <c r="KOA36" s="207"/>
      <c r="KOB36" s="227"/>
      <c r="KOC36" s="227"/>
      <c r="KOD36" s="207"/>
      <c r="KOE36" s="207"/>
      <c r="KOF36" s="207"/>
      <c r="KOG36" s="207"/>
      <c r="KOH36" s="207"/>
      <c r="KOI36" s="207"/>
      <c r="KOJ36" s="207"/>
      <c r="KOK36" s="207"/>
      <c r="KOL36" s="207"/>
      <c r="KOM36" s="207"/>
      <c r="KON36" s="227"/>
      <c r="KOO36" s="227"/>
      <c r="KOP36" s="207"/>
      <c r="KOQ36" s="207"/>
      <c r="KOR36" s="207"/>
      <c r="KOS36" s="207"/>
      <c r="KOT36" s="207"/>
      <c r="KOU36" s="207"/>
      <c r="KOV36" s="207"/>
      <c r="KOW36" s="207"/>
      <c r="KOX36" s="207"/>
      <c r="KOY36" s="207"/>
      <c r="KOZ36" s="227"/>
      <c r="KPA36" s="227"/>
      <c r="KPB36" s="207"/>
      <c r="KPC36" s="207"/>
      <c r="KPD36" s="207"/>
      <c r="KPE36" s="207"/>
      <c r="KPF36" s="207"/>
      <c r="KPG36" s="207"/>
      <c r="KPH36" s="207"/>
      <c r="KPI36" s="207"/>
      <c r="KPJ36" s="207"/>
      <c r="KPK36" s="207"/>
      <c r="KPL36" s="227"/>
      <c r="KPM36" s="227"/>
      <c r="KPN36" s="207"/>
      <c r="KPO36" s="207"/>
      <c r="KPP36" s="207"/>
      <c r="KPQ36" s="207"/>
      <c r="KPR36" s="207"/>
      <c r="KPS36" s="207"/>
      <c r="KPT36" s="207"/>
      <c r="KPU36" s="207"/>
      <c r="KPV36" s="207"/>
      <c r="KPW36" s="207"/>
      <c r="KPX36" s="227"/>
      <c r="KPY36" s="227"/>
      <c r="KPZ36" s="207"/>
      <c r="KQA36" s="207"/>
      <c r="KQB36" s="207"/>
      <c r="KQC36" s="207"/>
      <c r="KQD36" s="207"/>
      <c r="KQE36" s="207"/>
      <c r="KQF36" s="207"/>
      <c r="KQG36" s="207"/>
      <c r="KQH36" s="207"/>
      <c r="KQI36" s="207"/>
      <c r="KQJ36" s="227"/>
      <c r="KQK36" s="227"/>
      <c r="KQL36" s="207"/>
      <c r="KQM36" s="207"/>
      <c r="KQN36" s="207"/>
      <c r="KQO36" s="207"/>
      <c r="KQP36" s="207"/>
      <c r="KQQ36" s="207"/>
      <c r="KQR36" s="207"/>
      <c r="KQS36" s="207"/>
      <c r="KQT36" s="207"/>
      <c r="KQU36" s="207"/>
      <c r="KQV36" s="227"/>
      <c r="KQW36" s="227"/>
      <c r="KQX36" s="207"/>
      <c r="KQY36" s="207"/>
      <c r="KQZ36" s="207"/>
      <c r="KRA36" s="207"/>
      <c r="KRB36" s="207"/>
      <c r="KRC36" s="207"/>
      <c r="KRD36" s="207"/>
      <c r="KRE36" s="207"/>
      <c r="KRF36" s="207"/>
      <c r="KRG36" s="207"/>
      <c r="KRH36" s="227"/>
      <c r="KRI36" s="227"/>
      <c r="KRJ36" s="207"/>
      <c r="KRK36" s="207"/>
      <c r="KRL36" s="207"/>
      <c r="KRM36" s="207"/>
      <c r="KRN36" s="207"/>
      <c r="KRO36" s="207"/>
      <c r="KRP36" s="207"/>
      <c r="KRQ36" s="207"/>
      <c r="KRR36" s="207"/>
      <c r="KRS36" s="207"/>
      <c r="KRT36" s="227"/>
      <c r="KRU36" s="227"/>
      <c r="KRV36" s="207"/>
      <c r="KRW36" s="207"/>
      <c r="KRX36" s="207"/>
      <c r="KRY36" s="207"/>
      <c r="KRZ36" s="207"/>
      <c r="KSA36" s="207"/>
      <c r="KSB36" s="207"/>
      <c r="KSC36" s="207"/>
      <c r="KSD36" s="207"/>
      <c r="KSE36" s="207"/>
      <c r="KSF36" s="227"/>
      <c r="KSG36" s="227"/>
      <c r="KSH36" s="207"/>
      <c r="KSI36" s="207"/>
      <c r="KSJ36" s="207"/>
      <c r="KSK36" s="207"/>
      <c r="KSL36" s="207"/>
      <c r="KSM36" s="207"/>
      <c r="KSN36" s="207"/>
      <c r="KSO36" s="207"/>
      <c r="KSP36" s="207"/>
      <c r="KSQ36" s="207"/>
      <c r="KSR36" s="227"/>
      <c r="KSS36" s="227"/>
      <c r="KST36" s="207"/>
      <c r="KSU36" s="207"/>
      <c r="KSV36" s="207"/>
      <c r="KSW36" s="207"/>
      <c r="KSX36" s="207"/>
      <c r="KSY36" s="207"/>
      <c r="KSZ36" s="207"/>
      <c r="KTA36" s="207"/>
      <c r="KTB36" s="207"/>
      <c r="KTC36" s="207"/>
      <c r="KTD36" s="227"/>
      <c r="KTE36" s="227"/>
      <c r="KTF36" s="207"/>
      <c r="KTG36" s="207"/>
      <c r="KTH36" s="207"/>
      <c r="KTI36" s="207"/>
      <c r="KTJ36" s="207"/>
      <c r="KTK36" s="207"/>
      <c r="KTL36" s="207"/>
      <c r="KTM36" s="207"/>
      <c r="KTN36" s="207"/>
      <c r="KTO36" s="207"/>
      <c r="KTP36" s="227"/>
      <c r="KTQ36" s="227"/>
      <c r="KTR36" s="207"/>
      <c r="KTS36" s="207"/>
      <c r="KTT36" s="207"/>
      <c r="KTU36" s="207"/>
      <c r="KTV36" s="207"/>
      <c r="KTW36" s="207"/>
      <c r="KTX36" s="207"/>
      <c r="KTY36" s="207"/>
      <c r="KTZ36" s="207"/>
      <c r="KUA36" s="207"/>
      <c r="KUB36" s="227"/>
      <c r="KUC36" s="227"/>
      <c r="KUD36" s="207"/>
      <c r="KUE36" s="207"/>
      <c r="KUF36" s="207"/>
      <c r="KUG36" s="207"/>
      <c r="KUH36" s="207"/>
      <c r="KUI36" s="207"/>
      <c r="KUJ36" s="207"/>
      <c r="KUK36" s="207"/>
      <c r="KUL36" s="207"/>
      <c r="KUM36" s="207"/>
      <c r="KUN36" s="227"/>
      <c r="KUO36" s="227"/>
      <c r="KUP36" s="207"/>
      <c r="KUQ36" s="207"/>
      <c r="KUR36" s="207"/>
      <c r="KUS36" s="207"/>
      <c r="KUT36" s="207"/>
      <c r="KUU36" s="207"/>
      <c r="KUV36" s="207"/>
      <c r="KUW36" s="207"/>
      <c r="KUX36" s="207"/>
      <c r="KUY36" s="207"/>
      <c r="KUZ36" s="227"/>
      <c r="KVA36" s="227"/>
      <c r="KVB36" s="207"/>
      <c r="KVC36" s="207"/>
      <c r="KVD36" s="207"/>
      <c r="KVE36" s="207"/>
      <c r="KVF36" s="207"/>
      <c r="KVG36" s="207"/>
      <c r="KVH36" s="207"/>
      <c r="KVI36" s="207"/>
      <c r="KVJ36" s="207"/>
      <c r="KVK36" s="207"/>
      <c r="KVL36" s="227"/>
      <c r="KVM36" s="227"/>
      <c r="KVN36" s="207"/>
      <c r="KVO36" s="207"/>
      <c r="KVP36" s="207"/>
      <c r="KVQ36" s="207"/>
      <c r="KVR36" s="207"/>
      <c r="KVS36" s="207"/>
      <c r="KVT36" s="207"/>
      <c r="KVU36" s="207"/>
      <c r="KVV36" s="207"/>
      <c r="KVW36" s="207"/>
      <c r="KVX36" s="227"/>
      <c r="KVY36" s="227"/>
      <c r="KVZ36" s="207"/>
      <c r="KWA36" s="207"/>
      <c r="KWB36" s="207"/>
      <c r="KWC36" s="207"/>
      <c r="KWD36" s="207"/>
      <c r="KWE36" s="207"/>
      <c r="KWF36" s="207"/>
      <c r="KWG36" s="207"/>
      <c r="KWH36" s="207"/>
      <c r="KWI36" s="207"/>
      <c r="KWJ36" s="227"/>
      <c r="KWK36" s="227"/>
      <c r="KWL36" s="207"/>
      <c r="KWM36" s="207"/>
      <c r="KWN36" s="207"/>
      <c r="KWO36" s="207"/>
      <c r="KWP36" s="207"/>
      <c r="KWQ36" s="207"/>
      <c r="KWR36" s="207"/>
      <c r="KWS36" s="207"/>
      <c r="KWT36" s="207"/>
      <c r="KWU36" s="207"/>
      <c r="KWV36" s="227"/>
      <c r="KWW36" s="227"/>
      <c r="KWX36" s="207"/>
      <c r="KWY36" s="207"/>
      <c r="KWZ36" s="207"/>
      <c r="KXA36" s="207"/>
      <c r="KXB36" s="207"/>
      <c r="KXC36" s="207"/>
      <c r="KXD36" s="207"/>
      <c r="KXE36" s="207"/>
      <c r="KXF36" s="207"/>
      <c r="KXG36" s="207"/>
      <c r="KXH36" s="227"/>
      <c r="KXI36" s="227"/>
      <c r="KXJ36" s="207"/>
      <c r="KXK36" s="207"/>
      <c r="KXL36" s="207"/>
      <c r="KXM36" s="207"/>
      <c r="KXN36" s="207"/>
      <c r="KXO36" s="207"/>
      <c r="KXP36" s="207"/>
      <c r="KXQ36" s="207"/>
      <c r="KXR36" s="207"/>
      <c r="KXS36" s="207"/>
      <c r="KXT36" s="227"/>
      <c r="KXU36" s="227"/>
      <c r="KXV36" s="207"/>
      <c r="KXW36" s="207"/>
      <c r="KXX36" s="207"/>
      <c r="KXY36" s="207"/>
      <c r="KXZ36" s="207"/>
      <c r="KYA36" s="207"/>
      <c r="KYB36" s="207"/>
      <c r="KYC36" s="207"/>
      <c r="KYD36" s="207"/>
      <c r="KYE36" s="207"/>
      <c r="KYF36" s="227"/>
      <c r="KYG36" s="227"/>
      <c r="KYH36" s="207"/>
      <c r="KYI36" s="207"/>
      <c r="KYJ36" s="207"/>
      <c r="KYK36" s="207"/>
      <c r="KYL36" s="207"/>
      <c r="KYM36" s="207"/>
      <c r="KYN36" s="207"/>
      <c r="KYO36" s="207"/>
      <c r="KYP36" s="207"/>
      <c r="KYQ36" s="207"/>
      <c r="KYR36" s="227"/>
      <c r="KYS36" s="227"/>
      <c r="KYT36" s="207"/>
      <c r="KYU36" s="207"/>
      <c r="KYV36" s="207"/>
      <c r="KYW36" s="207"/>
      <c r="KYX36" s="207"/>
      <c r="KYY36" s="207"/>
      <c r="KYZ36" s="207"/>
      <c r="KZA36" s="207"/>
      <c r="KZB36" s="207"/>
      <c r="KZC36" s="207"/>
      <c r="KZD36" s="227"/>
      <c r="KZE36" s="227"/>
      <c r="KZF36" s="207"/>
      <c r="KZG36" s="207"/>
      <c r="KZH36" s="207"/>
      <c r="KZI36" s="207"/>
      <c r="KZJ36" s="207"/>
      <c r="KZK36" s="207"/>
      <c r="KZL36" s="207"/>
      <c r="KZM36" s="207"/>
      <c r="KZN36" s="207"/>
      <c r="KZO36" s="207"/>
      <c r="KZP36" s="227"/>
      <c r="KZQ36" s="227"/>
      <c r="KZR36" s="207"/>
      <c r="KZS36" s="207"/>
      <c r="KZT36" s="207"/>
      <c r="KZU36" s="207"/>
      <c r="KZV36" s="207"/>
      <c r="KZW36" s="207"/>
      <c r="KZX36" s="207"/>
      <c r="KZY36" s="207"/>
      <c r="KZZ36" s="207"/>
      <c r="LAA36" s="207"/>
      <c r="LAB36" s="227"/>
      <c r="LAC36" s="227"/>
      <c r="LAD36" s="207"/>
      <c r="LAE36" s="207"/>
      <c r="LAF36" s="207"/>
      <c r="LAG36" s="207"/>
      <c r="LAH36" s="207"/>
      <c r="LAI36" s="207"/>
      <c r="LAJ36" s="207"/>
      <c r="LAK36" s="207"/>
      <c r="LAL36" s="207"/>
      <c r="LAM36" s="207"/>
      <c r="LAN36" s="227"/>
      <c r="LAO36" s="227"/>
      <c r="LAP36" s="207"/>
      <c r="LAQ36" s="207"/>
      <c r="LAR36" s="207"/>
      <c r="LAS36" s="207"/>
      <c r="LAT36" s="207"/>
      <c r="LAU36" s="207"/>
      <c r="LAV36" s="207"/>
      <c r="LAW36" s="207"/>
      <c r="LAX36" s="207"/>
      <c r="LAY36" s="207"/>
      <c r="LAZ36" s="227"/>
      <c r="LBA36" s="227"/>
      <c r="LBB36" s="207"/>
      <c r="LBC36" s="207"/>
      <c r="LBD36" s="207"/>
      <c r="LBE36" s="207"/>
      <c r="LBF36" s="207"/>
      <c r="LBG36" s="207"/>
      <c r="LBH36" s="207"/>
      <c r="LBI36" s="207"/>
      <c r="LBJ36" s="207"/>
      <c r="LBK36" s="207"/>
      <c r="LBL36" s="227"/>
      <c r="LBM36" s="227"/>
      <c r="LBN36" s="207"/>
      <c r="LBO36" s="207"/>
      <c r="LBP36" s="207"/>
      <c r="LBQ36" s="207"/>
      <c r="LBR36" s="207"/>
      <c r="LBS36" s="207"/>
      <c r="LBT36" s="207"/>
      <c r="LBU36" s="207"/>
      <c r="LBV36" s="207"/>
      <c r="LBW36" s="207"/>
      <c r="LBX36" s="227"/>
      <c r="LBY36" s="227"/>
      <c r="LBZ36" s="207"/>
      <c r="LCA36" s="207"/>
      <c r="LCB36" s="207"/>
      <c r="LCC36" s="207"/>
      <c r="LCD36" s="207"/>
      <c r="LCE36" s="207"/>
      <c r="LCF36" s="207"/>
      <c r="LCG36" s="207"/>
      <c r="LCH36" s="207"/>
      <c r="LCI36" s="207"/>
      <c r="LCJ36" s="227"/>
      <c r="LCK36" s="227"/>
      <c r="LCL36" s="207"/>
      <c r="LCM36" s="207"/>
      <c r="LCN36" s="207"/>
      <c r="LCO36" s="207"/>
      <c r="LCP36" s="207"/>
      <c r="LCQ36" s="207"/>
      <c r="LCR36" s="207"/>
      <c r="LCS36" s="207"/>
      <c r="LCT36" s="207"/>
      <c r="LCU36" s="207"/>
      <c r="LCV36" s="227"/>
      <c r="LCW36" s="227"/>
      <c r="LCX36" s="207"/>
      <c r="LCY36" s="207"/>
      <c r="LCZ36" s="207"/>
      <c r="LDA36" s="207"/>
      <c r="LDB36" s="207"/>
      <c r="LDC36" s="207"/>
      <c r="LDD36" s="207"/>
      <c r="LDE36" s="207"/>
      <c r="LDF36" s="207"/>
      <c r="LDG36" s="207"/>
      <c r="LDH36" s="227"/>
      <c r="LDI36" s="227"/>
      <c r="LDJ36" s="207"/>
      <c r="LDK36" s="207"/>
      <c r="LDL36" s="207"/>
      <c r="LDM36" s="207"/>
      <c r="LDN36" s="207"/>
      <c r="LDO36" s="207"/>
      <c r="LDP36" s="207"/>
      <c r="LDQ36" s="207"/>
      <c r="LDR36" s="207"/>
      <c r="LDS36" s="207"/>
      <c r="LDT36" s="227"/>
      <c r="LDU36" s="227"/>
      <c r="LDV36" s="207"/>
      <c r="LDW36" s="207"/>
      <c r="LDX36" s="207"/>
      <c r="LDY36" s="207"/>
      <c r="LDZ36" s="207"/>
      <c r="LEA36" s="207"/>
      <c r="LEB36" s="207"/>
      <c r="LEC36" s="207"/>
      <c r="LED36" s="207"/>
      <c r="LEE36" s="207"/>
      <c r="LEF36" s="227"/>
      <c r="LEG36" s="227"/>
      <c r="LEH36" s="207"/>
      <c r="LEI36" s="207"/>
      <c r="LEJ36" s="207"/>
      <c r="LEK36" s="207"/>
      <c r="LEL36" s="207"/>
      <c r="LEM36" s="207"/>
      <c r="LEN36" s="207"/>
      <c r="LEO36" s="207"/>
      <c r="LEP36" s="207"/>
      <c r="LEQ36" s="207"/>
      <c r="LER36" s="227"/>
      <c r="LES36" s="227"/>
      <c r="LET36" s="207"/>
      <c r="LEU36" s="207"/>
      <c r="LEV36" s="207"/>
      <c r="LEW36" s="207"/>
      <c r="LEX36" s="207"/>
      <c r="LEY36" s="207"/>
      <c r="LEZ36" s="207"/>
      <c r="LFA36" s="207"/>
      <c r="LFB36" s="207"/>
      <c r="LFC36" s="207"/>
      <c r="LFD36" s="227"/>
      <c r="LFE36" s="227"/>
      <c r="LFF36" s="207"/>
      <c r="LFG36" s="207"/>
      <c r="LFH36" s="207"/>
      <c r="LFI36" s="207"/>
      <c r="LFJ36" s="207"/>
      <c r="LFK36" s="207"/>
      <c r="LFL36" s="207"/>
      <c r="LFM36" s="207"/>
      <c r="LFN36" s="207"/>
      <c r="LFO36" s="207"/>
      <c r="LFP36" s="227"/>
      <c r="LFQ36" s="227"/>
      <c r="LFR36" s="207"/>
      <c r="LFS36" s="207"/>
      <c r="LFT36" s="207"/>
      <c r="LFU36" s="207"/>
      <c r="LFV36" s="207"/>
      <c r="LFW36" s="207"/>
      <c r="LFX36" s="207"/>
      <c r="LFY36" s="207"/>
      <c r="LFZ36" s="207"/>
      <c r="LGA36" s="207"/>
      <c r="LGB36" s="227"/>
      <c r="LGC36" s="227"/>
      <c r="LGD36" s="207"/>
      <c r="LGE36" s="207"/>
      <c r="LGF36" s="207"/>
      <c r="LGG36" s="207"/>
      <c r="LGH36" s="207"/>
      <c r="LGI36" s="207"/>
      <c r="LGJ36" s="207"/>
      <c r="LGK36" s="207"/>
      <c r="LGL36" s="207"/>
      <c r="LGM36" s="207"/>
      <c r="LGN36" s="227"/>
      <c r="LGO36" s="227"/>
      <c r="LGP36" s="207"/>
      <c r="LGQ36" s="207"/>
      <c r="LGR36" s="207"/>
      <c r="LGS36" s="207"/>
      <c r="LGT36" s="207"/>
      <c r="LGU36" s="207"/>
      <c r="LGV36" s="207"/>
      <c r="LGW36" s="207"/>
      <c r="LGX36" s="207"/>
      <c r="LGY36" s="207"/>
      <c r="LGZ36" s="227"/>
      <c r="LHA36" s="227"/>
      <c r="LHB36" s="207"/>
      <c r="LHC36" s="207"/>
      <c r="LHD36" s="207"/>
      <c r="LHE36" s="207"/>
      <c r="LHF36" s="207"/>
      <c r="LHG36" s="207"/>
      <c r="LHH36" s="207"/>
      <c r="LHI36" s="207"/>
      <c r="LHJ36" s="207"/>
      <c r="LHK36" s="207"/>
      <c r="LHL36" s="227"/>
      <c r="LHM36" s="227"/>
      <c r="LHN36" s="207"/>
      <c r="LHO36" s="207"/>
      <c r="LHP36" s="207"/>
      <c r="LHQ36" s="207"/>
      <c r="LHR36" s="207"/>
      <c r="LHS36" s="207"/>
      <c r="LHT36" s="207"/>
      <c r="LHU36" s="207"/>
      <c r="LHV36" s="207"/>
      <c r="LHW36" s="207"/>
      <c r="LHX36" s="227"/>
      <c r="LHY36" s="227"/>
      <c r="LHZ36" s="207"/>
      <c r="LIA36" s="207"/>
      <c r="LIB36" s="207"/>
      <c r="LIC36" s="207"/>
      <c r="LID36" s="207"/>
      <c r="LIE36" s="207"/>
      <c r="LIF36" s="207"/>
      <c r="LIG36" s="207"/>
      <c r="LIH36" s="207"/>
      <c r="LII36" s="207"/>
      <c r="LIJ36" s="227"/>
      <c r="LIK36" s="227"/>
      <c r="LIL36" s="207"/>
      <c r="LIM36" s="207"/>
      <c r="LIN36" s="207"/>
      <c r="LIO36" s="207"/>
      <c r="LIP36" s="207"/>
      <c r="LIQ36" s="207"/>
      <c r="LIR36" s="207"/>
      <c r="LIS36" s="207"/>
      <c r="LIT36" s="207"/>
      <c r="LIU36" s="207"/>
      <c r="LIV36" s="227"/>
      <c r="LIW36" s="227"/>
      <c r="LIX36" s="207"/>
      <c r="LIY36" s="207"/>
      <c r="LIZ36" s="207"/>
      <c r="LJA36" s="207"/>
      <c r="LJB36" s="207"/>
      <c r="LJC36" s="207"/>
      <c r="LJD36" s="207"/>
      <c r="LJE36" s="207"/>
      <c r="LJF36" s="207"/>
      <c r="LJG36" s="207"/>
      <c r="LJH36" s="227"/>
      <c r="LJI36" s="227"/>
      <c r="LJJ36" s="207"/>
      <c r="LJK36" s="207"/>
      <c r="LJL36" s="207"/>
      <c r="LJM36" s="207"/>
      <c r="LJN36" s="207"/>
      <c r="LJO36" s="207"/>
      <c r="LJP36" s="207"/>
      <c r="LJQ36" s="207"/>
      <c r="LJR36" s="207"/>
      <c r="LJS36" s="207"/>
      <c r="LJT36" s="227"/>
      <c r="LJU36" s="227"/>
      <c r="LJV36" s="207"/>
      <c r="LJW36" s="207"/>
      <c r="LJX36" s="207"/>
      <c r="LJY36" s="207"/>
      <c r="LJZ36" s="207"/>
      <c r="LKA36" s="207"/>
      <c r="LKB36" s="207"/>
      <c r="LKC36" s="207"/>
      <c r="LKD36" s="207"/>
      <c r="LKE36" s="207"/>
      <c r="LKF36" s="227"/>
      <c r="LKG36" s="227"/>
      <c r="LKH36" s="207"/>
      <c r="LKI36" s="207"/>
      <c r="LKJ36" s="207"/>
      <c r="LKK36" s="207"/>
      <c r="LKL36" s="207"/>
      <c r="LKM36" s="207"/>
      <c r="LKN36" s="207"/>
      <c r="LKO36" s="207"/>
      <c r="LKP36" s="207"/>
      <c r="LKQ36" s="207"/>
      <c r="LKR36" s="227"/>
      <c r="LKS36" s="227"/>
      <c r="LKT36" s="207"/>
      <c r="LKU36" s="207"/>
      <c r="LKV36" s="207"/>
      <c r="LKW36" s="207"/>
      <c r="LKX36" s="207"/>
      <c r="LKY36" s="207"/>
      <c r="LKZ36" s="207"/>
      <c r="LLA36" s="207"/>
      <c r="LLB36" s="207"/>
      <c r="LLC36" s="207"/>
      <c r="LLD36" s="227"/>
      <c r="LLE36" s="227"/>
      <c r="LLF36" s="207"/>
      <c r="LLG36" s="207"/>
      <c r="LLH36" s="207"/>
      <c r="LLI36" s="207"/>
      <c r="LLJ36" s="207"/>
      <c r="LLK36" s="207"/>
      <c r="LLL36" s="207"/>
      <c r="LLM36" s="207"/>
      <c r="LLN36" s="207"/>
      <c r="LLO36" s="207"/>
      <c r="LLP36" s="227"/>
      <c r="LLQ36" s="227"/>
      <c r="LLR36" s="207"/>
      <c r="LLS36" s="207"/>
      <c r="LLT36" s="207"/>
      <c r="LLU36" s="207"/>
      <c r="LLV36" s="207"/>
      <c r="LLW36" s="207"/>
      <c r="LLX36" s="207"/>
      <c r="LLY36" s="207"/>
      <c r="LLZ36" s="207"/>
      <c r="LMA36" s="207"/>
      <c r="LMB36" s="227"/>
      <c r="LMC36" s="227"/>
      <c r="LMD36" s="207"/>
      <c r="LME36" s="207"/>
      <c r="LMF36" s="207"/>
      <c r="LMG36" s="207"/>
      <c r="LMH36" s="207"/>
      <c r="LMI36" s="207"/>
      <c r="LMJ36" s="207"/>
      <c r="LMK36" s="207"/>
      <c r="LML36" s="207"/>
      <c r="LMM36" s="207"/>
      <c r="LMN36" s="227"/>
      <c r="LMO36" s="227"/>
      <c r="LMP36" s="207"/>
      <c r="LMQ36" s="207"/>
      <c r="LMR36" s="207"/>
      <c r="LMS36" s="207"/>
      <c r="LMT36" s="207"/>
      <c r="LMU36" s="207"/>
      <c r="LMV36" s="207"/>
      <c r="LMW36" s="207"/>
      <c r="LMX36" s="207"/>
      <c r="LMY36" s="207"/>
      <c r="LMZ36" s="227"/>
      <c r="LNA36" s="227"/>
      <c r="LNB36" s="207"/>
      <c r="LNC36" s="207"/>
      <c r="LND36" s="207"/>
      <c r="LNE36" s="207"/>
      <c r="LNF36" s="207"/>
      <c r="LNG36" s="207"/>
      <c r="LNH36" s="207"/>
      <c r="LNI36" s="207"/>
      <c r="LNJ36" s="207"/>
      <c r="LNK36" s="207"/>
      <c r="LNL36" s="227"/>
      <c r="LNM36" s="227"/>
      <c r="LNN36" s="207"/>
      <c r="LNO36" s="207"/>
      <c r="LNP36" s="207"/>
      <c r="LNQ36" s="207"/>
      <c r="LNR36" s="207"/>
      <c r="LNS36" s="207"/>
      <c r="LNT36" s="207"/>
      <c r="LNU36" s="207"/>
      <c r="LNV36" s="207"/>
      <c r="LNW36" s="207"/>
      <c r="LNX36" s="227"/>
      <c r="LNY36" s="227"/>
      <c r="LNZ36" s="207"/>
      <c r="LOA36" s="207"/>
      <c r="LOB36" s="207"/>
      <c r="LOC36" s="207"/>
      <c r="LOD36" s="207"/>
      <c r="LOE36" s="207"/>
      <c r="LOF36" s="207"/>
      <c r="LOG36" s="207"/>
      <c r="LOH36" s="207"/>
      <c r="LOI36" s="207"/>
      <c r="LOJ36" s="227"/>
      <c r="LOK36" s="227"/>
      <c r="LOL36" s="207"/>
      <c r="LOM36" s="207"/>
      <c r="LON36" s="207"/>
      <c r="LOO36" s="207"/>
      <c r="LOP36" s="207"/>
      <c r="LOQ36" s="207"/>
      <c r="LOR36" s="207"/>
      <c r="LOS36" s="207"/>
      <c r="LOT36" s="207"/>
      <c r="LOU36" s="207"/>
      <c r="LOV36" s="227"/>
      <c r="LOW36" s="227"/>
      <c r="LOX36" s="207"/>
      <c r="LOY36" s="207"/>
      <c r="LOZ36" s="207"/>
      <c r="LPA36" s="207"/>
      <c r="LPB36" s="207"/>
      <c r="LPC36" s="207"/>
      <c r="LPD36" s="207"/>
      <c r="LPE36" s="207"/>
      <c r="LPF36" s="207"/>
      <c r="LPG36" s="207"/>
      <c r="LPH36" s="227"/>
      <c r="LPI36" s="227"/>
      <c r="LPJ36" s="207"/>
      <c r="LPK36" s="207"/>
      <c r="LPL36" s="207"/>
      <c r="LPM36" s="207"/>
      <c r="LPN36" s="207"/>
      <c r="LPO36" s="207"/>
      <c r="LPP36" s="207"/>
      <c r="LPQ36" s="207"/>
      <c r="LPR36" s="207"/>
      <c r="LPS36" s="207"/>
      <c r="LPT36" s="227"/>
      <c r="LPU36" s="227"/>
      <c r="LPV36" s="207"/>
      <c r="LPW36" s="207"/>
      <c r="LPX36" s="207"/>
      <c r="LPY36" s="207"/>
      <c r="LPZ36" s="207"/>
      <c r="LQA36" s="207"/>
      <c r="LQB36" s="207"/>
      <c r="LQC36" s="207"/>
      <c r="LQD36" s="207"/>
      <c r="LQE36" s="207"/>
      <c r="LQF36" s="227"/>
      <c r="LQG36" s="227"/>
      <c r="LQH36" s="207"/>
      <c r="LQI36" s="207"/>
      <c r="LQJ36" s="207"/>
      <c r="LQK36" s="207"/>
      <c r="LQL36" s="207"/>
      <c r="LQM36" s="207"/>
      <c r="LQN36" s="207"/>
      <c r="LQO36" s="207"/>
      <c r="LQP36" s="207"/>
      <c r="LQQ36" s="207"/>
      <c r="LQR36" s="227"/>
      <c r="LQS36" s="227"/>
      <c r="LQT36" s="207"/>
      <c r="LQU36" s="207"/>
      <c r="LQV36" s="207"/>
      <c r="LQW36" s="207"/>
      <c r="LQX36" s="207"/>
      <c r="LQY36" s="207"/>
      <c r="LQZ36" s="207"/>
      <c r="LRA36" s="207"/>
      <c r="LRB36" s="207"/>
      <c r="LRC36" s="207"/>
      <c r="LRD36" s="227"/>
      <c r="LRE36" s="227"/>
      <c r="LRF36" s="207"/>
      <c r="LRG36" s="207"/>
      <c r="LRH36" s="207"/>
      <c r="LRI36" s="207"/>
      <c r="LRJ36" s="207"/>
      <c r="LRK36" s="207"/>
      <c r="LRL36" s="207"/>
      <c r="LRM36" s="207"/>
      <c r="LRN36" s="207"/>
      <c r="LRO36" s="207"/>
      <c r="LRP36" s="227"/>
      <c r="LRQ36" s="227"/>
      <c r="LRR36" s="207"/>
      <c r="LRS36" s="207"/>
      <c r="LRT36" s="207"/>
      <c r="LRU36" s="207"/>
      <c r="LRV36" s="207"/>
      <c r="LRW36" s="207"/>
      <c r="LRX36" s="207"/>
      <c r="LRY36" s="207"/>
      <c r="LRZ36" s="207"/>
      <c r="LSA36" s="207"/>
      <c r="LSB36" s="227"/>
      <c r="LSC36" s="227"/>
      <c r="LSD36" s="207"/>
      <c r="LSE36" s="207"/>
      <c r="LSF36" s="207"/>
      <c r="LSG36" s="207"/>
      <c r="LSH36" s="207"/>
      <c r="LSI36" s="207"/>
      <c r="LSJ36" s="207"/>
      <c r="LSK36" s="207"/>
      <c r="LSL36" s="207"/>
      <c r="LSM36" s="207"/>
      <c r="LSN36" s="227"/>
      <c r="LSO36" s="227"/>
      <c r="LSP36" s="207"/>
      <c r="LSQ36" s="207"/>
      <c r="LSR36" s="207"/>
      <c r="LSS36" s="207"/>
      <c r="LST36" s="207"/>
      <c r="LSU36" s="207"/>
      <c r="LSV36" s="207"/>
      <c r="LSW36" s="207"/>
      <c r="LSX36" s="207"/>
      <c r="LSY36" s="207"/>
      <c r="LSZ36" s="227"/>
      <c r="LTA36" s="227"/>
      <c r="LTB36" s="207"/>
      <c r="LTC36" s="207"/>
      <c r="LTD36" s="207"/>
      <c r="LTE36" s="207"/>
      <c r="LTF36" s="207"/>
      <c r="LTG36" s="207"/>
      <c r="LTH36" s="207"/>
      <c r="LTI36" s="207"/>
      <c r="LTJ36" s="207"/>
      <c r="LTK36" s="207"/>
      <c r="LTL36" s="227"/>
      <c r="LTM36" s="227"/>
      <c r="LTN36" s="207"/>
      <c r="LTO36" s="207"/>
      <c r="LTP36" s="207"/>
      <c r="LTQ36" s="207"/>
      <c r="LTR36" s="207"/>
      <c r="LTS36" s="207"/>
      <c r="LTT36" s="207"/>
      <c r="LTU36" s="207"/>
      <c r="LTV36" s="207"/>
      <c r="LTW36" s="207"/>
      <c r="LTX36" s="227"/>
      <c r="LTY36" s="227"/>
      <c r="LTZ36" s="207"/>
      <c r="LUA36" s="207"/>
      <c r="LUB36" s="207"/>
      <c r="LUC36" s="207"/>
      <c r="LUD36" s="207"/>
      <c r="LUE36" s="207"/>
      <c r="LUF36" s="207"/>
      <c r="LUG36" s="207"/>
      <c r="LUH36" s="207"/>
      <c r="LUI36" s="207"/>
      <c r="LUJ36" s="227"/>
      <c r="LUK36" s="227"/>
      <c r="LUL36" s="207"/>
      <c r="LUM36" s="207"/>
      <c r="LUN36" s="207"/>
      <c r="LUO36" s="207"/>
      <c r="LUP36" s="207"/>
      <c r="LUQ36" s="207"/>
      <c r="LUR36" s="207"/>
      <c r="LUS36" s="207"/>
      <c r="LUT36" s="207"/>
      <c r="LUU36" s="207"/>
      <c r="LUV36" s="227"/>
      <c r="LUW36" s="227"/>
      <c r="LUX36" s="207"/>
      <c r="LUY36" s="207"/>
      <c r="LUZ36" s="207"/>
      <c r="LVA36" s="207"/>
      <c r="LVB36" s="207"/>
      <c r="LVC36" s="207"/>
      <c r="LVD36" s="207"/>
      <c r="LVE36" s="207"/>
      <c r="LVF36" s="207"/>
      <c r="LVG36" s="207"/>
      <c r="LVH36" s="227"/>
      <c r="LVI36" s="227"/>
      <c r="LVJ36" s="207"/>
      <c r="LVK36" s="207"/>
      <c r="LVL36" s="207"/>
      <c r="LVM36" s="207"/>
      <c r="LVN36" s="207"/>
      <c r="LVO36" s="207"/>
      <c r="LVP36" s="207"/>
      <c r="LVQ36" s="207"/>
      <c r="LVR36" s="207"/>
      <c r="LVS36" s="207"/>
      <c r="LVT36" s="227"/>
      <c r="LVU36" s="227"/>
      <c r="LVV36" s="207"/>
      <c r="LVW36" s="207"/>
      <c r="LVX36" s="207"/>
      <c r="LVY36" s="207"/>
      <c r="LVZ36" s="207"/>
      <c r="LWA36" s="207"/>
      <c r="LWB36" s="207"/>
      <c r="LWC36" s="207"/>
      <c r="LWD36" s="207"/>
      <c r="LWE36" s="207"/>
      <c r="LWF36" s="227"/>
      <c r="LWG36" s="227"/>
      <c r="LWH36" s="207"/>
      <c r="LWI36" s="207"/>
      <c r="LWJ36" s="207"/>
      <c r="LWK36" s="207"/>
      <c r="LWL36" s="207"/>
      <c r="LWM36" s="207"/>
      <c r="LWN36" s="207"/>
      <c r="LWO36" s="207"/>
      <c r="LWP36" s="207"/>
      <c r="LWQ36" s="207"/>
      <c r="LWR36" s="227"/>
      <c r="LWS36" s="227"/>
      <c r="LWT36" s="207"/>
      <c r="LWU36" s="207"/>
      <c r="LWV36" s="207"/>
      <c r="LWW36" s="207"/>
      <c r="LWX36" s="207"/>
      <c r="LWY36" s="207"/>
      <c r="LWZ36" s="207"/>
      <c r="LXA36" s="207"/>
      <c r="LXB36" s="207"/>
      <c r="LXC36" s="207"/>
      <c r="LXD36" s="227"/>
      <c r="LXE36" s="227"/>
      <c r="LXF36" s="207"/>
      <c r="LXG36" s="207"/>
      <c r="LXH36" s="207"/>
      <c r="LXI36" s="207"/>
      <c r="LXJ36" s="207"/>
      <c r="LXK36" s="207"/>
      <c r="LXL36" s="207"/>
      <c r="LXM36" s="207"/>
      <c r="LXN36" s="207"/>
      <c r="LXO36" s="207"/>
      <c r="LXP36" s="227"/>
      <c r="LXQ36" s="227"/>
      <c r="LXR36" s="207"/>
      <c r="LXS36" s="207"/>
      <c r="LXT36" s="207"/>
      <c r="LXU36" s="207"/>
      <c r="LXV36" s="207"/>
      <c r="LXW36" s="207"/>
      <c r="LXX36" s="207"/>
      <c r="LXY36" s="207"/>
      <c r="LXZ36" s="207"/>
      <c r="LYA36" s="207"/>
      <c r="LYB36" s="227"/>
      <c r="LYC36" s="227"/>
      <c r="LYD36" s="207"/>
      <c r="LYE36" s="207"/>
      <c r="LYF36" s="207"/>
      <c r="LYG36" s="207"/>
      <c r="LYH36" s="207"/>
      <c r="LYI36" s="207"/>
      <c r="LYJ36" s="207"/>
      <c r="LYK36" s="207"/>
      <c r="LYL36" s="207"/>
      <c r="LYM36" s="207"/>
      <c r="LYN36" s="227"/>
      <c r="LYO36" s="227"/>
      <c r="LYP36" s="207"/>
      <c r="LYQ36" s="207"/>
      <c r="LYR36" s="207"/>
      <c r="LYS36" s="207"/>
      <c r="LYT36" s="207"/>
      <c r="LYU36" s="207"/>
      <c r="LYV36" s="207"/>
      <c r="LYW36" s="207"/>
      <c r="LYX36" s="207"/>
      <c r="LYY36" s="207"/>
      <c r="LYZ36" s="227"/>
      <c r="LZA36" s="227"/>
      <c r="LZB36" s="207"/>
      <c r="LZC36" s="207"/>
      <c r="LZD36" s="207"/>
      <c r="LZE36" s="207"/>
      <c r="LZF36" s="207"/>
      <c r="LZG36" s="207"/>
      <c r="LZH36" s="207"/>
      <c r="LZI36" s="207"/>
      <c r="LZJ36" s="207"/>
      <c r="LZK36" s="207"/>
      <c r="LZL36" s="227"/>
      <c r="LZM36" s="227"/>
      <c r="LZN36" s="207"/>
      <c r="LZO36" s="207"/>
      <c r="LZP36" s="207"/>
      <c r="LZQ36" s="207"/>
      <c r="LZR36" s="207"/>
      <c r="LZS36" s="207"/>
      <c r="LZT36" s="207"/>
      <c r="LZU36" s="207"/>
      <c r="LZV36" s="207"/>
      <c r="LZW36" s="207"/>
      <c r="LZX36" s="227"/>
      <c r="LZY36" s="227"/>
      <c r="LZZ36" s="207"/>
      <c r="MAA36" s="207"/>
      <c r="MAB36" s="207"/>
      <c r="MAC36" s="207"/>
      <c r="MAD36" s="207"/>
      <c r="MAE36" s="207"/>
      <c r="MAF36" s="207"/>
      <c r="MAG36" s="207"/>
      <c r="MAH36" s="207"/>
      <c r="MAI36" s="207"/>
      <c r="MAJ36" s="227"/>
      <c r="MAK36" s="227"/>
      <c r="MAL36" s="207"/>
      <c r="MAM36" s="207"/>
      <c r="MAN36" s="207"/>
      <c r="MAO36" s="207"/>
      <c r="MAP36" s="207"/>
      <c r="MAQ36" s="207"/>
      <c r="MAR36" s="207"/>
      <c r="MAS36" s="207"/>
      <c r="MAT36" s="207"/>
      <c r="MAU36" s="207"/>
      <c r="MAV36" s="227"/>
      <c r="MAW36" s="227"/>
      <c r="MAX36" s="207"/>
      <c r="MAY36" s="207"/>
      <c r="MAZ36" s="207"/>
      <c r="MBA36" s="207"/>
      <c r="MBB36" s="207"/>
      <c r="MBC36" s="207"/>
      <c r="MBD36" s="207"/>
      <c r="MBE36" s="207"/>
      <c r="MBF36" s="207"/>
      <c r="MBG36" s="207"/>
      <c r="MBH36" s="227"/>
      <c r="MBI36" s="227"/>
      <c r="MBJ36" s="207"/>
      <c r="MBK36" s="207"/>
      <c r="MBL36" s="207"/>
      <c r="MBM36" s="207"/>
      <c r="MBN36" s="207"/>
      <c r="MBO36" s="207"/>
      <c r="MBP36" s="207"/>
      <c r="MBQ36" s="207"/>
      <c r="MBR36" s="207"/>
      <c r="MBS36" s="207"/>
      <c r="MBT36" s="227"/>
      <c r="MBU36" s="227"/>
      <c r="MBV36" s="207"/>
      <c r="MBW36" s="207"/>
      <c r="MBX36" s="207"/>
      <c r="MBY36" s="207"/>
      <c r="MBZ36" s="207"/>
      <c r="MCA36" s="207"/>
      <c r="MCB36" s="207"/>
      <c r="MCC36" s="207"/>
      <c r="MCD36" s="207"/>
      <c r="MCE36" s="207"/>
      <c r="MCF36" s="227"/>
      <c r="MCG36" s="227"/>
      <c r="MCH36" s="207"/>
      <c r="MCI36" s="207"/>
      <c r="MCJ36" s="207"/>
      <c r="MCK36" s="207"/>
      <c r="MCL36" s="207"/>
      <c r="MCM36" s="207"/>
      <c r="MCN36" s="207"/>
      <c r="MCO36" s="207"/>
      <c r="MCP36" s="207"/>
      <c r="MCQ36" s="207"/>
      <c r="MCR36" s="227"/>
      <c r="MCS36" s="227"/>
      <c r="MCT36" s="207"/>
      <c r="MCU36" s="207"/>
      <c r="MCV36" s="207"/>
      <c r="MCW36" s="207"/>
      <c r="MCX36" s="207"/>
      <c r="MCY36" s="207"/>
      <c r="MCZ36" s="207"/>
      <c r="MDA36" s="207"/>
      <c r="MDB36" s="207"/>
      <c r="MDC36" s="207"/>
      <c r="MDD36" s="227"/>
      <c r="MDE36" s="227"/>
      <c r="MDF36" s="207"/>
      <c r="MDG36" s="207"/>
      <c r="MDH36" s="207"/>
      <c r="MDI36" s="207"/>
      <c r="MDJ36" s="207"/>
      <c r="MDK36" s="207"/>
      <c r="MDL36" s="207"/>
      <c r="MDM36" s="207"/>
      <c r="MDN36" s="207"/>
      <c r="MDO36" s="207"/>
      <c r="MDP36" s="227"/>
      <c r="MDQ36" s="227"/>
      <c r="MDR36" s="207"/>
      <c r="MDS36" s="207"/>
      <c r="MDT36" s="207"/>
      <c r="MDU36" s="207"/>
      <c r="MDV36" s="207"/>
      <c r="MDW36" s="207"/>
      <c r="MDX36" s="207"/>
      <c r="MDY36" s="207"/>
      <c r="MDZ36" s="207"/>
      <c r="MEA36" s="207"/>
      <c r="MEB36" s="227"/>
      <c r="MEC36" s="227"/>
      <c r="MED36" s="207"/>
      <c r="MEE36" s="207"/>
      <c r="MEF36" s="207"/>
      <c r="MEG36" s="207"/>
      <c r="MEH36" s="207"/>
      <c r="MEI36" s="207"/>
      <c r="MEJ36" s="207"/>
      <c r="MEK36" s="207"/>
      <c r="MEL36" s="207"/>
      <c r="MEM36" s="207"/>
      <c r="MEN36" s="227"/>
      <c r="MEO36" s="227"/>
      <c r="MEP36" s="207"/>
      <c r="MEQ36" s="207"/>
      <c r="MER36" s="207"/>
      <c r="MES36" s="207"/>
      <c r="MET36" s="207"/>
      <c r="MEU36" s="207"/>
      <c r="MEV36" s="207"/>
      <c r="MEW36" s="207"/>
      <c r="MEX36" s="207"/>
      <c r="MEY36" s="207"/>
      <c r="MEZ36" s="227"/>
      <c r="MFA36" s="227"/>
      <c r="MFB36" s="207"/>
      <c r="MFC36" s="207"/>
      <c r="MFD36" s="207"/>
      <c r="MFE36" s="207"/>
      <c r="MFF36" s="207"/>
      <c r="MFG36" s="207"/>
      <c r="MFH36" s="207"/>
      <c r="MFI36" s="207"/>
      <c r="MFJ36" s="207"/>
      <c r="MFK36" s="207"/>
      <c r="MFL36" s="227"/>
      <c r="MFM36" s="227"/>
      <c r="MFN36" s="207"/>
      <c r="MFO36" s="207"/>
      <c r="MFP36" s="207"/>
      <c r="MFQ36" s="207"/>
      <c r="MFR36" s="207"/>
      <c r="MFS36" s="207"/>
      <c r="MFT36" s="207"/>
      <c r="MFU36" s="207"/>
      <c r="MFV36" s="207"/>
      <c r="MFW36" s="207"/>
      <c r="MFX36" s="227"/>
      <c r="MFY36" s="227"/>
      <c r="MFZ36" s="207"/>
      <c r="MGA36" s="207"/>
      <c r="MGB36" s="207"/>
      <c r="MGC36" s="207"/>
      <c r="MGD36" s="207"/>
      <c r="MGE36" s="207"/>
      <c r="MGF36" s="207"/>
      <c r="MGG36" s="207"/>
      <c r="MGH36" s="207"/>
      <c r="MGI36" s="207"/>
      <c r="MGJ36" s="227"/>
      <c r="MGK36" s="227"/>
      <c r="MGL36" s="207"/>
      <c r="MGM36" s="207"/>
      <c r="MGN36" s="207"/>
      <c r="MGO36" s="207"/>
      <c r="MGP36" s="207"/>
      <c r="MGQ36" s="207"/>
      <c r="MGR36" s="207"/>
      <c r="MGS36" s="207"/>
      <c r="MGT36" s="207"/>
      <c r="MGU36" s="207"/>
      <c r="MGV36" s="227"/>
      <c r="MGW36" s="227"/>
      <c r="MGX36" s="207"/>
      <c r="MGY36" s="207"/>
      <c r="MGZ36" s="207"/>
      <c r="MHA36" s="207"/>
      <c r="MHB36" s="207"/>
      <c r="MHC36" s="207"/>
      <c r="MHD36" s="207"/>
      <c r="MHE36" s="207"/>
      <c r="MHF36" s="207"/>
      <c r="MHG36" s="207"/>
      <c r="MHH36" s="227"/>
      <c r="MHI36" s="227"/>
      <c r="MHJ36" s="207"/>
      <c r="MHK36" s="207"/>
      <c r="MHL36" s="207"/>
      <c r="MHM36" s="207"/>
      <c r="MHN36" s="207"/>
      <c r="MHO36" s="207"/>
      <c r="MHP36" s="207"/>
      <c r="MHQ36" s="207"/>
      <c r="MHR36" s="207"/>
      <c r="MHS36" s="207"/>
      <c r="MHT36" s="227"/>
      <c r="MHU36" s="227"/>
      <c r="MHV36" s="207"/>
      <c r="MHW36" s="207"/>
      <c r="MHX36" s="207"/>
      <c r="MHY36" s="207"/>
      <c r="MHZ36" s="207"/>
      <c r="MIA36" s="207"/>
      <c r="MIB36" s="207"/>
      <c r="MIC36" s="207"/>
      <c r="MID36" s="207"/>
      <c r="MIE36" s="207"/>
      <c r="MIF36" s="227"/>
      <c r="MIG36" s="227"/>
      <c r="MIH36" s="207"/>
      <c r="MII36" s="207"/>
      <c r="MIJ36" s="207"/>
      <c r="MIK36" s="207"/>
      <c r="MIL36" s="207"/>
      <c r="MIM36" s="207"/>
      <c r="MIN36" s="207"/>
      <c r="MIO36" s="207"/>
      <c r="MIP36" s="207"/>
      <c r="MIQ36" s="207"/>
      <c r="MIR36" s="227"/>
      <c r="MIS36" s="227"/>
      <c r="MIT36" s="207"/>
      <c r="MIU36" s="207"/>
      <c r="MIV36" s="207"/>
      <c r="MIW36" s="207"/>
      <c r="MIX36" s="207"/>
      <c r="MIY36" s="207"/>
      <c r="MIZ36" s="207"/>
      <c r="MJA36" s="207"/>
      <c r="MJB36" s="207"/>
      <c r="MJC36" s="207"/>
      <c r="MJD36" s="227"/>
      <c r="MJE36" s="227"/>
      <c r="MJF36" s="207"/>
      <c r="MJG36" s="207"/>
      <c r="MJH36" s="207"/>
      <c r="MJI36" s="207"/>
      <c r="MJJ36" s="207"/>
      <c r="MJK36" s="207"/>
      <c r="MJL36" s="207"/>
      <c r="MJM36" s="207"/>
      <c r="MJN36" s="207"/>
      <c r="MJO36" s="207"/>
      <c r="MJP36" s="227"/>
      <c r="MJQ36" s="227"/>
      <c r="MJR36" s="207"/>
      <c r="MJS36" s="207"/>
      <c r="MJT36" s="207"/>
      <c r="MJU36" s="207"/>
      <c r="MJV36" s="207"/>
      <c r="MJW36" s="207"/>
      <c r="MJX36" s="207"/>
      <c r="MJY36" s="207"/>
      <c r="MJZ36" s="207"/>
      <c r="MKA36" s="207"/>
      <c r="MKB36" s="227"/>
      <c r="MKC36" s="227"/>
      <c r="MKD36" s="207"/>
      <c r="MKE36" s="207"/>
      <c r="MKF36" s="207"/>
      <c r="MKG36" s="207"/>
      <c r="MKH36" s="207"/>
      <c r="MKI36" s="207"/>
      <c r="MKJ36" s="207"/>
      <c r="MKK36" s="207"/>
      <c r="MKL36" s="207"/>
      <c r="MKM36" s="207"/>
      <c r="MKN36" s="227"/>
      <c r="MKO36" s="227"/>
      <c r="MKP36" s="207"/>
      <c r="MKQ36" s="207"/>
      <c r="MKR36" s="207"/>
      <c r="MKS36" s="207"/>
      <c r="MKT36" s="207"/>
      <c r="MKU36" s="207"/>
      <c r="MKV36" s="207"/>
      <c r="MKW36" s="207"/>
      <c r="MKX36" s="207"/>
      <c r="MKY36" s="207"/>
      <c r="MKZ36" s="227"/>
      <c r="MLA36" s="227"/>
      <c r="MLB36" s="207"/>
      <c r="MLC36" s="207"/>
      <c r="MLD36" s="207"/>
      <c r="MLE36" s="207"/>
      <c r="MLF36" s="207"/>
      <c r="MLG36" s="207"/>
      <c r="MLH36" s="207"/>
      <c r="MLI36" s="207"/>
      <c r="MLJ36" s="207"/>
      <c r="MLK36" s="207"/>
      <c r="MLL36" s="227"/>
      <c r="MLM36" s="227"/>
      <c r="MLN36" s="207"/>
      <c r="MLO36" s="207"/>
      <c r="MLP36" s="207"/>
      <c r="MLQ36" s="207"/>
      <c r="MLR36" s="207"/>
      <c r="MLS36" s="207"/>
      <c r="MLT36" s="207"/>
      <c r="MLU36" s="207"/>
      <c r="MLV36" s="207"/>
      <c r="MLW36" s="207"/>
      <c r="MLX36" s="227"/>
      <c r="MLY36" s="227"/>
      <c r="MLZ36" s="207"/>
      <c r="MMA36" s="207"/>
      <c r="MMB36" s="207"/>
      <c r="MMC36" s="207"/>
      <c r="MMD36" s="207"/>
      <c r="MME36" s="207"/>
      <c r="MMF36" s="207"/>
      <c r="MMG36" s="207"/>
      <c r="MMH36" s="207"/>
      <c r="MMI36" s="207"/>
      <c r="MMJ36" s="227"/>
      <c r="MMK36" s="227"/>
      <c r="MML36" s="207"/>
      <c r="MMM36" s="207"/>
      <c r="MMN36" s="207"/>
      <c r="MMO36" s="207"/>
      <c r="MMP36" s="207"/>
      <c r="MMQ36" s="207"/>
      <c r="MMR36" s="207"/>
      <c r="MMS36" s="207"/>
      <c r="MMT36" s="207"/>
      <c r="MMU36" s="207"/>
      <c r="MMV36" s="227"/>
      <c r="MMW36" s="227"/>
      <c r="MMX36" s="207"/>
      <c r="MMY36" s="207"/>
      <c r="MMZ36" s="207"/>
      <c r="MNA36" s="207"/>
      <c r="MNB36" s="207"/>
      <c r="MNC36" s="207"/>
      <c r="MND36" s="207"/>
      <c r="MNE36" s="207"/>
      <c r="MNF36" s="207"/>
      <c r="MNG36" s="207"/>
      <c r="MNH36" s="227"/>
      <c r="MNI36" s="227"/>
      <c r="MNJ36" s="207"/>
      <c r="MNK36" s="207"/>
      <c r="MNL36" s="207"/>
      <c r="MNM36" s="207"/>
      <c r="MNN36" s="207"/>
      <c r="MNO36" s="207"/>
      <c r="MNP36" s="207"/>
      <c r="MNQ36" s="207"/>
      <c r="MNR36" s="207"/>
      <c r="MNS36" s="207"/>
      <c r="MNT36" s="227"/>
      <c r="MNU36" s="227"/>
      <c r="MNV36" s="207"/>
      <c r="MNW36" s="207"/>
      <c r="MNX36" s="207"/>
      <c r="MNY36" s="207"/>
      <c r="MNZ36" s="207"/>
      <c r="MOA36" s="207"/>
      <c r="MOB36" s="207"/>
      <c r="MOC36" s="207"/>
      <c r="MOD36" s="207"/>
      <c r="MOE36" s="207"/>
      <c r="MOF36" s="227"/>
      <c r="MOG36" s="227"/>
      <c r="MOH36" s="207"/>
      <c r="MOI36" s="207"/>
      <c r="MOJ36" s="207"/>
      <c r="MOK36" s="207"/>
      <c r="MOL36" s="207"/>
      <c r="MOM36" s="207"/>
      <c r="MON36" s="207"/>
      <c r="MOO36" s="207"/>
      <c r="MOP36" s="207"/>
      <c r="MOQ36" s="207"/>
      <c r="MOR36" s="227"/>
      <c r="MOS36" s="227"/>
      <c r="MOT36" s="207"/>
      <c r="MOU36" s="207"/>
      <c r="MOV36" s="207"/>
      <c r="MOW36" s="207"/>
      <c r="MOX36" s="207"/>
      <c r="MOY36" s="207"/>
      <c r="MOZ36" s="207"/>
      <c r="MPA36" s="207"/>
      <c r="MPB36" s="207"/>
      <c r="MPC36" s="207"/>
      <c r="MPD36" s="227"/>
      <c r="MPE36" s="227"/>
      <c r="MPF36" s="207"/>
      <c r="MPG36" s="207"/>
      <c r="MPH36" s="207"/>
      <c r="MPI36" s="207"/>
      <c r="MPJ36" s="207"/>
      <c r="MPK36" s="207"/>
      <c r="MPL36" s="207"/>
      <c r="MPM36" s="207"/>
      <c r="MPN36" s="207"/>
      <c r="MPO36" s="207"/>
      <c r="MPP36" s="227"/>
      <c r="MPQ36" s="227"/>
      <c r="MPR36" s="207"/>
      <c r="MPS36" s="207"/>
      <c r="MPT36" s="207"/>
      <c r="MPU36" s="207"/>
      <c r="MPV36" s="207"/>
      <c r="MPW36" s="207"/>
      <c r="MPX36" s="207"/>
      <c r="MPY36" s="207"/>
      <c r="MPZ36" s="207"/>
      <c r="MQA36" s="207"/>
      <c r="MQB36" s="227"/>
      <c r="MQC36" s="227"/>
      <c r="MQD36" s="207"/>
      <c r="MQE36" s="207"/>
      <c r="MQF36" s="207"/>
      <c r="MQG36" s="207"/>
      <c r="MQH36" s="207"/>
      <c r="MQI36" s="207"/>
      <c r="MQJ36" s="207"/>
      <c r="MQK36" s="207"/>
      <c r="MQL36" s="207"/>
      <c r="MQM36" s="207"/>
      <c r="MQN36" s="227"/>
      <c r="MQO36" s="227"/>
      <c r="MQP36" s="207"/>
      <c r="MQQ36" s="207"/>
      <c r="MQR36" s="207"/>
      <c r="MQS36" s="207"/>
      <c r="MQT36" s="207"/>
      <c r="MQU36" s="207"/>
      <c r="MQV36" s="207"/>
      <c r="MQW36" s="207"/>
      <c r="MQX36" s="207"/>
      <c r="MQY36" s="207"/>
      <c r="MQZ36" s="227"/>
      <c r="MRA36" s="227"/>
      <c r="MRB36" s="207"/>
      <c r="MRC36" s="207"/>
      <c r="MRD36" s="207"/>
      <c r="MRE36" s="207"/>
      <c r="MRF36" s="207"/>
      <c r="MRG36" s="207"/>
      <c r="MRH36" s="207"/>
      <c r="MRI36" s="207"/>
      <c r="MRJ36" s="207"/>
      <c r="MRK36" s="207"/>
      <c r="MRL36" s="227"/>
      <c r="MRM36" s="227"/>
      <c r="MRN36" s="207"/>
      <c r="MRO36" s="207"/>
      <c r="MRP36" s="207"/>
      <c r="MRQ36" s="207"/>
      <c r="MRR36" s="207"/>
      <c r="MRS36" s="207"/>
      <c r="MRT36" s="207"/>
      <c r="MRU36" s="207"/>
      <c r="MRV36" s="207"/>
      <c r="MRW36" s="207"/>
      <c r="MRX36" s="227"/>
      <c r="MRY36" s="227"/>
      <c r="MRZ36" s="207"/>
      <c r="MSA36" s="207"/>
      <c r="MSB36" s="207"/>
      <c r="MSC36" s="207"/>
      <c r="MSD36" s="207"/>
      <c r="MSE36" s="207"/>
      <c r="MSF36" s="207"/>
      <c r="MSG36" s="207"/>
      <c r="MSH36" s="207"/>
      <c r="MSI36" s="207"/>
      <c r="MSJ36" s="227"/>
      <c r="MSK36" s="227"/>
      <c r="MSL36" s="207"/>
      <c r="MSM36" s="207"/>
      <c r="MSN36" s="207"/>
      <c r="MSO36" s="207"/>
      <c r="MSP36" s="207"/>
      <c r="MSQ36" s="207"/>
      <c r="MSR36" s="207"/>
      <c r="MSS36" s="207"/>
      <c r="MST36" s="207"/>
      <c r="MSU36" s="207"/>
      <c r="MSV36" s="227"/>
      <c r="MSW36" s="227"/>
      <c r="MSX36" s="207"/>
      <c r="MSY36" s="207"/>
      <c r="MSZ36" s="207"/>
      <c r="MTA36" s="207"/>
      <c r="MTB36" s="207"/>
      <c r="MTC36" s="207"/>
      <c r="MTD36" s="207"/>
      <c r="MTE36" s="207"/>
      <c r="MTF36" s="207"/>
      <c r="MTG36" s="207"/>
      <c r="MTH36" s="227"/>
      <c r="MTI36" s="227"/>
      <c r="MTJ36" s="207"/>
      <c r="MTK36" s="207"/>
      <c r="MTL36" s="207"/>
      <c r="MTM36" s="207"/>
      <c r="MTN36" s="207"/>
      <c r="MTO36" s="207"/>
      <c r="MTP36" s="207"/>
      <c r="MTQ36" s="207"/>
      <c r="MTR36" s="207"/>
      <c r="MTS36" s="207"/>
      <c r="MTT36" s="227"/>
      <c r="MTU36" s="227"/>
      <c r="MTV36" s="207"/>
      <c r="MTW36" s="207"/>
      <c r="MTX36" s="207"/>
      <c r="MTY36" s="207"/>
      <c r="MTZ36" s="207"/>
      <c r="MUA36" s="207"/>
      <c r="MUB36" s="207"/>
      <c r="MUC36" s="207"/>
      <c r="MUD36" s="207"/>
      <c r="MUE36" s="207"/>
      <c r="MUF36" s="227"/>
      <c r="MUG36" s="227"/>
      <c r="MUH36" s="207"/>
      <c r="MUI36" s="207"/>
      <c r="MUJ36" s="207"/>
      <c r="MUK36" s="207"/>
      <c r="MUL36" s="207"/>
      <c r="MUM36" s="207"/>
      <c r="MUN36" s="207"/>
      <c r="MUO36" s="207"/>
      <c r="MUP36" s="207"/>
      <c r="MUQ36" s="207"/>
      <c r="MUR36" s="227"/>
      <c r="MUS36" s="227"/>
      <c r="MUT36" s="207"/>
      <c r="MUU36" s="207"/>
      <c r="MUV36" s="207"/>
      <c r="MUW36" s="207"/>
      <c r="MUX36" s="207"/>
      <c r="MUY36" s="207"/>
      <c r="MUZ36" s="207"/>
      <c r="MVA36" s="207"/>
      <c r="MVB36" s="207"/>
      <c r="MVC36" s="207"/>
      <c r="MVD36" s="227"/>
      <c r="MVE36" s="227"/>
      <c r="MVF36" s="207"/>
      <c r="MVG36" s="207"/>
      <c r="MVH36" s="207"/>
      <c r="MVI36" s="207"/>
      <c r="MVJ36" s="207"/>
      <c r="MVK36" s="207"/>
      <c r="MVL36" s="207"/>
      <c r="MVM36" s="207"/>
      <c r="MVN36" s="207"/>
      <c r="MVO36" s="207"/>
      <c r="MVP36" s="227"/>
      <c r="MVQ36" s="227"/>
      <c r="MVR36" s="207"/>
      <c r="MVS36" s="207"/>
      <c r="MVT36" s="207"/>
      <c r="MVU36" s="207"/>
      <c r="MVV36" s="207"/>
      <c r="MVW36" s="207"/>
      <c r="MVX36" s="207"/>
      <c r="MVY36" s="207"/>
      <c r="MVZ36" s="207"/>
      <c r="MWA36" s="207"/>
      <c r="MWB36" s="227"/>
      <c r="MWC36" s="227"/>
      <c r="MWD36" s="207"/>
      <c r="MWE36" s="207"/>
      <c r="MWF36" s="207"/>
      <c r="MWG36" s="207"/>
      <c r="MWH36" s="207"/>
      <c r="MWI36" s="207"/>
      <c r="MWJ36" s="207"/>
      <c r="MWK36" s="207"/>
      <c r="MWL36" s="207"/>
      <c r="MWM36" s="207"/>
      <c r="MWN36" s="227"/>
      <c r="MWO36" s="227"/>
      <c r="MWP36" s="207"/>
      <c r="MWQ36" s="207"/>
      <c r="MWR36" s="207"/>
      <c r="MWS36" s="207"/>
      <c r="MWT36" s="207"/>
      <c r="MWU36" s="207"/>
      <c r="MWV36" s="207"/>
      <c r="MWW36" s="207"/>
      <c r="MWX36" s="207"/>
      <c r="MWY36" s="207"/>
      <c r="MWZ36" s="227"/>
      <c r="MXA36" s="227"/>
      <c r="MXB36" s="207"/>
      <c r="MXC36" s="207"/>
      <c r="MXD36" s="207"/>
      <c r="MXE36" s="207"/>
      <c r="MXF36" s="207"/>
      <c r="MXG36" s="207"/>
      <c r="MXH36" s="207"/>
      <c r="MXI36" s="207"/>
      <c r="MXJ36" s="207"/>
      <c r="MXK36" s="207"/>
      <c r="MXL36" s="227"/>
      <c r="MXM36" s="227"/>
      <c r="MXN36" s="207"/>
      <c r="MXO36" s="207"/>
      <c r="MXP36" s="207"/>
      <c r="MXQ36" s="207"/>
      <c r="MXR36" s="207"/>
      <c r="MXS36" s="207"/>
      <c r="MXT36" s="207"/>
      <c r="MXU36" s="207"/>
      <c r="MXV36" s="207"/>
      <c r="MXW36" s="207"/>
      <c r="MXX36" s="227"/>
      <c r="MXY36" s="227"/>
      <c r="MXZ36" s="207"/>
      <c r="MYA36" s="207"/>
      <c r="MYB36" s="207"/>
      <c r="MYC36" s="207"/>
      <c r="MYD36" s="207"/>
      <c r="MYE36" s="207"/>
      <c r="MYF36" s="207"/>
      <c r="MYG36" s="207"/>
      <c r="MYH36" s="207"/>
      <c r="MYI36" s="207"/>
      <c r="MYJ36" s="227"/>
      <c r="MYK36" s="227"/>
      <c r="MYL36" s="207"/>
      <c r="MYM36" s="207"/>
      <c r="MYN36" s="207"/>
      <c r="MYO36" s="207"/>
      <c r="MYP36" s="207"/>
      <c r="MYQ36" s="207"/>
      <c r="MYR36" s="207"/>
      <c r="MYS36" s="207"/>
      <c r="MYT36" s="207"/>
      <c r="MYU36" s="207"/>
      <c r="MYV36" s="227"/>
      <c r="MYW36" s="227"/>
      <c r="MYX36" s="207"/>
      <c r="MYY36" s="207"/>
      <c r="MYZ36" s="207"/>
      <c r="MZA36" s="207"/>
      <c r="MZB36" s="207"/>
      <c r="MZC36" s="207"/>
      <c r="MZD36" s="207"/>
      <c r="MZE36" s="207"/>
      <c r="MZF36" s="207"/>
      <c r="MZG36" s="207"/>
      <c r="MZH36" s="227"/>
      <c r="MZI36" s="227"/>
      <c r="MZJ36" s="207"/>
      <c r="MZK36" s="207"/>
      <c r="MZL36" s="207"/>
      <c r="MZM36" s="207"/>
      <c r="MZN36" s="207"/>
      <c r="MZO36" s="207"/>
      <c r="MZP36" s="207"/>
      <c r="MZQ36" s="207"/>
      <c r="MZR36" s="207"/>
      <c r="MZS36" s="207"/>
      <c r="MZT36" s="227"/>
      <c r="MZU36" s="227"/>
      <c r="MZV36" s="207"/>
      <c r="MZW36" s="207"/>
      <c r="MZX36" s="207"/>
      <c r="MZY36" s="207"/>
      <c r="MZZ36" s="207"/>
      <c r="NAA36" s="207"/>
      <c r="NAB36" s="207"/>
      <c r="NAC36" s="207"/>
      <c r="NAD36" s="207"/>
      <c r="NAE36" s="207"/>
      <c r="NAF36" s="227"/>
      <c r="NAG36" s="227"/>
      <c r="NAH36" s="207"/>
      <c r="NAI36" s="207"/>
      <c r="NAJ36" s="207"/>
      <c r="NAK36" s="207"/>
      <c r="NAL36" s="207"/>
      <c r="NAM36" s="207"/>
      <c r="NAN36" s="207"/>
      <c r="NAO36" s="207"/>
      <c r="NAP36" s="207"/>
      <c r="NAQ36" s="207"/>
      <c r="NAR36" s="227"/>
      <c r="NAS36" s="227"/>
      <c r="NAT36" s="207"/>
      <c r="NAU36" s="207"/>
      <c r="NAV36" s="207"/>
      <c r="NAW36" s="207"/>
      <c r="NAX36" s="207"/>
      <c r="NAY36" s="207"/>
      <c r="NAZ36" s="207"/>
      <c r="NBA36" s="207"/>
      <c r="NBB36" s="207"/>
      <c r="NBC36" s="207"/>
      <c r="NBD36" s="227"/>
      <c r="NBE36" s="227"/>
      <c r="NBF36" s="207"/>
      <c r="NBG36" s="207"/>
      <c r="NBH36" s="207"/>
      <c r="NBI36" s="207"/>
      <c r="NBJ36" s="207"/>
      <c r="NBK36" s="207"/>
      <c r="NBL36" s="207"/>
      <c r="NBM36" s="207"/>
      <c r="NBN36" s="207"/>
      <c r="NBO36" s="207"/>
      <c r="NBP36" s="227"/>
      <c r="NBQ36" s="227"/>
      <c r="NBR36" s="207"/>
      <c r="NBS36" s="207"/>
      <c r="NBT36" s="207"/>
      <c r="NBU36" s="207"/>
      <c r="NBV36" s="207"/>
      <c r="NBW36" s="207"/>
      <c r="NBX36" s="207"/>
      <c r="NBY36" s="207"/>
      <c r="NBZ36" s="207"/>
      <c r="NCA36" s="207"/>
      <c r="NCB36" s="227"/>
      <c r="NCC36" s="227"/>
      <c r="NCD36" s="207"/>
      <c r="NCE36" s="207"/>
      <c r="NCF36" s="207"/>
      <c r="NCG36" s="207"/>
      <c r="NCH36" s="207"/>
      <c r="NCI36" s="207"/>
      <c r="NCJ36" s="207"/>
      <c r="NCK36" s="207"/>
      <c r="NCL36" s="207"/>
      <c r="NCM36" s="207"/>
      <c r="NCN36" s="227"/>
      <c r="NCO36" s="227"/>
      <c r="NCP36" s="207"/>
      <c r="NCQ36" s="207"/>
      <c r="NCR36" s="207"/>
      <c r="NCS36" s="207"/>
      <c r="NCT36" s="207"/>
      <c r="NCU36" s="207"/>
      <c r="NCV36" s="207"/>
      <c r="NCW36" s="207"/>
      <c r="NCX36" s="207"/>
      <c r="NCY36" s="207"/>
      <c r="NCZ36" s="227"/>
      <c r="NDA36" s="227"/>
      <c r="NDB36" s="207"/>
      <c r="NDC36" s="207"/>
      <c r="NDD36" s="207"/>
      <c r="NDE36" s="207"/>
      <c r="NDF36" s="207"/>
      <c r="NDG36" s="207"/>
      <c r="NDH36" s="207"/>
      <c r="NDI36" s="207"/>
      <c r="NDJ36" s="207"/>
      <c r="NDK36" s="207"/>
      <c r="NDL36" s="227"/>
      <c r="NDM36" s="227"/>
      <c r="NDN36" s="207"/>
      <c r="NDO36" s="207"/>
      <c r="NDP36" s="207"/>
      <c r="NDQ36" s="207"/>
      <c r="NDR36" s="207"/>
      <c r="NDS36" s="207"/>
      <c r="NDT36" s="207"/>
      <c r="NDU36" s="207"/>
      <c r="NDV36" s="207"/>
      <c r="NDW36" s="207"/>
      <c r="NDX36" s="227"/>
      <c r="NDY36" s="227"/>
      <c r="NDZ36" s="207"/>
      <c r="NEA36" s="207"/>
      <c r="NEB36" s="207"/>
      <c r="NEC36" s="207"/>
      <c r="NED36" s="207"/>
      <c r="NEE36" s="207"/>
      <c r="NEF36" s="207"/>
      <c r="NEG36" s="207"/>
      <c r="NEH36" s="207"/>
      <c r="NEI36" s="207"/>
      <c r="NEJ36" s="227"/>
      <c r="NEK36" s="227"/>
      <c r="NEL36" s="207"/>
      <c r="NEM36" s="207"/>
      <c r="NEN36" s="207"/>
      <c r="NEO36" s="207"/>
      <c r="NEP36" s="207"/>
      <c r="NEQ36" s="207"/>
      <c r="NER36" s="207"/>
      <c r="NES36" s="207"/>
      <c r="NET36" s="207"/>
      <c r="NEU36" s="207"/>
      <c r="NEV36" s="227"/>
      <c r="NEW36" s="227"/>
      <c r="NEX36" s="207"/>
      <c r="NEY36" s="207"/>
      <c r="NEZ36" s="207"/>
      <c r="NFA36" s="207"/>
      <c r="NFB36" s="207"/>
      <c r="NFC36" s="207"/>
      <c r="NFD36" s="207"/>
      <c r="NFE36" s="207"/>
      <c r="NFF36" s="207"/>
      <c r="NFG36" s="207"/>
      <c r="NFH36" s="227"/>
      <c r="NFI36" s="227"/>
      <c r="NFJ36" s="207"/>
      <c r="NFK36" s="207"/>
      <c r="NFL36" s="207"/>
      <c r="NFM36" s="207"/>
      <c r="NFN36" s="207"/>
      <c r="NFO36" s="207"/>
      <c r="NFP36" s="207"/>
      <c r="NFQ36" s="207"/>
      <c r="NFR36" s="207"/>
      <c r="NFS36" s="207"/>
      <c r="NFT36" s="227"/>
      <c r="NFU36" s="227"/>
      <c r="NFV36" s="207"/>
      <c r="NFW36" s="207"/>
      <c r="NFX36" s="207"/>
      <c r="NFY36" s="207"/>
      <c r="NFZ36" s="207"/>
      <c r="NGA36" s="207"/>
      <c r="NGB36" s="207"/>
      <c r="NGC36" s="207"/>
      <c r="NGD36" s="207"/>
      <c r="NGE36" s="207"/>
      <c r="NGF36" s="227"/>
      <c r="NGG36" s="227"/>
      <c r="NGH36" s="207"/>
      <c r="NGI36" s="207"/>
      <c r="NGJ36" s="207"/>
      <c r="NGK36" s="207"/>
      <c r="NGL36" s="207"/>
      <c r="NGM36" s="207"/>
      <c r="NGN36" s="207"/>
      <c r="NGO36" s="207"/>
      <c r="NGP36" s="207"/>
      <c r="NGQ36" s="207"/>
      <c r="NGR36" s="227"/>
      <c r="NGS36" s="227"/>
      <c r="NGT36" s="207"/>
      <c r="NGU36" s="207"/>
      <c r="NGV36" s="207"/>
      <c r="NGW36" s="207"/>
      <c r="NGX36" s="207"/>
      <c r="NGY36" s="207"/>
      <c r="NGZ36" s="207"/>
      <c r="NHA36" s="207"/>
      <c r="NHB36" s="207"/>
      <c r="NHC36" s="207"/>
      <c r="NHD36" s="227"/>
      <c r="NHE36" s="227"/>
      <c r="NHF36" s="207"/>
      <c r="NHG36" s="207"/>
      <c r="NHH36" s="207"/>
      <c r="NHI36" s="207"/>
      <c r="NHJ36" s="207"/>
      <c r="NHK36" s="207"/>
      <c r="NHL36" s="207"/>
      <c r="NHM36" s="207"/>
      <c r="NHN36" s="207"/>
      <c r="NHO36" s="207"/>
      <c r="NHP36" s="227"/>
      <c r="NHQ36" s="227"/>
      <c r="NHR36" s="207"/>
      <c r="NHS36" s="207"/>
      <c r="NHT36" s="207"/>
      <c r="NHU36" s="207"/>
      <c r="NHV36" s="207"/>
      <c r="NHW36" s="207"/>
      <c r="NHX36" s="207"/>
      <c r="NHY36" s="207"/>
      <c r="NHZ36" s="207"/>
      <c r="NIA36" s="207"/>
      <c r="NIB36" s="227"/>
      <c r="NIC36" s="227"/>
      <c r="NID36" s="207"/>
      <c r="NIE36" s="207"/>
      <c r="NIF36" s="207"/>
      <c r="NIG36" s="207"/>
      <c r="NIH36" s="207"/>
      <c r="NII36" s="207"/>
      <c r="NIJ36" s="207"/>
      <c r="NIK36" s="207"/>
      <c r="NIL36" s="207"/>
      <c r="NIM36" s="207"/>
      <c r="NIN36" s="227"/>
      <c r="NIO36" s="227"/>
      <c r="NIP36" s="207"/>
      <c r="NIQ36" s="207"/>
      <c r="NIR36" s="207"/>
      <c r="NIS36" s="207"/>
      <c r="NIT36" s="207"/>
      <c r="NIU36" s="207"/>
      <c r="NIV36" s="207"/>
      <c r="NIW36" s="207"/>
      <c r="NIX36" s="207"/>
      <c r="NIY36" s="207"/>
      <c r="NIZ36" s="227"/>
      <c r="NJA36" s="227"/>
      <c r="NJB36" s="207"/>
      <c r="NJC36" s="207"/>
      <c r="NJD36" s="207"/>
      <c r="NJE36" s="207"/>
      <c r="NJF36" s="207"/>
      <c r="NJG36" s="207"/>
      <c r="NJH36" s="207"/>
      <c r="NJI36" s="207"/>
      <c r="NJJ36" s="207"/>
      <c r="NJK36" s="207"/>
      <c r="NJL36" s="227"/>
      <c r="NJM36" s="227"/>
      <c r="NJN36" s="207"/>
      <c r="NJO36" s="207"/>
      <c r="NJP36" s="207"/>
      <c r="NJQ36" s="207"/>
      <c r="NJR36" s="207"/>
      <c r="NJS36" s="207"/>
      <c r="NJT36" s="207"/>
      <c r="NJU36" s="207"/>
      <c r="NJV36" s="207"/>
      <c r="NJW36" s="207"/>
      <c r="NJX36" s="227"/>
      <c r="NJY36" s="227"/>
      <c r="NJZ36" s="207"/>
      <c r="NKA36" s="207"/>
      <c r="NKB36" s="207"/>
      <c r="NKC36" s="207"/>
      <c r="NKD36" s="207"/>
      <c r="NKE36" s="207"/>
      <c r="NKF36" s="207"/>
      <c r="NKG36" s="207"/>
      <c r="NKH36" s="207"/>
      <c r="NKI36" s="207"/>
      <c r="NKJ36" s="227"/>
      <c r="NKK36" s="227"/>
      <c r="NKL36" s="207"/>
      <c r="NKM36" s="207"/>
      <c r="NKN36" s="207"/>
      <c r="NKO36" s="207"/>
      <c r="NKP36" s="207"/>
      <c r="NKQ36" s="207"/>
      <c r="NKR36" s="207"/>
      <c r="NKS36" s="207"/>
      <c r="NKT36" s="207"/>
      <c r="NKU36" s="207"/>
      <c r="NKV36" s="227"/>
      <c r="NKW36" s="227"/>
      <c r="NKX36" s="207"/>
      <c r="NKY36" s="207"/>
      <c r="NKZ36" s="207"/>
      <c r="NLA36" s="207"/>
      <c r="NLB36" s="207"/>
      <c r="NLC36" s="207"/>
      <c r="NLD36" s="207"/>
      <c r="NLE36" s="207"/>
      <c r="NLF36" s="207"/>
      <c r="NLG36" s="207"/>
      <c r="NLH36" s="227"/>
      <c r="NLI36" s="227"/>
      <c r="NLJ36" s="207"/>
      <c r="NLK36" s="207"/>
      <c r="NLL36" s="207"/>
      <c r="NLM36" s="207"/>
      <c r="NLN36" s="207"/>
      <c r="NLO36" s="207"/>
      <c r="NLP36" s="207"/>
      <c r="NLQ36" s="207"/>
      <c r="NLR36" s="207"/>
      <c r="NLS36" s="207"/>
      <c r="NLT36" s="227"/>
      <c r="NLU36" s="227"/>
      <c r="NLV36" s="207"/>
      <c r="NLW36" s="207"/>
      <c r="NLX36" s="207"/>
      <c r="NLY36" s="207"/>
      <c r="NLZ36" s="207"/>
      <c r="NMA36" s="207"/>
      <c r="NMB36" s="207"/>
      <c r="NMC36" s="207"/>
      <c r="NMD36" s="207"/>
      <c r="NME36" s="207"/>
      <c r="NMF36" s="227"/>
      <c r="NMG36" s="227"/>
      <c r="NMH36" s="207"/>
      <c r="NMI36" s="207"/>
      <c r="NMJ36" s="207"/>
      <c r="NMK36" s="207"/>
      <c r="NML36" s="207"/>
      <c r="NMM36" s="207"/>
      <c r="NMN36" s="207"/>
      <c r="NMO36" s="207"/>
      <c r="NMP36" s="207"/>
      <c r="NMQ36" s="207"/>
      <c r="NMR36" s="227"/>
      <c r="NMS36" s="227"/>
      <c r="NMT36" s="207"/>
      <c r="NMU36" s="207"/>
      <c r="NMV36" s="207"/>
      <c r="NMW36" s="207"/>
      <c r="NMX36" s="207"/>
      <c r="NMY36" s="207"/>
      <c r="NMZ36" s="207"/>
      <c r="NNA36" s="207"/>
      <c r="NNB36" s="207"/>
      <c r="NNC36" s="207"/>
      <c r="NND36" s="227"/>
      <c r="NNE36" s="227"/>
      <c r="NNF36" s="207"/>
      <c r="NNG36" s="207"/>
      <c r="NNH36" s="207"/>
      <c r="NNI36" s="207"/>
      <c r="NNJ36" s="207"/>
      <c r="NNK36" s="207"/>
      <c r="NNL36" s="207"/>
      <c r="NNM36" s="207"/>
      <c r="NNN36" s="207"/>
      <c r="NNO36" s="207"/>
      <c r="NNP36" s="227"/>
      <c r="NNQ36" s="227"/>
      <c r="NNR36" s="207"/>
      <c r="NNS36" s="207"/>
      <c r="NNT36" s="207"/>
      <c r="NNU36" s="207"/>
      <c r="NNV36" s="207"/>
      <c r="NNW36" s="207"/>
      <c r="NNX36" s="207"/>
      <c r="NNY36" s="207"/>
      <c r="NNZ36" s="207"/>
      <c r="NOA36" s="207"/>
      <c r="NOB36" s="227"/>
      <c r="NOC36" s="227"/>
      <c r="NOD36" s="207"/>
      <c r="NOE36" s="207"/>
      <c r="NOF36" s="207"/>
      <c r="NOG36" s="207"/>
      <c r="NOH36" s="207"/>
      <c r="NOI36" s="207"/>
      <c r="NOJ36" s="207"/>
      <c r="NOK36" s="207"/>
      <c r="NOL36" s="207"/>
      <c r="NOM36" s="207"/>
      <c r="NON36" s="227"/>
      <c r="NOO36" s="227"/>
      <c r="NOP36" s="207"/>
      <c r="NOQ36" s="207"/>
      <c r="NOR36" s="207"/>
      <c r="NOS36" s="207"/>
      <c r="NOT36" s="207"/>
      <c r="NOU36" s="207"/>
      <c r="NOV36" s="207"/>
      <c r="NOW36" s="207"/>
      <c r="NOX36" s="207"/>
      <c r="NOY36" s="207"/>
      <c r="NOZ36" s="227"/>
      <c r="NPA36" s="227"/>
      <c r="NPB36" s="207"/>
      <c r="NPC36" s="207"/>
      <c r="NPD36" s="207"/>
      <c r="NPE36" s="207"/>
      <c r="NPF36" s="207"/>
      <c r="NPG36" s="207"/>
      <c r="NPH36" s="207"/>
      <c r="NPI36" s="207"/>
      <c r="NPJ36" s="207"/>
      <c r="NPK36" s="207"/>
      <c r="NPL36" s="227"/>
      <c r="NPM36" s="227"/>
      <c r="NPN36" s="207"/>
      <c r="NPO36" s="207"/>
      <c r="NPP36" s="207"/>
      <c r="NPQ36" s="207"/>
      <c r="NPR36" s="207"/>
      <c r="NPS36" s="207"/>
      <c r="NPT36" s="207"/>
      <c r="NPU36" s="207"/>
      <c r="NPV36" s="207"/>
      <c r="NPW36" s="207"/>
      <c r="NPX36" s="227"/>
      <c r="NPY36" s="227"/>
      <c r="NPZ36" s="207"/>
      <c r="NQA36" s="207"/>
      <c r="NQB36" s="207"/>
      <c r="NQC36" s="207"/>
      <c r="NQD36" s="207"/>
      <c r="NQE36" s="207"/>
      <c r="NQF36" s="207"/>
      <c r="NQG36" s="207"/>
      <c r="NQH36" s="207"/>
      <c r="NQI36" s="207"/>
      <c r="NQJ36" s="227"/>
      <c r="NQK36" s="227"/>
      <c r="NQL36" s="207"/>
      <c r="NQM36" s="207"/>
      <c r="NQN36" s="207"/>
      <c r="NQO36" s="207"/>
      <c r="NQP36" s="207"/>
      <c r="NQQ36" s="207"/>
      <c r="NQR36" s="207"/>
      <c r="NQS36" s="207"/>
      <c r="NQT36" s="207"/>
      <c r="NQU36" s="207"/>
      <c r="NQV36" s="227"/>
      <c r="NQW36" s="227"/>
      <c r="NQX36" s="207"/>
      <c r="NQY36" s="207"/>
      <c r="NQZ36" s="207"/>
      <c r="NRA36" s="207"/>
      <c r="NRB36" s="207"/>
      <c r="NRC36" s="207"/>
      <c r="NRD36" s="207"/>
      <c r="NRE36" s="207"/>
      <c r="NRF36" s="207"/>
      <c r="NRG36" s="207"/>
      <c r="NRH36" s="227"/>
      <c r="NRI36" s="227"/>
      <c r="NRJ36" s="207"/>
      <c r="NRK36" s="207"/>
      <c r="NRL36" s="207"/>
      <c r="NRM36" s="207"/>
      <c r="NRN36" s="207"/>
      <c r="NRO36" s="207"/>
      <c r="NRP36" s="207"/>
      <c r="NRQ36" s="207"/>
      <c r="NRR36" s="207"/>
      <c r="NRS36" s="207"/>
      <c r="NRT36" s="227"/>
      <c r="NRU36" s="227"/>
      <c r="NRV36" s="207"/>
      <c r="NRW36" s="207"/>
      <c r="NRX36" s="207"/>
      <c r="NRY36" s="207"/>
      <c r="NRZ36" s="207"/>
      <c r="NSA36" s="207"/>
      <c r="NSB36" s="207"/>
      <c r="NSC36" s="207"/>
      <c r="NSD36" s="207"/>
      <c r="NSE36" s="207"/>
      <c r="NSF36" s="227"/>
      <c r="NSG36" s="227"/>
      <c r="NSH36" s="207"/>
      <c r="NSI36" s="207"/>
      <c r="NSJ36" s="207"/>
      <c r="NSK36" s="207"/>
      <c r="NSL36" s="207"/>
      <c r="NSM36" s="207"/>
      <c r="NSN36" s="207"/>
      <c r="NSO36" s="207"/>
      <c r="NSP36" s="207"/>
      <c r="NSQ36" s="207"/>
      <c r="NSR36" s="227"/>
      <c r="NSS36" s="227"/>
      <c r="NST36" s="207"/>
      <c r="NSU36" s="207"/>
      <c r="NSV36" s="207"/>
      <c r="NSW36" s="207"/>
      <c r="NSX36" s="207"/>
      <c r="NSY36" s="207"/>
      <c r="NSZ36" s="207"/>
      <c r="NTA36" s="207"/>
      <c r="NTB36" s="207"/>
      <c r="NTC36" s="207"/>
      <c r="NTD36" s="227"/>
      <c r="NTE36" s="227"/>
      <c r="NTF36" s="207"/>
      <c r="NTG36" s="207"/>
      <c r="NTH36" s="207"/>
      <c r="NTI36" s="207"/>
      <c r="NTJ36" s="207"/>
      <c r="NTK36" s="207"/>
      <c r="NTL36" s="207"/>
      <c r="NTM36" s="207"/>
      <c r="NTN36" s="207"/>
      <c r="NTO36" s="207"/>
      <c r="NTP36" s="227"/>
      <c r="NTQ36" s="227"/>
      <c r="NTR36" s="207"/>
      <c r="NTS36" s="207"/>
      <c r="NTT36" s="207"/>
      <c r="NTU36" s="207"/>
      <c r="NTV36" s="207"/>
      <c r="NTW36" s="207"/>
      <c r="NTX36" s="207"/>
      <c r="NTY36" s="207"/>
      <c r="NTZ36" s="207"/>
      <c r="NUA36" s="207"/>
      <c r="NUB36" s="227"/>
      <c r="NUC36" s="227"/>
      <c r="NUD36" s="207"/>
      <c r="NUE36" s="207"/>
      <c r="NUF36" s="207"/>
      <c r="NUG36" s="207"/>
      <c r="NUH36" s="207"/>
      <c r="NUI36" s="207"/>
      <c r="NUJ36" s="207"/>
      <c r="NUK36" s="207"/>
      <c r="NUL36" s="207"/>
      <c r="NUM36" s="207"/>
      <c r="NUN36" s="227"/>
      <c r="NUO36" s="227"/>
      <c r="NUP36" s="207"/>
      <c r="NUQ36" s="207"/>
      <c r="NUR36" s="207"/>
      <c r="NUS36" s="207"/>
      <c r="NUT36" s="207"/>
      <c r="NUU36" s="207"/>
      <c r="NUV36" s="207"/>
      <c r="NUW36" s="207"/>
      <c r="NUX36" s="207"/>
      <c r="NUY36" s="207"/>
      <c r="NUZ36" s="227"/>
      <c r="NVA36" s="227"/>
      <c r="NVB36" s="207"/>
      <c r="NVC36" s="207"/>
      <c r="NVD36" s="207"/>
      <c r="NVE36" s="207"/>
      <c r="NVF36" s="207"/>
      <c r="NVG36" s="207"/>
      <c r="NVH36" s="207"/>
      <c r="NVI36" s="207"/>
      <c r="NVJ36" s="207"/>
      <c r="NVK36" s="207"/>
      <c r="NVL36" s="227"/>
      <c r="NVM36" s="227"/>
      <c r="NVN36" s="207"/>
      <c r="NVO36" s="207"/>
      <c r="NVP36" s="207"/>
      <c r="NVQ36" s="207"/>
      <c r="NVR36" s="207"/>
      <c r="NVS36" s="207"/>
      <c r="NVT36" s="207"/>
      <c r="NVU36" s="207"/>
      <c r="NVV36" s="207"/>
      <c r="NVW36" s="207"/>
      <c r="NVX36" s="227"/>
      <c r="NVY36" s="227"/>
      <c r="NVZ36" s="207"/>
      <c r="NWA36" s="207"/>
      <c r="NWB36" s="207"/>
      <c r="NWC36" s="207"/>
      <c r="NWD36" s="207"/>
      <c r="NWE36" s="207"/>
      <c r="NWF36" s="207"/>
      <c r="NWG36" s="207"/>
      <c r="NWH36" s="207"/>
      <c r="NWI36" s="207"/>
      <c r="NWJ36" s="227"/>
      <c r="NWK36" s="227"/>
      <c r="NWL36" s="207"/>
      <c r="NWM36" s="207"/>
      <c r="NWN36" s="207"/>
      <c r="NWO36" s="207"/>
      <c r="NWP36" s="207"/>
      <c r="NWQ36" s="207"/>
      <c r="NWR36" s="207"/>
      <c r="NWS36" s="207"/>
      <c r="NWT36" s="207"/>
      <c r="NWU36" s="207"/>
      <c r="NWV36" s="227"/>
      <c r="NWW36" s="227"/>
      <c r="NWX36" s="207"/>
      <c r="NWY36" s="207"/>
      <c r="NWZ36" s="207"/>
      <c r="NXA36" s="207"/>
      <c r="NXB36" s="207"/>
      <c r="NXC36" s="207"/>
      <c r="NXD36" s="207"/>
      <c r="NXE36" s="207"/>
      <c r="NXF36" s="207"/>
      <c r="NXG36" s="207"/>
      <c r="NXH36" s="227"/>
      <c r="NXI36" s="227"/>
      <c r="NXJ36" s="207"/>
      <c r="NXK36" s="207"/>
      <c r="NXL36" s="207"/>
      <c r="NXM36" s="207"/>
      <c r="NXN36" s="207"/>
      <c r="NXO36" s="207"/>
      <c r="NXP36" s="207"/>
      <c r="NXQ36" s="207"/>
      <c r="NXR36" s="207"/>
      <c r="NXS36" s="207"/>
      <c r="NXT36" s="227"/>
      <c r="NXU36" s="227"/>
      <c r="NXV36" s="207"/>
      <c r="NXW36" s="207"/>
      <c r="NXX36" s="207"/>
      <c r="NXY36" s="207"/>
      <c r="NXZ36" s="207"/>
      <c r="NYA36" s="207"/>
      <c r="NYB36" s="207"/>
      <c r="NYC36" s="207"/>
      <c r="NYD36" s="207"/>
      <c r="NYE36" s="207"/>
      <c r="NYF36" s="227"/>
      <c r="NYG36" s="227"/>
      <c r="NYH36" s="207"/>
      <c r="NYI36" s="207"/>
      <c r="NYJ36" s="207"/>
      <c r="NYK36" s="207"/>
      <c r="NYL36" s="207"/>
      <c r="NYM36" s="207"/>
      <c r="NYN36" s="207"/>
      <c r="NYO36" s="207"/>
      <c r="NYP36" s="207"/>
      <c r="NYQ36" s="207"/>
      <c r="NYR36" s="227"/>
      <c r="NYS36" s="227"/>
      <c r="NYT36" s="207"/>
      <c r="NYU36" s="207"/>
      <c r="NYV36" s="207"/>
      <c r="NYW36" s="207"/>
      <c r="NYX36" s="207"/>
      <c r="NYY36" s="207"/>
      <c r="NYZ36" s="207"/>
      <c r="NZA36" s="207"/>
      <c r="NZB36" s="207"/>
      <c r="NZC36" s="207"/>
      <c r="NZD36" s="227"/>
      <c r="NZE36" s="227"/>
      <c r="NZF36" s="207"/>
      <c r="NZG36" s="207"/>
      <c r="NZH36" s="207"/>
      <c r="NZI36" s="207"/>
      <c r="NZJ36" s="207"/>
      <c r="NZK36" s="207"/>
      <c r="NZL36" s="207"/>
      <c r="NZM36" s="207"/>
      <c r="NZN36" s="207"/>
      <c r="NZO36" s="207"/>
      <c r="NZP36" s="227"/>
      <c r="NZQ36" s="227"/>
      <c r="NZR36" s="207"/>
      <c r="NZS36" s="207"/>
      <c r="NZT36" s="207"/>
      <c r="NZU36" s="207"/>
      <c r="NZV36" s="207"/>
      <c r="NZW36" s="207"/>
      <c r="NZX36" s="207"/>
      <c r="NZY36" s="207"/>
      <c r="NZZ36" s="207"/>
      <c r="OAA36" s="207"/>
      <c r="OAB36" s="227"/>
      <c r="OAC36" s="227"/>
      <c r="OAD36" s="207"/>
      <c r="OAE36" s="207"/>
      <c r="OAF36" s="207"/>
      <c r="OAG36" s="207"/>
      <c r="OAH36" s="207"/>
      <c r="OAI36" s="207"/>
      <c r="OAJ36" s="207"/>
      <c r="OAK36" s="207"/>
      <c r="OAL36" s="207"/>
      <c r="OAM36" s="207"/>
      <c r="OAN36" s="227"/>
      <c r="OAO36" s="227"/>
      <c r="OAP36" s="207"/>
      <c r="OAQ36" s="207"/>
      <c r="OAR36" s="207"/>
      <c r="OAS36" s="207"/>
      <c r="OAT36" s="207"/>
      <c r="OAU36" s="207"/>
      <c r="OAV36" s="207"/>
      <c r="OAW36" s="207"/>
      <c r="OAX36" s="207"/>
      <c r="OAY36" s="207"/>
      <c r="OAZ36" s="227"/>
      <c r="OBA36" s="227"/>
      <c r="OBB36" s="207"/>
      <c r="OBC36" s="207"/>
      <c r="OBD36" s="207"/>
      <c r="OBE36" s="207"/>
      <c r="OBF36" s="207"/>
      <c r="OBG36" s="207"/>
      <c r="OBH36" s="207"/>
      <c r="OBI36" s="207"/>
      <c r="OBJ36" s="207"/>
      <c r="OBK36" s="207"/>
      <c r="OBL36" s="227"/>
      <c r="OBM36" s="227"/>
      <c r="OBN36" s="207"/>
      <c r="OBO36" s="207"/>
      <c r="OBP36" s="207"/>
      <c r="OBQ36" s="207"/>
      <c r="OBR36" s="207"/>
      <c r="OBS36" s="207"/>
      <c r="OBT36" s="207"/>
      <c r="OBU36" s="207"/>
      <c r="OBV36" s="207"/>
      <c r="OBW36" s="207"/>
      <c r="OBX36" s="227"/>
      <c r="OBY36" s="227"/>
      <c r="OBZ36" s="207"/>
      <c r="OCA36" s="207"/>
      <c r="OCB36" s="207"/>
      <c r="OCC36" s="207"/>
      <c r="OCD36" s="207"/>
      <c r="OCE36" s="207"/>
      <c r="OCF36" s="207"/>
      <c r="OCG36" s="207"/>
      <c r="OCH36" s="207"/>
      <c r="OCI36" s="207"/>
      <c r="OCJ36" s="227"/>
      <c r="OCK36" s="227"/>
      <c r="OCL36" s="207"/>
      <c r="OCM36" s="207"/>
      <c r="OCN36" s="207"/>
      <c r="OCO36" s="207"/>
      <c r="OCP36" s="207"/>
      <c r="OCQ36" s="207"/>
      <c r="OCR36" s="207"/>
      <c r="OCS36" s="207"/>
      <c r="OCT36" s="207"/>
      <c r="OCU36" s="207"/>
      <c r="OCV36" s="227"/>
      <c r="OCW36" s="227"/>
      <c r="OCX36" s="207"/>
      <c r="OCY36" s="207"/>
      <c r="OCZ36" s="207"/>
      <c r="ODA36" s="207"/>
      <c r="ODB36" s="207"/>
      <c r="ODC36" s="207"/>
      <c r="ODD36" s="207"/>
      <c r="ODE36" s="207"/>
      <c r="ODF36" s="207"/>
      <c r="ODG36" s="207"/>
      <c r="ODH36" s="227"/>
      <c r="ODI36" s="227"/>
      <c r="ODJ36" s="207"/>
      <c r="ODK36" s="207"/>
      <c r="ODL36" s="207"/>
      <c r="ODM36" s="207"/>
      <c r="ODN36" s="207"/>
      <c r="ODO36" s="207"/>
      <c r="ODP36" s="207"/>
      <c r="ODQ36" s="207"/>
      <c r="ODR36" s="207"/>
      <c r="ODS36" s="207"/>
      <c r="ODT36" s="227"/>
      <c r="ODU36" s="227"/>
      <c r="ODV36" s="207"/>
      <c r="ODW36" s="207"/>
      <c r="ODX36" s="207"/>
      <c r="ODY36" s="207"/>
      <c r="ODZ36" s="207"/>
      <c r="OEA36" s="207"/>
      <c r="OEB36" s="207"/>
      <c r="OEC36" s="207"/>
      <c r="OED36" s="207"/>
      <c r="OEE36" s="207"/>
      <c r="OEF36" s="227"/>
      <c r="OEG36" s="227"/>
      <c r="OEH36" s="207"/>
      <c r="OEI36" s="207"/>
      <c r="OEJ36" s="207"/>
      <c r="OEK36" s="207"/>
      <c r="OEL36" s="207"/>
      <c r="OEM36" s="207"/>
      <c r="OEN36" s="207"/>
      <c r="OEO36" s="207"/>
      <c r="OEP36" s="207"/>
      <c r="OEQ36" s="207"/>
      <c r="OER36" s="227"/>
      <c r="OES36" s="227"/>
      <c r="OET36" s="207"/>
      <c r="OEU36" s="207"/>
      <c r="OEV36" s="207"/>
      <c r="OEW36" s="207"/>
      <c r="OEX36" s="207"/>
      <c r="OEY36" s="207"/>
      <c r="OEZ36" s="207"/>
      <c r="OFA36" s="207"/>
      <c r="OFB36" s="207"/>
      <c r="OFC36" s="207"/>
      <c r="OFD36" s="227"/>
      <c r="OFE36" s="227"/>
      <c r="OFF36" s="207"/>
      <c r="OFG36" s="207"/>
      <c r="OFH36" s="207"/>
      <c r="OFI36" s="207"/>
      <c r="OFJ36" s="207"/>
      <c r="OFK36" s="207"/>
      <c r="OFL36" s="207"/>
      <c r="OFM36" s="207"/>
      <c r="OFN36" s="207"/>
      <c r="OFO36" s="207"/>
      <c r="OFP36" s="227"/>
      <c r="OFQ36" s="227"/>
      <c r="OFR36" s="207"/>
      <c r="OFS36" s="207"/>
      <c r="OFT36" s="207"/>
      <c r="OFU36" s="207"/>
      <c r="OFV36" s="207"/>
      <c r="OFW36" s="207"/>
      <c r="OFX36" s="207"/>
      <c r="OFY36" s="207"/>
      <c r="OFZ36" s="207"/>
      <c r="OGA36" s="207"/>
      <c r="OGB36" s="227"/>
      <c r="OGC36" s="227"/>
      <c r="OGD36" s="207"/>
      <c r="OGE36" s="207"/>
      <c r="OGF36" s="207"/>
      <c r="OGG36" s="207"/>
      <c r="OGH36" s="207"/>
      <c r="OGI36" s="207"/>
      <c r="OGJ36" s="207"/>
      <c r="OGK36" s="207"/>
      <c r="OGL36" s="207"/>
      <c r="OGM36" s="207"/>
      <c r="OGN36" s="227"/>
      <c r="OGO36" s="227"/>
      <c r="OGP36" s="207"/>
      <c r="OGQ36" s="207"/>
      <c r="OGR36" s="207"/>
      <c r="OGS36" s="207"/>
      <c r="OGT36" s="207"/>
      <c r="OGU36" s="207"/>
      <c r="OGV36" s="207"/>
      <c r="OGW36" s="207"/>
      <c r="OGX36" s="207"/>
      <c r="OGY36" s="207"/>
      <c r="OGZ36" s="227"/>
      <c r="OHA36" s="227"/>
      <c r="OHB36" s="207"/>
      <c r="OHC36" s="207"/>
      <c r="OHD36" s="207"/>
      <c r="OHE36" s="207"/>
      <c r="OHF36" s="207"/>
      <c r="OHG36" s="207"/>
      <c r="OHH36" s="207"/>
      <c r="OHI36" s="207"/>
      <c r="OHJ36" s="207"/>
      <c r="OHK36" s="207"/>
      <c r="OHL36" s="227"/>
      <c r="OHM36" s="227"/>
      <c r="OHN36" s="207"/>
      <c r="OHO36" s="207"/>
      <c r="OHP36" s="207"/>
      <c r="OHQ36" s="207"/>
      <c r="OHR36" s="207"/>
      <c r="OHS36" s="207"/>
      <c r="OHT36" s="207"/>
      <c r="OHU36" s="207"/>
      <c r="OHV36" s="207"/>
      <c r="OHW36" s="207"/>
      <c r="OHX36" s="227"/>
      <c r="OHY36" s="227"/>
      <c r="OHZ36" s="207"/>
      <c r="OIA36" s="207"/>
      <c r="OIB36" s="207"/>
      <c r="OIC36" s="207"/>
      <c r="OID36" s="207"/>
      <c r="OIE36" s="207"/>
      <c r="OIF36" s="207"/>
      <c r="OIG36" s="207"/>
      <c r="OIH36" s="207"/>
      <c r="OII36" s="207"/>
      <c r="OIJ36" s="227"/>
      <c r="OIK36" s="227"/>
      <c r="OIL36" s="207"/>
      <c r="OIM36" s="207"/>
      <c r="OIN36" s="207"/>
      <c r="OIO36" s="207"/>
      <c r="OIP36" s="207"/>
      <c r="OIQ36" s="207"/>
      <c r="OIR36" s="207"/>
      <c r="OIS36" s="207"/>
      <c r="OIT36" s="207"/>
      <c r="OIU36" s="207"/>
      <c r="OIV36" s="227"/>
      <c r="OIW36" s="227"/>
      <c r="OIX36" s="207"/>
      <c r="OIY36" s="207"/>
      <c r="OIZ36" s="207"/>
      <c r="OJA36" s="207"/>
      <c r="OJB36" s="207"/>
      <c r="OJC36" s="207"/>
      <c r="OJD36" s="207"/>
      <c r="OJE36" s="207"/>
      <c r="OJF36" s="207"/>
      <c r="OJG36" s="207"/>
      <c r="OJH36" s="227"/>
      <c r="OJI36" s="227"/>
      <c r="OJJ36" s="207"/>
      <c r="OJK36" s="207"/>
      <c r="OJL36" s="207"/>
      <c r="OJM36" s="207"/>
      <c r="OJN36" s="207"/>
      <c r="OJO36" s="207"/>
      <c r="OJP36" s="207"/>
      <c r="OJQ36" s="207"/>
      <c r="OJR36" s="207"/>
      <c r="OJS36" s="207"/>
      <c r="OJT36" s="227"/>
      <c r="OJU36" s="227"/>
      <c r="OJV36" s="207"/>
      <c r="OJW36" s="207"/>
      <c r="OJX36" s="207"/>
      <c r="OJY36" s="207"/>
      <c r="OJZ36" s="207"/>
      <c r="OKA36" s="207"/>
      <c r="OKB36" s="207"/>
      <c r="OKC36" s="207"/>
      <c r="OKD36" s="207"/>
      <c r="OKE36" s="207"/>
      <c r="OKF36" s="227"/>
      <c r="OKG36" s="227"/>
      <c r="OKH36" s="207"/>
      <c r="OKI36" s="207"/>
      <c r="OKJ36" s="207"/>
      <c r="OKK36" s="207"/>
      <c r="OKL36" s="207"/>
      <c r="OKM36" s="207"/>
      <c r="OKN36" s="207"/>
      <c r="OKO36" s="207"/>
      <c r="OKP36" s="207"/>
      <c r="OKQ36" s="207"/>
      <c r="OKR36" s="227"/>
      <c r="OKS36" s="227"/>
      <c r="OKT36" s="207"/>
      <c r="OKU36" s="207"/>
      <c r="OKV36" s="207"/>
      <c r="OKW36" s="207"/>
      <c r="OKX36" s="207"/>
      <c r="OKY36" s="207"/>
      <c r="OKZ36" s="207"/>
      <c r="OLA36" s="207"/>
      <c r="OLB36" s="207"/>
      <c r="OLC36" s="207"/>
      <c r="OLD36" s="227"/>
      <c r="OLE36" s="227"/>
      <c r="OLF36" s="207"/>
      <c r="OLG36" s="207"/>
      <c r="OLH36" s="207"/>
      <c r="OLI36" s="207"/>
      <c r="OLJ36" s="207"/>
      <c r="OLK36" s="207"/>
      <c r="OLL36" s="207"/>
      <c r="OLM36" s="207"/>
      <c r="OLN36" s="207"/>
      <c r="OLO36" s="207"/>
      <c r="OLP36" s="227"/>
      <c r="OLQ36" s="227"/>
      <c r="OLR36" s="207"/>
      <c r="OLS36" s="207"/>
      <c r="OLT36" s="207"/>
      <c r="OLU36" s="207"/>
      <c r="OLV36" s="207"/>
      <c r="OLW36" s="207"/>
      <c r="OLX36" s="207"/>
      <c r="OLY36" s="207"/>
      <c r="OLZ36" s="207"/>
      <c r="OMA36" s="207"/>
      <c r="OMB36" s="227"/>
      <c r="OMC36" s="227"/>
      <c r="OMD36" s="207"/>
      <c r="OME36" s="207"/>
      <c r="OMF36" s="207"/>
      <c r="OMG36" s="207"/>
      <c r="OMH36" s="207"/>
      <c r="OMI36" s="207"/>
      <c r="OMJ36" s="207"/>
      <c r="OMK36" s="207"/>
      <c r="OML36" s="207"/>
      <c r="OMM36" s="207"/>
      <c r="OMN36" s="227"/>
      <c r="OMO36" s="227"/>
      <c r="OMP36" s="207"/>
      <c r="OMQ36" s="207"/>
      <c r="OMR36" s="207"/>
      <c r="OMS36" s="207"/>
      <c r="OMT36" s="207"/>
      <c r="OMU36" s="207"/>
      <c r="OMV36" s="207"/>
      <c r="OMW36" s="207"/>
      <c r="OMX36" s="207"/>
      <c r="OMY36" s="207"/>
      <c r="OMZ36" s="227"/>
      <c r="ONA36" s="227"/>
      <c r="ONB36" s="207"/>
      <c r="ONC36" s="207"/>
      <c r="OND36" s="207"/>
      <c r="ONE36" s="207"/>
      <c r="ONF36" s="207"/>
      <c r="ONG36" s="207"/>
      <c r="ONH36" s="207"/>
      <c r="ONI36" s="207"/>
      <c r="ONJ36" s="207"/>
      <c r="ONK36" s="207"/>
      <c r="ONL36" s="227"/>
      <c r="ONM36" s="227"/>
      <c r="ONN36" s="207"/>
      <c r="ONO36" s="207"/>
      <c r="ONP36" s="207"/>
      <c r="ONQ36" s="207"/>
      <c r="ONR36" s="207"/>
      <c r="ONS36" s="207"/>
      <c r="ONT36" s="207"/>
      <c r="ONU36" s="207"/>
      <c r="ONV36" s="207"/>
      <c r="ONW36" s="207"/>
      <c r="ONX36" s="227"/>
      <c r="ONY36" s="227"/>
      <c r="ONZ36" s="207"/>
      <c r="OOA36" s="207"/>
      <c r="OOB36" s="207"/>
      <c r="OOC36" s="207"/>
      <c r="OOD36" s="207"/>
      <c r="OOE36" s="207"/>
      <c r="OOF36" s="207"/>
      <c r="OOG36" s="207"/>
      <c r="OOH36" s="207"/>
      <c r="OOI36" s="207"/>
      <c r="OOJ36" s="227"/>
      <c r="OOK36" s="227"/>
      <c r="OOL36" s="207"/>
      <c r="OOM36" s="207"/>
      <c r="OON36" s="207"/>
      <c r="OOO36" s="207"/>
      <c r="OOP36" s="207"/>
      <c r="OOQ36" s="207"/>
      <c r="OOR36" s="207"/>
      <c r="OOS36" s="207"/>
      <c r="OOT36" s="207"/>
      <c r="OOU36" s="207"/>
      <c r="OOV36" s="227"/>
      <c r="OOW36" s="227"/>
      <c r="OOX36" s="207"/>
      <c r="OOY36" s="207"/>
      <c r="OOZ36" s="207"/>
      <c r="OPA36" s="207"/>
      <c r="OPB36" s="207"/>
      <c r="OPC36" s="207"/>
      <c r="OPD36" s="207"/>
      <c r="OPE36" s="207"/>
      <c r="OPF36" s="207"/>
      <c r="OPG36" s="207"/>
      <c r="OPH36" s="227"/>
      <c r="OPI36" s="227"/>
      <c r="OPJ36" s="207"/>
      <c r="OPK36" s="207"/>
      <c r="OPL36" s="207"/>
      <c r="OPM36" s="207"/>
      <c r="OPN36" s="207"/>
      <c r="OPO36" s="207"/>
      <c r="OPP36" s="207"/>
      <c r="OPQ36" s="207"/>
      <c r="OPR36" s="207"/>
      <c r="OPS36" s="207"/>
      <c r="OPT36" s="227"/>
      <c r="OPU36" s="227"/>
      <c r="OPV36" s="207"/>
      <c r="OPW36" s="207"/>
      <c r="OPX36" s="207"/>
      <c r="OPY36" s="207"/>
      <c r="OPZ36" s="207"/>
      <c r="OQA36" s="207"/>
      <c r="OQB36" s="207"/>
      <c r="OQC36" s="207"/>
      <c r="OQD36" s="207"/>
      <c r="OQE36" s="207"/>
      <c r="OQF36" s="227"/>
      <c r="OQG36" s="227"/>
      <c r="OQH36" s="207"/>
      <c r="OQI36" s="207"/>
      <c r="OQJ36" s="207"/>
      <c r="OQK36" s="207"/>
      <c r="OQL36" s="207"/>
      <c r="OQM36" s="207"/>
      <c r="OQN36" s="207"/>
      <c r="OQO36" s="207"/>
      <c r="OQP36" s="207"/>
      <c r="OQQ36" s="207"/>
      <c r="OQR36" s="227"/>
      <c r="OQS36" s="227"/>
      <c r="OQT36" s="207"/>
      <c r="OQU36" s="207"/>
      <c r="OQV36" s="207"/>
      <c r="OQW36" s="207"/>
      <c r="OQX36" s="207"/>
      <c r="OQY36" s="207"/>
      <c r="OQZ36" s="207"/>
      <c r="ORA36" s="207"/>
      <c r="ORB36" s="207"/>
      <c r="ORC36" s="207"/>
      <c r="ORD36" s="227"/>
      <c r="ORE36" s="227"/>
      <c r="ORF36" s="207"/>
      <c r="ORG36" s="207"/>
      <c r="ORH36" s="207"/>
      <c r="ORI36" s="207"/>
      <c r="ORJ36" s="207"/>
      <c r="ORK36" s="207"/>
      <c r="ORL36" s="207"/>
      <c r="ORM36" s="207"/>
      <c r="ORN36" s="207"/>
      <c r="ORO36" s="207"/>
      <c r="ORP36" s="227"/>
      <c r="ORQ36" s="227"/>
      <c r="ORR36" s="207"/>
      <c r="ORS36" s="207"/>
      <c r="ORT36" s="207"/>
      <c r="ORU36" s="207"/>
      <c r="ORV36" s="207"/>
      <c r="ORW36" s="207"/>
      <c r="ORX36" s="207"/>
      <c r="ORY36" s="207"/>
      <c r="ORZ36" s="207"/>
      <c r="OSA36" s="207"/>
      <c r="OSB36" s="227"/>
      <c r="OSC36" s="227"/>
      <c r="OSD36" s="207"/>
      <c r="OSE36" s="207"/>
      <c r="OSF36" s="207"/>
      <c r="OSG36" s="207"/>
      <c r="OSH36" s="207"/>
      <c r="OSI36" s="207"/>
      <c r="OSJ36" s="207"/>
      <c r="OSK36" s="207"/>
      <c r="OSL36" s="207"/>
      <c r="OSM36" s="207"/>
      <c r="OSN36" s="227"/>
      <c r="OSO36" s="227"/>
      <c r="OSP36" s="207"/>
      <c r="OSQ36" s="207"/>
      <c r="OSR36" s="207"/>
      <c r="OSS36" s="207"/>
      <c r="OST36" s="207"/>
      <c r="OSU36" s="207"/>
      <c r="OSV36" s="207"/>
      <c r="OSW36" s="207"/>
      <c r="OSX36" s="207"/>
      <c r="OSY36" s="207"/>
      <c r="OSZ36" s="227"/>
      <c r="OTA36" s="227"/>
      <c r="OTB36" s="207"/>
      <c r="OTC36" s="207"/>
      <c r="OTD36" s="207"/>
      <c r="OTE36" s="207"/>
      <c r="OTF36" s="207"/>
      <c r="OTG36" s="207"/>
      <c r="OTH36" s="207"/>
      <c r="OTI36" s="207"/>
      <c r="OTJ36" s="207"/>
      <c r="OTK36" s="207"/>
      <c r="OTL36" s="227"/>
      <c r="OTM36" s="227"/>
      <c r="OTN36" s="207"/>
      <c r="OTO36" s="207"/>
      <c r="OTP36" s="207"/>
      <c r="OTQ36" s="207"/>
      <c r="OTR36" s="207"/>
      <c r="OTS36" s="207"/>
      <c r="OTT36" s="207"/>
      <c r="OTU36" s="207"/>
      <c r="OTV36" s="207"/>
      <c r="OTW36" s="207"/>
      <c r="OTX36" s="227"/>
      <c r="OTY36" s="227"/>
      <c r="OTZ36" s="207"/>
      <c r="OUA36" s="207"/>
      <c r="OUB36" s="207"/>
      <c r="OUC36" s="207"/>
      <c r="OUD36" s="207"/>
      <c r="OUE36" s="207"/>
      <c r="OUF36" s="207"/>
      <c r="OUG36" s="207"/>
      <c r="OUH36" s="207"/>
      <c r="OUI36" s="207"/>
      <c r="OUJ36" s="227"/>
      <c r="OUK36" s="227"/>
      <c r="OUL36" s="207"/>
      <c r="OUM36" s="207"/>
      <c r="OUN36" s="207"/>
      <c r="OUO36" s="207"/>
      <c r="OUP36" s="207"/>
      <c r="OUQ36" s="207"/>
      <c r="OUR36" s="207"/>
      <c r="OUS36" s="207"/>
      <c r="OUT36" s="207"/>
      <c r="OUU36" s="207"/>
      <c r="OUV36" s="227"/>
      <c r="OUW36" s="227"/>
      <c r="OUX36" s="207"/>
      <c r="OUY36" s="207"/>
      <c r="OUZ36" s="207"/>
      <c r="OVA36" s="207"/>
      <c r="OVB36" s="207"/>
      <c r="OVC36" s="207"/>
      <c r="OVD36" s="207"/>
      <c r="OVE36" s="207"/>
      <c r="OVF36" s="207"/>
      <c r="OVG36" s="207"/>
      <c r="OVH36" s="227"/>
      <c r="OVI36" s="227"/>
      <c r="OVJ36" s="207"/>
      <c r="OVK36" s="207"/>
      <c r="OVL36" s="207"/>
      <c r="OVM36" s="207"/>
      <c r="OVN36" s="207"/>
      <c r="OVO36" s="207"/>
      <c r="OVP36" s="207"/>
      <c r="OVQ36" s="207"/>
      <c r="OVR36" s="207"/>
      <c r="OVS36" s="207"/>
      <c r="OVT36" s="227"/>
      <c r="OVU36" s="227"/>
      <c r="OVV36" s="207"/>
      <c r="OVW36" s="207"/>
      <c r="OVX36" s="207"/>
      <c r="OVY36" s="207"/>
      <c r="OVZ36" s="207"/>
      <c r="OWA36" s="207"/>
      <c r="OWB36" s="207"/>
      <c r="OWC36" s="207"/>
      <c r="OWD36" s="207"/>
      <c r="OWE36" s="207"/>
      <c r="OWF36" s="227"/>
      <c r="OWG36" s="227"/>
      <c r="OWH36" s="207"/>
      <c r="OWI36" s="207"/>
      <c r="OWJ36" s="207"/>
      <c r="OWK36" s="207"/>
      <c r="OWL36" s="207"/>
      <c r="OWM36" s="207"/>
      <c r="OWN36" s="207"/>
      <c r="OWO36" s="207"/>
      <c r="OWP36" s="207"/>
      <c r="OWQ36" s="207"/>
      <c r="OWR36" s="227"/>
      <c r="OWS36" s="227"/>
      <c r="OWT36" s="207"/>
      <c r="OWU36" s="207"/>
      <c r="OWV36" s="207"/>
      <c r="OWW36" s="207"/>
      <c r="OWX36" s="207"/>
      <c r="OWY36" s="207"/>
      <c r="OWZ36" s="207"/>
      <c r="OXA36" s="207"/>
      <c r="OXB36" s="207"/>
      <c r="OXC36" s="207"/>
      <c r="OXD36" s="227"/>
      <c r="OXE36" s="227"/>
      <c r="OXF36" s="207"/>
      <c r="OXG36" s="207"/>
      <c r="OXH36" s="207"/>
      <c r="OXI36" s="207"/>
      <c r="OXJ36" s="207"/>
      <c r="OXK36" s="207"/>
      <c r="OXL36" s="207"/>
      <c r="OXM36" s="207"/>
      <c r="OXN36" s="207"/>
      <c r="OXO36" s="207"/>
      <c r="OXP36" s="227"/>
      <c r="OXQ36" s="227"/>
      <c r="OXR36" s="207"/>
      <c r="OXS36" s="207"/>
      <c r="OXT36" s="207"/>
      <c r="OXU36" s="207"/>
      <c r="OXV36" s="207"/>
      <c r="OXW36" s="207"/>
      <c r="OXX36" s="207"/>
      <c r="OXY36" s="207"/>
      <c r="OXZ36" s="207"/>
      <c r="OYA36" s="207"/>
      <c r="OYB36" s="227"/>
      <c r="OYC36" s="227"/>
      <c r="OYD36" s="207"/>
      <c r="OYE36" s="207"/>
      <c r="OYF36" s="207"/>
      <c r="OYG36" s="207"/>
      <c r="OYH36" s="207"/>
      <c r="OYI36" s="207"/>
      <c r="OYJ36" s="207"/>
      <c r="OYK36" s="207"/>
      <c r="OYL36" s="207"/>
      <c r="OYM36" s="207"/>
      <c r="OYN36" s="227"/>
      <c r="OYO36" s="227"/>
      <c r="OYP36" s="207"/>
      <c r="OYQ36" s="207"/>
      <c r="OYR36" s="207"/>
      <c r="OYS36" s="207"/>
      <c r="OYT36" s="207"/>
      <c r="OYU36" s="207"/>
      <c r="OYV36" s="207"/>
      <c r="OYW36" s="207"/>
      <c r="OYX36" s="207"/>
      <c r="OYY36" s="207"/>
      <c r="OYZ36" s="227"/>
      <c r="OZA36" s="227"/>
      <c r="OZB36" s="207"/>
      <c r="OZC36" s="207"/>
      <c r="OZD36" s="207"/>
      <c r="OZE36" s="207"/>
      <c r="OZF36" s="207"/>
      <c r="OZG36" s="207"/>
      <c r="OZH36" s="207"/>
      <c r="OZI36" s="207"/>
      <c r="OZJ36" s="207"/>
      <c r="OZK36" s="207"/>
      <c r="OZL36" s="227"/>
      <c r="OZM36" s="227"/>
      <c r="OZN36" s="207"/>
      <c r="OZO36" s="207"/>
      <c r="OZP36" s="207"/>
      <c r="OZQ36" s="207"/>
      <c r="OZR36" s="207"/>
      <c r="OZS36" s="207"/>
      <c r="OZT36" s="207"/>
      <c r="OZU36" s="207"/>
      <c r="OZV36" s="207"/>
      <c r="OZW36" s="207"/>
      <c r="OZX36" s="227"/>
      <c r="OZY36" s="227"/>
      <c r="OZZ36" s="207"/>
      <c r="PAA36" s="207"/>
      <c r="PAB36" s="207"/>
      <c r="PAC36" s="207"/>
      <c r="PAD36" s="207"/>
      <c r="PAE36" s="207"/>
      <c r="PAF36" s="207"/>
      <c r="PAG36" s="207"/>
      <c r="PAH36" s="207"/>
      <c r="PAI36" s="207"/>
      <c r="PAJ36" s="227"/>
      <c r="PAK36" s="227"/>
      <c r="PAL36" s="207"/>
      <c r="PAM36" s="207"/>
      <c r="PAN36" s="207"/>
      <c r="PAO36" s="207"/>
      <c r="PAP36" s="207"/>
      <c r="PAQ36" s="207"/>
      <c r="PAR36" s="207"/>
      <c r="PAS36" s="207"/>
      <c r="PAT36" s="207"/>
      <c r="PAU36" s="207"/>
      <c r="PAV36" s="227"/>
      <c r="PAW36" s="227"/>
      <c r="PAX36" s="207"/>
      <c r="PAY36" s="207"/>
      <c r="PAZ36" s="207"/>
      <c r="PBA36" s="207"/>
      <c r="PBB36" s="207"/>
      <c r="PBC36" s="207"/>
      <c r="PBD36" s="207"/>
      <c r="PBE36" s="207"/>
      <c r="PBF36" s="207"/>
      <c r="PBG36" s="207"/>
      <c r="PBH36" s="227"/>
      <c r="PBI36" s="227"/>
      <c r="PBJ36" s="207"/>
      <c r="PBK36" s="207"/>
      <c r="PBL36" s="207"/>
      <c r="PBM36" s="207"/>
      <c r="PBN36" s="207"/>
      <c r="PBO36" s="207"/>
      <c r="PBP36" s="207"/>
      <c r="PBQ36" s="207"/>
      <c r="PBR36" s="207"/>
      <c r="PBS36" s="207"/>
      <c r="PBT36" s="227"/>
      <c r="PBU36" s="227"/>
      <c r="PBV36" s="207"/>
      <c r="PBW36" s="207"/>
      <c r="PBX36" s="207"/>
      <c r="PBY36" s="207"/>
      <c r="PBZ36" s="207"/>
      <c r="PCA36" s="207"/>
      <c r="PCB36" s="207"/>
      <c r="PCC36" s="207"/>
      <c r="PCD36" s="207"/>
      <c r="PCE36" s="207"/>
      <c r="PCF36" s="227"/>
      <c r="PCG36" s="227"/>
      <c r="PCH36" s="207"/>
      <c r="PCI36" s="207"/>
      <c r="PCJ36" s="207"/>
      <c r="PCK36" s="207"/>
      <c r="PCL36" s="207"/>
      <c r="PCM36" s="207"/>
      <c r="PCN36" s="207"/>
      <c r="PCO36" s="207"/>
      <c r="PCP36" s="207"/>
      <c r="PCQ36" s="207"/>
      <c r="PCR36" s="227"/>
      <c r="PCS36" s="227"/>
      <c r="PCT36" s="207"/>
      <c r="PCU36" s="207"/>
      <c r="PCV36" s="207"/>
      <c r="PCW36" s="207"/>
      <c r="PCX36" s="207"/>
      <c r="PCY36" s="207"/>
      <c r="PCZ36" s="207"/>
      <c r="PDA36" s="207"/>
      <c r="PDB36" s="207"/>
      <c r="PDC36" s="207"/>
      <c r="PDD36" s="227"/>
      <c r="PDE36" s="227"/>
      <c r="PDF36" s="207"/>
      <c r="PDG36" s="207"/>
      <c r="PDH36" s="207"/>
      <c r="PDI36" s="207"/>
      <c r="PDJ36" s="207"/>
      <c r="PDK36" s="207"/>
      <c r="PDL36" s="207"/>
      <c r="PDM36" s="207"/>
      <c r="PDN36" s="207"/>
      <c r="PDO36" s="207"/>
      <c r="PDP36" s="227"/>
      <c r="PDQ36" s="227"/>
      <c r="PDR36" s="207"/>
      <c r="PDS36" s="207"/>
      <c r="PDT36" s="207"/>
      <c r="PDU36" s="207"/>
      <c r="PDV36" s="207"/>
      <c r="PDW36" s="207"/>
      <c r="PDX36" s="207"/>
      <c r="PDY36" s="207"/>
      <c r="PDZ36" s="207"/>
      <c r="PEA36" s="207"/>
      <c r="PEB36" s="227"/>
      <c r="PEC36" s="227"/>
      <c r="PED36" s="207"/>
      <c r="PEE36" s="207"/>
      <c r="PEF36" s="207"/>
      <c r="PEG36" s="207"/>
      <c r="PEH36" s="207"/>
      <c r="PEI36" s="207"/>
      <c r="PEJ36" s="207"/>
      <c r="PEK36" s="207"/>
      <c r="PEL36" s="207"/>
      <c r="PEM36" s="207"/>
      <c r="PEN36" s="227"/>
      <c r="PEO36" s="227"/>
      <c r="PEP36" s="207"/>
      <c r="PEQ36" s="207"/>
      <c r="PER36" s="207"/>
      <c r="PES36" s="207"/>
      <c r="PET36" s="207"/>
      <c r="PEU36" s="207"/>
      <c r="PEV36" s="207"/>
      <c r="PEW36" s="207"/>
      <c r="PEX36" s="207"/>
      <c r="PEY36" s="207"/>
      <c r="PEZ36" s="227"/>
      <c r="PFA36" s="227"/>
      <c r="PFB36" s="207"/>
      <c r="PFC36" s="207"/>
      <c r="PFD36" s="207"/>
      <c r="PFE36" s="207"/>
      <c r="PFF36" s="207"/>
      <c r="PFG36" s="207"/>
      <c r="PFH36" s="207"/>
      <c r="PFI36" s="207"/>
      <c r="PFJ36" s="207"/>
      <c r="PFK36" s="207"/>
      <c r="PFL36" s="227"/>
      <c r="PFM36" s="227"/>
      <c r="PFN36" s="207"/>
      <c r="PFO36" s="207"/>
      <c r="PFP36" s="207"/>
      <c r="PFQ36" s="207"/>
      <c r="PFR36" s="207"/>
      <c r="PFS36" s="207"/>
      <c r="PFT36" s="207"/>
      <c r="PFU36" s="207"/>
      <c r="PFV36" s="207"/>
      <c r="PFW36" s="207"/>
      <c r="PFX36" s="227"/>
      <c r="PFY36" s="227"/>
      <c r="PFZ36" s="207"/>
      <c r="PGA36" s="207"/>
      <c r="PGB36" s="207"/>
      <c r="PGC36" s="207"/>
      <c r="PGD36" s="207"/>
      <c r="PGE36" s="207"/>
      <c r="PGF36" s="207"/>
      <c r="PGG36" s="207"/>
      <c r="PGH36" s="207"/>
      <c r="PGI36" s="207"/>
      <c r="PGJ36" s="227"/>
      <c r="PGK36" s="227"/>
      <c r="PGL36" s="207"/>
      <c r="PGM36" s="207"/>
      <c r="PGN36" s="207"/>
      <c r="PGO36" s="207"/>
      <c r="PGP36" s="207"/>
      <c r="PGQ36" s="207"/>
      <c r="PGR36" s="207"/>
      <c r="PGS36" s="207"/>
      <c r="PGT36" s="207"/>
      <c r="PGU36" s="207"/>
      <c r="PGV36" s="227"/>
      <c r="PGW36" s="227"/>
      <c r="PGX36" s="207"/>
      <c r="PGY36" s="207"/>
      <c r="PGZ36" s="207"/>
      <c r="PHA36" s="207"/>
      <c r="PHB36" s="207"/>
      <c r="PHC36" s="207"/>
      <c r="PHD36" s="207"/>
      <c r="PHE36" s="207"/>
      <c r="PHF36" s="207"/>
      <c r="PHG36" s="207"/>
      <c r="PHH36" s="227"/>
      <c r="PHI36" s="227"/>
      <c r="PHJ36" s="207"/>
      <c r="PHK36" s="207"/>
      <c r="PHL36" s="207"/>
      <c r="PHM36" s="207"/>
      <c r="PHN36" s="207"/>
      <c r="PHO36" s="207"/>
      <c r="PHP36" s="207"/>
      <c r="PHQ36" s="207"/>
      <c r="PHR36" s="207"/>
      <c r="PHS36" s="207"/>
      <c r="PHT36" s="227"/>
      <c r="PHU36" s="227"/>
      <c r="PHV36" s="207"/>
      <c r="PHW36" s="207"/>
      <c r="PHX36" s="207"/>
      <c r="PHY36" s="207"/>
      <c r="PHZ36" s="207"/>
      <c r="PIA36" s="207"/>
      <c r="PIB36" s="207"/>
      <c r="PIC36" s="207"/>
      <c r="PID36" s="207"/>
      <c r="PIE36" s="207"/>
      <c r="PIF36" s="227"/>
      <c r="PIG36" s="227"/>
      <c r="PIH36" s="207"/>
      <c r="PII36" s="207"/>
      <c r="PIJ36" s="207"/>
      <c r="PIK36" s="207"/>
      <c r="PIL36" s="207"/>
      <c r="PIM36" s="207"/>
      <c r="PIN36" s="207"/>
      <c r="PIO36" s="207"/>
      <c r="PIP36" s="207"/>
      <c r="PIQ36" s="207"/>
      <c r="PIR36" s="227"/>
      <c r="PIS36" s="227"/>
      <c r="PIT36" s="207"/>
      <c r="PIU36" s="207"/>
      <c r="PIV36" s="207"/>
      <c r="PIW36" s="207"/>
      <c r="PIX36" s="207"/>
      <c r="PIY36" s="207"/>
      <c r="PIZ36" s="207"/>
      <c r="PJA36" s="207"/>
      <c r="PJB36" s="207"/>
      <c r="PJC36" s="207"/>
      <c r="PJD36" s="227"/>
      <c r="PJE36" s="227"/>
      <c r="PJF36" s="207"/>
      <c r="PJG36" s="207"/>
      <c r="PJH36" s="207"/>
      <c r="PJI36" s="207"/>
      <c r="PJJ36" s="207"/>
      <c r="PJK36" s="207"/>
      <c r="PJL36" s="207"/>
      <c r="PJM36" s="207"/>
      <c r="PJN36" s="207"/>
      <c r="PJO36" s="207"/>
      <c r="PJP36" s="227"/>
      <c r="PJQ36" s="227"/>
      <c r="PJR36" s="207"/>
      <c r="PJS36" s="207"/>
      <c r="PJT36" s="207"/>
      <c r="PJU36" s="207"/>
      <c r="PJV36" s="207"/>
      <c r="PJW36" s="207"/>
      <c r="PJX36" s="207"/>
      <c r="PJY36" s="207"/>
      <c r="PJZ36" s="207"/>
      <c r="PKA36" s="207"/>
      <c r="PKB36" s="227"/>
      <c r="PKC36" s="227"/>
      <c r="PKD36" s="207"/>
      <c r="PKE36" s="207"/>
      <c r="PKF36" s="207"/>
      <c r="PKG36" s="207"/>
      <c r="PKH36" s="207"/>
      <c r="PKI36" s="207"/>
      <c r="PKJ36" s="207"/>
      <c r="PKK36" s="207"/>
      <c r="PKL36" s="207"/>
      <c r="PKM36" s="207"/>
      <c r="PKN36" s="227"/>
      <c r="PKO36" s="227"/>
      <c r="PKP36" s="207"/>
      <c r="PKQ36" s="207"/>
      <c r="PKR36" s="207"/>
      <c r="PKS36" s="207"/>
      <c r="PKT36" s="207"/>
      <c r="PKU36" s="207"/>
      <c r="PKV36" s="207"/>
      <c r="PKW36" s="207"/>
      <c r="PKX36" s="207"/>
      <c r="PKY36" s="207"/>
      <c r="PKZ36" s="227"/>
      <c r="PLA36" s="227"/>
      <c r="PLB36" s="207"/>
      <c r="PLC36" s="207"/>
      <c r="PLD36" s="207"/>
      <c r="PLE36" s="207"/>
      <c r="PLF36" s="207"/>
      <c r="PLG36" s="207"/>
      <c r="PLH36" s="207"/>
      <c r="PLI36" s="207"/>
      <c r="PLJ36" s="207"/>
      <c r="PLK36" s="207"/>
      <c r="PLL36" s="227"/>
      <c r="PLM36" s="227"/>
      <c r="PLN36" s="207"/>
      <c r="PLO36" s="207"/>
      <c r="PLP36" s="207"/>
      <c r="PLQ36" s="207"/>
      <c r="PLR36" s="207"/>
      <c r="PLS36" s="207"/>
      <c r="PLT36" s="207"/>
      <c r="PLU36" s="207"/>
      <c r="PLV36" s="207"/>
      <c r="PLW36" s="207"/>
      <c r="PLX36" s="227"/>
      <c r="PLY36" s="227"/>
      <c r="PLZ36" s="207"/>
      <c r="PMA36" s="207"/>
      <c r="PMB36" s="207"/>
      <c r="PMC36" s="207"/>
      <c r="PMD36" s="207"/>
      <c r="PME36" s="207"/>
      <c r="PMF36" s="207"/>
      <c r="PMG36" s="207"/>
      <c r="PMH36" s="207"/>
      <c r="PMI36" s="207"/>
      <c r="PMJ36" s="227"/>
      <c r="PMK36" s="227"/>
      <c r="PML36" s="207"/>
      <c r="PMM36" s="207"/>
      <c r="PMN36" s="207"/>
      <c r="PMO36" s="207"/>
      <c r="PMP36" s="207"/>
      <c r="PMQ36" s="207"/>
      <c r="PMR36" s="207"/>
      <c r="PMS36" s="207"/>
      <c r="PMT36" s="207"/>
      <c r="PMU36" s="207"/>
      <c r="PMV36" s="227"/>
      <c r="PMW36" s="227"/>
      <c r="PMX36" s="207"/>
      <c r="PMY36" s="207"/>
      <c r="PMZ36" s="207"/>
      <c r="PNA36" s="207"/>
      <c r="PNB36" s="207"/>
      <c r="PNC36" s="207"/>
      <c r="PND36" s="207"/>
      <c r="PNE36" s="207"/>
      <c r="PNF36" s="207"/>
      <c r="PNG36" s="207"/>
      <c r="PNH36" s="227"/>
      <c r="PNI36" s="227"/>
      <c r="PNJ36" s="207"/>
      <c r="PNK36" s="207"/>
      <c r="PNL36" s="207"/>
      <c r="PNM36" s="207"/>
      <c r="PNN36" s="207"/>
      <c r="PNO36" s="207"/>
      <c r="PNP36" s="207"/>
      <c r="PNQ36" s="207"/>
      <c r="PNR36" s="207"/>
      <c r="PNS36" s="207"/>
      <c r="PNT36" s="227"/>
      <c r="PNU36" s="227"/>
      <c r="PNV36" s="207"/>
      <c r="PNW36" s="207"/>
      <c r="PNX36" s="207"/>
      <c r="PNY36" s="207"/>
      <c r="PNZ36" s="207"/>
      <c r="POA36" s="207"/>
      <c r="POB36" s="207"/>
      <c r="POC36" s="207"/>
      <c r="POD36" s="207"/>
      <c r="POE36" s="207"/>
      <c r="POF36" s="227"/>
      <c r="POG36" s="227"/>
      <c r="POH36" s="207"/>
      <c r="POI36" s="207"/>
      <c r="POJ36" s="207"/>
      <c r="POK36" s="207"/>
      <c r="POL36" s="207"/>
      <c r="POM36" s="207"/>
      <c r="PON36" s="207"/>
      <c r="POO36" s="207"/>
      <c r="POP36" s="207"/>
      <c r="POQ36" s="207"/>
      <c r="POR36" s="227"/>
      <c r="POS36" s="227"/>
      <c r="POT36" s="207"/>
      <c r="POU36" s="207"/>
      <c r="POV36" s="207"/>
      <c r="POW36" s="207"/>
      <c r="POX36" s="207"/>
      <c r="POY36" s="207"/>
      <c r="POZ36" s="207"/>
      <c r="PPA36" s="207"/>
      <c r="PPB36" s="207"/>
      <c r="PPC36" s="207"/>
      <c r="PPD36" s="227"/>
      <c r="PPE36" s="227"/>
      <c r="PPF36" s="207"/>
      <c r="PPG36" s="207"/>
      <c r="PPH36" s="207"/>
      <c r="PPI36" s="207"/>
      <c r="PPJ36" s="207"/>
      <c r="PPK36" s="207"/>
      <c r="PPL36" s="207"/>
      <c r="PPM36" s="207"/>
      <c r="PPN36" s="207"/>
      <c r="PPO36" s="207"/>
      <c r="PPP36" s="227"/>
      <c r="PPQ36" s="227"/>
      <c r="PPR36" s="207"/>
      <c r="PPS36" s="207"/>
      <c r="PPT36" s="207"/>
      <c r="PPU36" s="207"/>
      <c r="PPV36" s="207"/>
      <c r="PPW36" s="207"/>
      <c r="PPX36" s="207"/>
      <c r="PPY36" s="207"/>
      <c r="PPZ36" s="207"/>
      <c r="PQA36" s="207"/>
      <c r="PQB36" s="227"/>
      <c r="PQC36" s="227"/>
      <c r="PQD36" s="207"/>
      <c r="PQE36" s="207"/>
      <c r="PQF36" s="207"/>
      <c r="PQG36" s="207"/>
      <c r="PQH36" s="207"/>
      <c r="PQI36" s="207"/>
      <c r="PQJ36" s="207"/>
      <c r="PQK36" s="207"/>
      <c r="PQL36" s="207"/>
      <c r="PQM36" s="207"/>
      <c r="PQN36" s="227"/>
      <c r="PQO36" s="227"/>
      <c r="PQP36" s="207"/>
      <c r="PQQ36" s="207"/>
      <c r="PQR36" s="207"/>
      <c r="PQS36" s="207"/>
      <c r="PQT36" s="207"/>
      <c r="PQU36" s="207"/>
      <c r="PQV36" s="207"/>
      <c r="PQW36" s="207"/>
      <c r="PQX36" s="207"/>
      <c r="PQY36" s="207"/>
      <c r="PQZ36" s="227"/>
      <c r="PRA36" s="227"/>
      <c r="PRB36" s="207"/>
      <c r="PRC36" s="207"/>
      <c r="PRD36" s="207"/>
      <c r="PRE36" s="207"/>
      <c r="PRF36" s="207"/>
      <c r="PRG36" s="207"/>
      <c r="PRH36" s="207"/>
      <c r="PRI36" s="207"/>
      <c r="PRJ36" s="207"/>
      <c r="PRK36" s="207"/>
      <c r="PRL36" s="227"/>
      <c r="PRM36" s="227"/>
      <c r="PRN36" s="207"/>
      <c r="PRO36" s="207"/>
      <c r="PRP36" s="207"/>
      <c r="PRQ36" s="207"/>
      <c r="PRR36" s="207"/>
      <c r="PRS36" s="207"/>
      <c r="PRT36" s="207"/>
      <c r="PRU36" s="207"/>
      <c r="PRV36" s="207"/>
      <c r="PRW36" s="207"/>
      <c r="PRX36" s="227"/>
      <c r="PRY36" s="227"/>
      <c r="PRZ36" s="207"/>
      <c r="PSA36" s="207"/>
      <c r="PSB36" s="207"/>
      <c r="PSC36" s="207"/>
      <c r="PSD36" s="207"/>
      <c r="PSE36" s="207"/>
      <c r="PSF36" s="207"/>
      <c r="PSG36" s="207"/>
      <c r="PSH36" s="207"/>
      <c r="PSI36" s="207"/>
      <c r="PSJ36" s="227"/>
      <c r="PSK36" s="227"/>
      <c r="PSL36" s="207"/>
      <c r="PSM36" s="207"/>
      <c r="PSN36" s="207"/>
      <c r="PSO36" s="207"/>
      <c r="PSP36" s="207"/>
      <c r="PSQ36" s="207"/>
      <c r="PSR36" s="207"/>
      <c r="PSS36" s="207"/>
      <c r="PST36" s="207"/>
      <c r="PSU36" s="207"/>
      <c r="PSV36" s="227"/>
      <c r="PSW36" s="227"/>
      <c r="PSX36" s="207"/>
      <c r="PSY36" s="207"/>
      <c r="PSZ36" s="207"/>
      <c r="PTA36" s="207"/>
      <c r="PTB36" s="207"/>
      <c r="PTC36" s="207"/>
      <c r="PTD36" s="207"/>
      <c r="PTE36" s="207"/>
      <c r="PTF36" s="207"/>
      <c r="PTG36" s="207"/>
      <c r="PTH36" s="227"/>
      <c r="PTI36" s="227"/>
      <c r="PTJ36" s="207"/>
      <c r="PTK36" s="207"/>
      <c r="PTL36" s="207"/>
      <c r="PTM36" s="207"/>
      <c r="PTN36" s="207"/>
      <c r="PTO36" s="207"/>
      <c r="PTP36" s="207"/>
      <c r="PTQ36" s="207"/>
      <c r="PTR36" s="207"/>
      <c r="PTS36" s="207"/>
      <c r="PTT36" s="227"/>
      <c r="PTU36" s="227"/>
      <c r="PTV36" s="207"/>
      <c r="PTW36" s="207"/>
      <c r="PTX36" s="207"/>
      <c r="PTY36" s="207"/>
      <c r="PTZ36" s="207"/>
      <c r="PUA36" s="207"/>
      <c r="PUB36" s="207"/>
      <c r="PUC36" s="207"/>
      <c r="PUD36" s="207"/>
      <c r="PUE36" s="207"/>
      <c r="PUF36" s="227"/>
      <c r="PUG36" s="227"/>
      <c r="PUH36" s="207"/>
      <c r="PUI36" s="207"/>
      <c r="PUJ36" s="207"/>
      <c r="PUK36" s="207"/>
      <c r="PUL36" s="207"/>
      <c r="PUM36" s="207"/>
      <c r="PUN36" s="207"/>
      <c r="PUO36" s="207"/>
      <c r="PUP36" s="207"/>
      <c r="PUQ36" s="207"/>
      <c r="PUR36" s="227"/>
      <c r="PUS36" s="227"/>
      <c r="PUT36" s="207"/>
      <c r="PUU36" s="207"/>
      <c r="PUV36" s="207"/>
      <c r="PUW36" s="207"/>
      <c r="PUX36" s="207"/>
      <c r="PUY36" s="207"/>
      <c r="PUZ36" s="207"/>
      <c r="PVA36" s="207"/>
      <c r="PVB36" s="207"/>
      <c r="PVC36" s="207"/>
      <c r="PVD36" s="227"/>
      <c r="PVE36" s="227"/>
      <c r="PVF36" s="207"/>
      <c r="PVG36" s="207"/>
      <c r="PVH36" s="207"/>
      <c r="PVI36" s="207"/>
      <c r="PVJ36" s="207"/>
      <c r="PVK36" s="207"/>
      <c r="PVL36" s="207"/>
      <c r="PVM36" s="207"/>
      <c r="PVN36" s="207"/>
      <c r="PVO36" s="207"/>
      <c r="PVP36" s="227"/>
      <c r="PVQ36" s="227"/>
      <c r="PVR36" s="207"/>
      <c r="PVS36" s="207"/>
      <c r="PVT36" s="207"/>
      <c r="PVU36" s="207"/>
      <c r="PVV36" s="207"/>
      <c r="PVW36" s="207"/>
      <c r="PVX36" s="207"/>
      <c r="PVY36" s="207"/>
      <c r="PVZ36" s="207"/>
      <c r="PWA36" s="207"/>
      <c r="PWB36" s="227"/>
      <c r="PWC36" s="227"/>
      <c r="PWD36" s="207"/>
      <c r="PWE36" s="207"/>
      <c r="PWF36" s="207"/>
      <c r="PWG36" s="207"/>
      <c r="PWH36" s="207"/>
      <c r="PWI36" s="207"/>
      <c r="PWJ36" s="207"/>
      <c r="PWK36" s="207"/>
      <c r="PWL36" s="207"/>
      <c r="PWM36" s="207"/>
      <c r="PWN36" s="227"/>
      <c r="PWO36" s="227"/>
      <c r="PWP36" s="207"/>
      <c r="PWQ36" s="207"/>
      <c r="PWR36" s="207"/>
      <c r="PWS36" s="207"/>
      <c r="PWT36" s="207"/>
      <c r="PWU36" s="207"/>
      <c r="PWV36" s="207"/>
      <c r="PWW36" s="207"/>
      <c r="PWX36" s="207"/>
      <c r="PWY36" s="207"/>
      <c r="PWZ36" s="227"/>
      <c r="PXA36" s="227"/>
      <c r="PXB36" s="207"/>
      <c r="PXC36" s="207"/>
      <c r="PXD36" s="207"/>
      <c r="PXE36" s="207"/>
      <c r="PXF36" s="207"/>
      <c r="PXG36" s="207"/>
      <c r="PXH36" s="207"/>
      <c r="PXI36" s="207"/>
      <c r="PXJ36" s="207"/>
      <c r="PXK36" s="207"/>
      <c r="PXL36" s="227"/>
      <c r="PXM36" s="227"/>
      <c r="PXN36" s="207"/>
      <c r="PXO36" s="207"/>
      <c r="PXP36" s="207"/>
      <c r="PXQ36" s="207"/>
      <c r="PXR36" s="207"/>
      <c r="PXS36" s="207"/>
      <c r="PXT36" s="207"/>
      <c r="PXU36" s="207"/>
      <c r="PXV36" s="207"/>
      <c r="PXW36" s="207"/>
      <c r="PXX36" s="227"/>
      <c r="PXY36" s="227"/>
      <c r="PXZ36" s="207"/>
      <c r="PYA36" s="207"/>
      <c r="PYB36" s="207"/>
      <c r="PYC36" s="207"/>
      <c r="PYD36" s="207"/>
      <c r="PYE36" s="207"/>
      <c r="PYF36" s="207"/>
      <c r="PYG36" s="207"/>
      <c r="PYH36" s="207"/>
      <c r="PYI36" s="207"/>
      <c r="PYJ36" s="227"/>
      <c r="PYK36" s="227"/>
      <c r="PYL36" s="207"/>
      <c r="PYM36" s="207"/>
      <c r="PYN36" s="207"/>
      <c r="PYO36" s="207"/>
      <c r="PYP36" s="207"/>
      <c r="PYQ36" s="207"/>
      <c r="PYR36" s="207"/>
      <c r="PYS36" s="207"/>
      <c r="PYT36" s="207"/>
      <c r="PYU36" s="207"/>
      <c r="PYV36" s="227"/>
      <c r="PYW36" s="227"/>
      <c r="PYX36" s="207"/>
      <c r="PYY36" s="207"/>
      <c r="PYZ36" s="207"/>
      <c r="PZA36" s="207"/>
      <c r="PZB36" s="207"/>
      <c r="PZC36" s="207"/>
      <c r="PZD36" s="207"/>
      <c r="PZE36" s="207"/>
      <c r="PZF36" s="207"/>
      <c r="PZG36" s="207"/>
      <c r="PZH36" s="227"/>
      <c r="PZI36" s="227"/>
      <c r="PZJ36" s="207"/>
      <c r="PZK36" s="207"/>
      <c r="PZL36" s="207"/>
      <c r="PZM36" s="207"/>
      <c r="PZN36" s="207"/>
      <c r="PZO36" s="207"/>
      <c r="PZP36" s="207"/>
      <c r="PZQ36" s="207"/>
      <c r="PZR36" s="207"/>
      <c r="PZS36" s="207"/>
      <c r="PZT36" s="227"/>
      <c r="PZU36" s="227"/>
      <c r="PZV36" s="207"/>
      <c r="PZW36" s="207"/>
      <c r="PZX36" s="207"/>
      <c r="PZY36" s="207"/>
      <c r="PZZ36" s="207"/>
      <c r="QAA36" s="207"/>
      <c r="QAB36" s="207"/>
      <c r="QAC36" s="207"/>
      <c r="QAD36" s="207"/>
      <c r="QAE36" s="207"/>
      <c r="QAF36" s="227"/>
      <c r="QAG36" s="227"/>
      <c r="QAH36" s="207"/>
      <c r="QAI36" s="207"/>
      <c r="QAJ36" s="207"/>
      <c r="QAK36" s="207"/>
      <c r="QAL36" s="207"/>
      <c r="QAM36" s="207"/>
      <c r="QAN36" s="207"/>
      <c r="QAO36" s="207"/>
      <c r="QAP36" s="207"/>
      <c r="QAQ36" s="207"/>
      <c r="QAR36" s="227"/>
      <c r="QAS36" s="227"/>
      <c r="QAT36" s="207"/>
      <c r="QAU36" s="207"/>
      <c r="QAV36" s="207"/>
      <c r="QAW36" s="207"/>
      <c r="QAX36" s="207"/>
      <c r="QAY36" s="207"/>
      <c r="QAZ36" s="207"/>
      <c r="QBA36" s="207"/>
      <c r="QBB36" s="207"/>
      <c r="QBC36" s="207"/>
      <c r="QBD36" s="227"/>
      <c r="QBE36" s="227"/>
      <c r="QBF36" s="207"/>
      <c r="QBG36" s="207"/>
      <c r="QBH36" s="207"/>
      <c r="QBI36" s="207"/>
      <c r="QBJ36" s="207"/>
      <c r="QBK36" s="207"/>
      <c r="QBL36" s="207"/>
      <c r="QBM36" s="207"/>
      <c r="QBN36" s="207"/>
      <c r="QBO36" s="207"/>
      <c r="QBP36" s="227"/>
      <c r="QBQ36" s="227"/>
      <c r="QBR36" s="207"/>
      <c r="QBS36" s="207"/>
      <c r="QBT36" s="207"/>
      <c r="QBU36" s="207"/>
      <c r="QBV36" s="207"/>
      <c r="QBW36" s="207"/>
      <c r="QBX36" s="207"/>
      <c r="QBY36" s="207"/>
      <c r="QBZ36" s="207"/>
      <c r="QCA36" s="207"/>
      <c r="QCB36" s="227"/>
      <c r="QCC36" s="227"/>
      <c r="QCD36" s="207"/>
      <c r="QCE36" s="207"/>
      <c r="QCF36" s="207"/>
      <c r="QCG36" s="207"/>
      <c r="QCH36" s="207"/>
      <c r="QCI36" s="207"/>
      <c r="QCJ36" s="207"/>
      <c r="QCK36" s="207"/>
      <c r="QCL36" s="207"/>
      <c r="QCM36" s="207"/>
      <c r="QCN36" s="227"/>
      <c r="QCO36" s="227"/>
      <c r="QCP36" s="207"/>
      <c r="QCQ36" s="207"/>
      <c r="QCR36" s="207"/>
      <c r="QCS36" s="207"/>
      <c r="QCT36" s="207"/>
      <c r="QCU36" s="207"/>
      <c r="QCV36" s="207"/>
      <c r="QCW36" s="207"/>
      <c r="QCX36" s="207"/>
      <c r="QCY36" s="207"/>
      <c r="QCZ36" s="227"/>
      <c r="QDA36" s="227"/>
      <c r="QDB36" s="207"/>
      <c r="QDC36" s="207"/>
      <c r="QDD36" s="207"/>
      <c r="QDE36" s="207"/>
      <c r="QDF36" s="207"/>
      <c r="QDG36" s="207"/>
      <c r="QDH36" s="207"/>
      <c r="QDI36" s="207"/>
      <c r="QDJ36" s="207"/>
      <c r="QDK36" s="207"/>
      <c r="QDL36" s="227"/>
      <c r="QDM36" s="227"/>
      <c r="QDN36" s="207"/>
      <c r="QDO36" s="207"/>
      <c r="QDP36" s="207"/>
      <c r="QDQ36" s="207"/>
      <c r="QDR36" s="207"/>
      <c r="QDS36" s="207"/>
      <c r="QDT36" s="207"/>
      <c r="QDU36" s="207"/>
      <c r="QDV36" s="207"/>
      <c r="QDW36" s="207"/>
      <c r="QDX36" s="227"/>
      <c r="QDY36" s="227"/>
      <c r="QDZ36" s="207"/>
      <c r="QEA36" s="207"/>
      <c r="QEB36" s="207"/>
      <c r="QEC36" s="207"/>
      <c r="QED36" s="207"/>
      <c r="QEE36" s="207"/>
      <c r="QEF36" s="207"/>
      <c r="QEG36" s="207"/>
      <c r="QEH36" s="207"/>
      <c r="QEI36" s="207"/>
      <c r="QEJ36" s="227"/>
      <c r="QEK36" s="227"/>
      <c r="QEL36" s="207"/>
      <c r="QEM36" s="207"/>
      <c r="QEN36" s="207"/>
      <c r="QEO36" s="207"/>
      <c r="QEP36" s="207"/>
      <c r="QEQ36" s="207"/>
      <c r="QER36" s="207"/>
      <c r="QES36" s="207"/>
      <c r="QET36" s="207"/>
      <c r="QEU36" s="207"/>
      <c r="QEV36" s="227"/>
      <c r="QEW36" s="227"/>
      <c r="QEX36" s="207"/>
      <c r="QEY36" s="207"/>
      <c r="QEZ36" s="207"/>
      <c r="QFA36" s="207"/>
      <c r="QFB36" s="207"/>
      <c r="QFC36" s="207"/>
      <c r="QFD36" s="207"/>
      <c r="QFE36" s="207"/>
      <c r="QFF36" s="207"/>
      <c r="QFG36" s="207"/>
      <c r="QFH36" s="227"/>
      <c r="QFI36" s="227"/>
      <c r="QFJ36" s="207"/>
      <c r="QFK36" s="207"/>
      <c r="QFL36" s="207"/>
      <c r="QFM36" s="207"/>
      <c r="QFN36" s="207"/>
      <c r="QFO36" s="207"/>
      <c r="QFP36" s="207"/>
      <c r="QFQ36" s="207"/>
      <c r="QFR36" s="207"/>
      <c r="QFS36" s="207"/>
      <c r="QFT36" s="227"/>
      <c r="QFU36" s="227"/>
      <c r="QFV36" s="207"/>
      <c r="QFW36" s="207"/>
      <c r="QFX36" s="207"/>
      <c r="QFY36" s="207"/>
      <c r="QFZ36" s="207"/>
      <c r="QGA36" s="207"/>
      <c r="QGB36" s="207"/>
      <c r="QGC36" s="207"/>
      <c r="QGD36" s="207"/>
      <c r="QGE36" s="207"/>
      <c r="QGF36" s="227"/>
      <c r="QGG36" s="227"/>
      <c r="QGH36" s="207"/>
      <c r="QGI36" s="207"/>
      <c r="QGJ36" s="207"/>
      <c r="QGK36" s="207"/>
      <c r="QGL36" s="207"/>
      <c r="QGM36" s="207"/>
      <c r="QGN36" s="207"/>
      <c r="QGO36" s="207"/>
      <c r="QGP36" s="207"/>
      <c r="QGQ36" s="207"/>
      <c r="QGR36" s="227"/>
      <c r="QGS36" s="227"/>
      <c r="QGT36" s="207"/>
      <c r="QGU36" s="207"/>
      <c r="QGV36" s="207"/>
      <c r="QGW36" s="207"/>
      <c r="QGX36" s="207"/>
      <c r="QGY36" s="207"/>
      <c r="QGZ36" s="207"/>
      <c r="QHA36" s="207"/>
      <c r="QHB36" s="207"/>
      <c r="QHC36" s="207"/>
      <c r="QHD36" s="227"/>
      <c r="QHE36" s="227"/>
      <c r="QHF36" s="207"/>
      <c r="QHG36" s="207"/>
      <c r="QHH36" s="207"/>
      <c r="QHI36" s="207"/>
      <c r="QHJ36" s="207"/>
      <c r="QHK36" s="207"/>
      <c r="QHL36" s="207"/>
      <c r="QHM36" s="207"/>
      <c r="QHN36" s="207"/>
      <c r="QHO36" s="207"/>
      <c r="QHP36" s="227"/>
      <c r="QHQ36" s="227"/>
      <c r="QHR36" s="207"/>
      <c r="QHS36" s="207"/>
      <c r="QHT36" s="207"/>
      <c r="QHU36" s="207"/>
      <c r="QHV36" s="207"/>
      <c r="QHW36" s="207"/>
      <c r="QHX36" s="207"/>
      <c r="QHY36" s="207"/>
      <c r="QHZ36" s="207"/>
      <c r="QIA36" s="207"/>
      <c r="QIB36" s="227"/>
      <c r="QIC36" s="227"/>
      <c r="QID36" s="207"/>
      <c r="QIE36" s="207"/>
      <c r="QIF36" s="207"/>
      <c r="QIG36" s="207"/>
      <c r="QIH36" s="207"/>
      <c r="QII36" s="207"/>
      <c r="QIJ36" s="207"/>
      <c r="QIK36" s="207"/>
      <c r="QIL36" s="207"/>
      <c r="QIM36" s="207"/>
      <c r="QIN36" s="227"/>
      <c r="QIO36" s="227"/>
      <c r="QIP36" s="207"/>
      <c r="QIQ36" s="207"/>
      <c r="QIR36" s="207"/>
      <c r="QIS36" s="207"/>
      <c r="QIT36" s="207"/>
      <c r="QIU36" s="207"/>
      <c r="QIV36" s="207"/>
      <c r="QIW36" s="207"/>
      <c r="QIX36" s="207"/>
      <c r="QIY36" s="207"/>
      <c r="QIZ36" s="227"/>
      <c r="QJA36" s="227"/>
      <c r="QJB36" s="207"/>
      <c r="QJC36" s="207"/>
      <c r="QJD36" s="207"/>
      <c r="QJE36" s="207"/>
      <c r="QJF36" s="207"/>
      <c r="QJG36" s="207"/>
      <c r="QJH36" s="207"/>
      <c r="QJI36" s="207"/>
      <c r="QJJ36" s="207"/>
      <c r="QJK36" s="207"/>
      <c r="QJL36" s="227"/>
      <c r="QJM36" s="227"/>
      <c r="QJN36" s="207"/>
      <c r="QJO36" s="207"/>
      <c r="QJP36" s="207"/>
      <c r="QJQ36" s="207"/>
      <c r="QJR36" s="207"/>
      <c r="QJS36" s="207"/>
      <c r="QJT36" s="207"/>
      <c r="QJU36" s="207"/>
      <c r="QJV36" s="207"/>
      <c r="QJW36" s="207"/>
      <c r="QJX36" s="227"/>
      <c r="QJY36" s="227"/>
      <c r="QJZ36" s="207"/>
      <c r="QKA36" s="207"/>
      <c r="QKB36" s="207"/>
      <c r="QKC36" s="207"/>
      <c r="QKD36" s="207"/>
      <c r="QKE36" s="207"/>
      <c r="QKF36" s="207"/>
      <c r="QKG36" s="207"/>
      <c r="QKH36" s="207"/>
      <c r="QKI36" s="207"/>
      <c r="QKJ36" s="227"/>
      <c r="QKK36" s="227"/>
      <c r="QKL36" s="207"/>
      <c r="QKM36" s="207"/>
      <c r="QKN36" s="207"/>
      <c r="QKO36" s="207"/>
      <c r="QKP36" s="207"/>
      <c r="QKQ36" s="207"/>
      <c r="QKR36" s="207"/>
      <c r="QKS36" s="207"/>
      <c r="QKT36" s="207"/>
      <c r="QKU36" s="207"/>
      <c r="QKV36" s="227"/>
      <c r="QKW36" s="227"/>
      <c r="QKX36" s="207"/>
      <c r="QKY36" s="207"/>
      <c r="QKZ36" s="207"/>
      <c r="QLA36" s="207"/>
      <c r="QLB36" s="207"/>
      <c r="QLC36" s="207"/>
      <c r="QLD36" s="207"/>
      <c r="QLE36" s="207"/>
      <c r="QLF36" s="207"/>
      <c r="QLG36" s="207"/>
      <c r="QLH36" s="227"/>
      <c r="QLI36" s="227"/>
      <c r="QLJ36" s="207"/>
      <c r="QLK36" s="207"/>
      <c r="QLL36" s="207"/>
      <c r="QLM36" s="207"/>
      <c r="QLN36" s="207"/>
      <c r="QLO36" s="207"/>
      <c r="QLP36" s="207"/>
      <c r="QLQ36" s="207"/>
      <c r="QLR36" s="207"/>
      <c r="QLS36" s="207"/>
      <c r="QLT36" s="227"/>
      <c r="QLU36" s="227"/>
      <c r="QLV36" s="207"/>
      <c r="QLW36" s="207"/>
      <c r="QLX36" s="207"/>
      <c r="QLY36" s="207"/>
      <c r="QLZ36" s="207"/>
      <c r="QMA36" s="207"/>
      <c r="QMB36" s="207"/>
      <c r="QMC36" s="207"/>
      <c r="QMD36" s="207"/>
      <c r="QME36" s="207"/>
      <c r="QMF36" s="227"/>
      <c r="QMG36" s="227"/>
      <c r="QMH36" s="207"/>
      <c r="QMI36" s="207"/>
      <c r="QMJ36" s="207"/>
      <c r="QMK36" s="207"/>
      <c r="QML36" s="207"/>
      <c r="QMM36" s="207"/>
      <c r="QMN36" s="207"/>
      <c r="QMO36" s="207"/>
      <c r="QMP36" s="207"/>
      <c r="QMQ36" s="207"/>
      <c r="QMR36" s="227"/>
      <c r="QMS36" s="227"/>
      <c r="QMT36" s="207"/>
      <c r="QMU36" s="207"/>
      <c r="QMV36" s="207"/>
      <c r="QMW36" s="207"/>
      <c r="QMX36" s="207"/>
      <c r="QMY36" s="207"/>
      <c r="QMZ36" s="207"/>
      <c r="QNA36" s="207"/>
      <c r="QNB36" s="207"/>
      <c r="QNC36" s="207"/>
      <c r="QND36" s="227"/>
      <c r="QNE36" s="227"/>
      <c r="QNF36" s="207"/>
      <c r="QNG36" s="207"/>
      <c r="QNH36" s="207"/>
      <c r="QNI36" s="207"/>
      <c r="QNJ36" s="207"/>
      <c r="QNK36" s="207"/>
      <c r="QNL36" s="207"/>
      <c r="QNM36" s="207"/>
      <c r="QNN36" s="207"/>
      <c r="QNO36" s="207"/>
      <c r="QNP36" s="227"/>
      <c r="QNQ36" s="227"/>
      <c r="QNR36" s="207"/>
      <c r="QNS36" s="207"/>
      <c r="QNT36" s="207"/>
      <c r="QNU36" s="207"/>
      <c r="QNV36" s="207"/>
      <c r="QNW36" s="207"/>
      <c r="QNX36" s="207"/>
      <c r="QNY36" s="207"/>
      <c r="QNZ36" s="207"/>
      <c r="QOA36" s="207"/>
      <c r="QOB36" s="227"/>
      <c r="QOC36" s="227"/>
      <c r="QOD36" s="207"/>
      <c r="QOE36" s="207"/>
      <c r="QOF36" s="207"/>
      <c r="QOG36" s="207"/>
      <c r="QOH36" s="207"/>
      <c r="QOI36" s="207"/>
      <c r="QOJ36" s="207"/>
      <c r="QOK36" s="207"/>
      <c r="QOL36" s="207"/>
      <c r="QOM36" s="207"/>
      <c r="QON36" s="227"/>
      <c r="QOO36" s="227"/>
      <c r="QOP36" s="207"/>
      <c r="QOQ36" s="207"/>
      <c r="QOR36" s="207"/>
      <c r="QOS36" s="207"/>
      <c r="QOT36" s="207"/>
      <c r="QOU36" s="207"/>
      <c r="QOV36" s="207"/>
      <c r="QOW36" s="207"/>
      <c r="QOX36" s="207"/>
      <c r="QOY36" s="207"/>
      <c r="QOZ36" s="227"/>
      <c r="QPA36" s="227"/>
      <c r="QPB36" s="207"/>
      <c r="QPC36" s="207"/>
      <c r="QPD36" s="207"/>
      <c r="QPE36" s="207"/>
      <c r="QPF36" s="207"/>
      <c r="QPG36" s="207"/>
      <c r="QPH36" s="207"/>
      <c r="QPI36" s="207"/>
      <c r="QPJ36" s="207"/>
      <c r="QPK36" s="207"/>
      <c r="QPL36" s="227"/>
      <c r="QPM36" s="227"/>
      <c r="QPN36" s="207"/>
      <c r="QPO36" s="207"/>
      <c r="QPP36" s="207"/>
      <c r="QPQ36" s="207"/>
      <c r="QPR36" s="207"/>
      <c r="QPS36" s="207"/>
      <c r="QPT36" s="207"/>
      <c r="QPU36" s="207"/>
      <c r="QPV36" s="207"/>
      <c r="QPW36" s="207"/>
      <c r="QPX36" s="227"/>
      <c r="QPY36" s="227"/>
      <c r="QPZ36" s="207"/>
      <c r="QQA36" s="207"/>
      <c r="QQB36" s="207"/>
      <c r="QQC36" s="207"/>
      <c r="QQD36" s="207"/>
      <c r="QQE36" s="207"/>
      <c r="QQF36" s="207"/>
      <c r="QQG36" s="207"/>
      <c r="QQH36" s="207"/>
      <c r="QQI36" s="207"/>
      <c r="QQJ36" s="227"/>
      <c r="QQK36" s="227"/>
      <c r="QQL36" s="207"/>
      <c r="QQM36" s="207"/>
      <c r="QQN36" s="207"/>
      <c r="QQO36" s="207"/>
      <c r="QQP36" s="207"/>
      <c r="QQQ36" s="207"/>
      <c r="QQR36" s="207"/>
      <c r="QQS36" s="207"/>
      <c r="QQT36" s="207"/>
      <c r="QQU36" s="207"/>
      <c r="QQV36" s="227"/>
      <c r="QQW36" s="227"/>
      <c r="QQX36" s="207"/>
      <c r="QQY36" s="207"/>
      <c r="QQZ36" s="207"/>
      <c r="QRA36" s="207"/>
      <c r="QRB36" s="207"/>
      <c r="QRC36" s="207"/>
      <c r="QRD36" s="207"/>
      <c r="QRE36" s="207"/>
      <c r="QRF36" s="207"/>
      <c r="QRG36" s="207"/>
      <c r="QRH36" s="227"/>
      <c r="QRI36" s="227"/>
      <c r="QRJ36" s="207"/>
      <c r="QRK36" s="207"/>
      <c r="QRL36" s="207"/>
      <c r="QRM36" s="207"/>
      <c r="QRN36" s="207"/>
      <c r="QRO36" s="207"/>
      <c r="QRP36" s="207"/>
      <c r="QRQ36" s="207"/>
      <c r="QRR36" s="207"/>
      <c r="QRS36" s="207"/>
      <c r="QRT36" s="227"/>
      <c r="QRU36" s="227"/>
      <c r="QRV36" s="207"/>
      <c r="QRW36" s="207"/>
      <c r="QRX36" s="207"/>
      <c r="QRY36" s="207"/>
      <c r="QRZ36" s="207"/>
      <c r="QSA36" s="207"/>
      <c r="QSB36" s="207"/>
      <c r="QSC36" s="207"/>
      <c r="QSD36" s="207"/>
      <c r="QSE36" s="207"/>
      <c r="QSF36" s="227"/>
      <c r="QSG36" s="227"/>
      <c r="QSH36" s="207"/>
      <c r="QSI36" s="207"/>
      <c r="QSJ36" s="207"/>
      <c r="QSK36" s="207"/>
      <c r="QSL36" s="207"/>
      <c r="QSM36" s="207"/>
      <c r="QSN36" s="207"/>
      <c r="QSO36" s="207"/>
      <c r="QSP36" s="207"/>
      <c r="QSQ36" s="207"/>
      <c r="QSR36" s="227"/>
      <c r="QSS36" s="227"/>
      <c r="QST36" s="207"/>
      <c r="QSU36" s="207"/>
      <c r="QSV36" s="207"/>
      <c r="QSW36" s="207"/>
      <c r="QSX36" s="207"/>
      <c r="QSY36" s="207"/>
      <c r="QSZ36" s="207"/>
      <c r="QTA36" s="207"/>
      <c r="QTB36" s="207"/>
      <c r="QTC36" s="207"/>
      <c r="QTD36" s="227"/>
      <c r="QTE36" s="227"/>
      <c r="QTF36" s="207"/>
      <c r="QTG36" s="207"/>
      <c r="QTH36" s="207"/>
      <c r="QTI36" s="207"/>
      <c r="QTJ36" s="207"/>
      <c r="QTK36" s="207"/>
      <c r="QTL36" s="207"/>
      <c r="QTM36" s="207"/>
      <c r="QTN36" s="207"/>
      <c r="QTO36" s="207"/>
      <c r="QTP36" s="227"/>
      <c r="QTQ36" s="227"/>
      <c r="QTR36" s="207"/>
      <c r="QTS36" s="207"/>
      <c r="QTT36" s="207"/>
      <c r="QTU36" s="207"/>
      <c r="QTV36" s="207"/>
      <c r="QTW36" s="207"/>
      <c r="QTX36" s="207"/>
      <c r="QTY36" s="207"/>
      <c r="QTZ36" s="207"/>
      <c r="QUA36" s="207"/>
      <c r="QUB36" s="227"/>
      <c r="QUC36" s="227"/>
      <c r="QUD36" s="207"/>
      <c r="QUE36" s="207"/>
      <c r="QUF36" s="207"/>
      <c r="QUG36" s="207"/>
      <c r="QUH36" s="207"/>
      <c r="QUI36" s="207"/>
      <c r="QUJ36" s="207"/>
      <c r="QUK36" s="207"/>
      <c r="QUL36" s="207"/>
      <c r="QUM36" s="207"/>
      <c r="QUN36" s="227"/>
      <c r="QUO36" s="227"/>
      <c r="QUP36" s="207"/>
      <c r="QUQ36" s="207"/>
      <c r="QUR36" s="207"/>
      <c r="QUS36" s="207"/>
      <c r="QUT36" s="207"/>
      <c r="QUU36" s="207"/>
      <c r="QUV36" s="207"/>
      <c r="QUW36" s="207"/>
      <c r="QUX36" s="207"/>
      <c r="QUY36" s="207"/>
      <c r="QUZ36" s="227"/>
      <c r="QVA36" s="227"/>
      <c r="QVB36" s="207"/>
      <c r="QVC36" s="207"/>
      <c r="QVD36" s="207"/>
      <c r="QVE36" s="207"/>
      <c r="QVF36" s="207"/>
      <c r="QVG36" s="207"/>
      <c r="QVH36" s="207"/>
      <c r="QVI36" s="207"/>
      <c r="QVJ36" s="207"/>
      <c r="QVK36" s="207"/>
      <c r="QVL36" s="227"/>
      <c r="QVM36" s="227"/>
      <c r="QVN36" s="207"/>
      <c r="QVO36" s="207"/>
      <c r="QVP36" s="207"/>
      <c r="QVQ36" s="207"/>
      <c r="QVR36" s="207"/>
      <c r="QVS36" s="207"/>
      <c r="QVT36" s="207"/>
      <c r="QVU36" s="207"/>
      <c r="QVV36" s="207"/>
      <c r="QVW36" s="207"/>
      <c r="QVX36" s="227"/>
      <c r="QVY36" s="227"/>
      <c r="QVZ36" s="207"/>
      <c r="QWA36" s="207"/>
      <c r="QWB36" s="207"/>
      <c r="QWC36" s="207"/>
      <c r="QWD36" s="207"/>
      <c r="QWE36" s="207"/>
      <c r="QWF36" s="207"/>
      <c r="QWG36" s="207"/>
      <c r="QWH36" s="207"/>
      <c r="QWI36" s="207"/>
      <c r="QWJ36" s="227"/>
      <c r="QWK36" s="227"/>
      <c r="QWL36" s="207"/>
      <c r="QWM36" s="207"/>
      <c r="QWN36" s="207"/>
      <c r="QWO36" s="207"/>
      <c r="QWP36" s="207"/>
      <c r="QWQ36" s="207"/>
      <c r="QWR36" s="207"/>
      <c r="QWS36" s="207"/>
      <c r="QWT36" s="207"/>
      <c r="QWU36" s="207"/>
      <c r="QWV36" s="227"/>
      <c r="QWW36" s="227"/>
      <c r="QWX36" s="207"/>
      <c r="QWY36" s="207"/>
      <c r="QWZ36" s="207"/>
      <c r="QXA36" s="207"/>
      <c r="QXB36" s="207"/>
      <c r="QXC36" s="207"/>
      <c r="QXD36" s="207"/>
      <c r="QXE36" s="207"/>
      <c r="QXF36" s="207"/>
      <c r="QXG36" s="207"/>
      <c r="QXH36" s="227"/>
      <c r="QXI36" s="227"/>
      <c r="QXJ36" s="207"/>
      <c r="QXK36" s="207"/>
      <c r="QXL36" s="207"/>
      <c r="QXM36" s="207"/>
      <c r="QXN36" s="207"/>
      <c r="QXO36" s="207"/>
      <c r="QXP36" s="207"/>
      <c r="QXQ36" s="207"/>
      <c r="QXR36" s="207"/>
      <c r="QXS36" s="207"/>
      <c r="QXT36" s="227"/>
      <c r="QXU36" s="227"/>
      <c r="QXV36" s="207"/>
      <c r="QXW36" s="207"/>
      <c r="QXX36" s="207"/>
      <c r="QXY36" s="207"/>
      <c r="QXZ36" s="207"/>
      <c r="QYA36" s="207"/>
      <c r="QYB36" s="207"/>
      <c r="QYC36" s="207"/>
      <c r="QYD36" s="207"/>
      <c r="QYE36" s="207"/>
      <c r="QYF36" s="227"/>
      <c r="QYG36" s="227"/>
      <c r="QYH36" s="207"/>
      <c r="QYI36" s="207"/>
      <c r="QYJ36" s="207"/>
      <c r="QYK36" s="207"/>
      <c r="QYL36" s="207"/>
      <c r="QYM36" s="207"/>
      <c r="QYN36" s="207"/>
      <c r="QYO36" s="207"/>
      <c r="QYP36" s="207"/>
      <c r="QYQ36" s="207"/>
      <c r="QYR36" s="227"/>
      <c r="QYS36" s="227"/>
      <c r="QYT36" s="207"/>
      <c r="QYU36" s="207"/>
      <c r="QYV36" s="207"/>
      <c r="QYW36" s="207"/>
      <c r="QYX36" s="207"/>
      <c r="QYY36" s="207"/>
      <c r="QYZ36" s="207"/>
      <c r="QZA36" s="207"/>
      <c r="QZB36" s="207"/>
      <c r="QZC36" s="207"/>
      <c r="QZD36" s="227"/>
      <c r="QZE36" s="227"/>
      <c r="QZF36" s="207"/>
      <c r="QZG36" s="207"/>
      <c r="QZH36" s="207"/>
      <c r="QZI36" s="207"/>
      <c r="QZJ36" s="207"/>
      <c r="QZK36" s="207"/>
      <c r="QZL36" s="207"/>
      <c r="QZM36" s="207"/>
      <c r="QZN36" s="207"/>
      <c r="QZO36" s="207"/>
      <c r="QZP36" s="227"/>
      <c r="QZQ36" s="227"/>
      <c r="QZR36" s="207"/>
      <c r="QZS36" s="207"/>
      <c r="QZT36" s="207"/>
      <c r="QZU36" s="207"/>
      <c r="QZV36" s="207"/>
      <c r="QZW36" s="207"/>
      <c r="QZX36" s="207"/>
      <c r="QZY36" s="207"/>
      <c r="QZZ36" s="207"/>
      <c r="RAA36" s="207"/>
      <c r="RAB36" s="227"/>
      <c r="RAC36" s="227"/>
      <c r="RAD36" s="207"/>
      <c r="RAE36" s="207"/>
      <c r="RAF36" s="207"/>
      <c r="RAG36" s="207"/>
      <c r="RAH36" s="207"/>
      <c r="RAI36" s="207"/>
      <c r="RAJ36" s="207"/>
      <c r="RAK36" s="207"/>
      <c r="RAL36" s="207"/>
      <c r="RAM36" s="207"/>
      <c r="RAN36" s="227"/>
      <c r="RAO36" s="227"/>
      <c r="RAP36" s="207"/>
      <c r="RAQ36" s="207"/>
      <c r="RAR36" s="207"/>
      <c r="RAS36" s="207"/>
      <c r="RAT36" s="207"/>
      <c r="RAU36" s="207"/>
      <c r="RAV36" s="207"/>
      <c r="RAW36" s="207"/>
      <c r="RAX36" s="207"/>
      <c r="RAY36" s="207"/>
      <c r="RAZ36" s="227"/>
      <c r="RBA36" s="227"/>
      <c r="RBB36" s="207"/>
      <c r="RBC36" s="207"/>
      <c r="RBD36" s="207"/>
      <c r="RBE36" s="207"/>
      <c r="RBF36" s="207"/>
      <c r="RBG36" s="207"/>
      <c r="RBH36" s="207"/>
      <c r="RBI36" s="207"/>
      <c r="RBJ36" s="207"/>
      <c r="RBK36" s="207"/>
      <c r="RBL36" s="227"/>
      <c r="RBM36" s="227"/>
      <c r="RBN36" s="207"/>
      <c r="RBO36" s="207"/>
      <c r="RBP36" s="207"/>
      <c r="RBQ36" s="207"/>
      <c r="RBR36" s="207"/>
      <c r="RBS36" s="207"/>
      <c r="RBT36" s="207"/>
      <c r="RBU36" s="207"/>
      <c r="RBV36" s="207"/>
      <c r="RBW36" s="207"/>
      <c r="RBX36" s="227"/>
      <c r="RBY36" s="227"/>
      <c r="RBZ36" s="207"/>
      <c r="RCA36" s="207"/>
      <c r="RCB36" s="207"/>
      <c r="RCC36" s="207"/>
      <c r="RCD36" s="207"/>
      <c r="RCE36" s="207"/>
      <c r="RCF36" s="207"/>
      <c r="RCG36" s="207"/>
      <c r="RCH36" s="207"/>
      <c r="RCI36" s="207"/>
      <c r="RCJ36" s="227"/>
      <c r="RCK36" s="227"/>
      <c r="RCL36" s="207"/>
      <c r="RCM36" s="207"/>
      <c r="RCN36" s="207"/>
      <c r="RCO36" s="207"/>
      <c r="RCP36" s="207"/>
      <c r="RCQ36" s="207"/>
      <c r="RCR36" s="207"/>
      <c r="RCS36" s="207"/>
      <c r="RCT36" s="207"/>
      <c r="RCU36" s="207"/>
      <c r="RCV36" s="227"/>
      <c r="RCW36" s="227"/>
      <c r="RCX36" s="207"/>
      <c r="RCY36" s="207"/>
      <c r="RCZ36" s="207"/>
      <c r="RDA36" s="207"/>
      <c r="RDB36" s="207"/>
      <c r="RDC36" s="207"/>
      <c r="RDD36" s="207"/>
      <c r="RDE36" s="207"/>
      <c r="RDF36" s="207"/>
      <c r="RDG36" s="207"/>
      <c r="RDH36" s="227"/>
      <c r="RDI36" s="227"/>
      <c r="RDJ36" s="207"/>
      <c r="RDK36" s="207"/>
      <c r="RDL36" s="207"/>
      <c r="RDM36" s="207"/>
      <c r="RDN36" s="207"/>
      <c r="RDO36" s="207"/>
      <c r="RDP36" s="207"/>
      <c r="RDQ36" s="207"/>
      <c r="RDR36" s="207"/>
      <c r="RDS36" s="207"/>
      <c r="RDT36" s="227"/>
      <c r="RDU36" s="227"/>
      <c r="RDV36" s="207"/>
      <c r="RDW36" s="207"/>
      <c r="RDX36" s="207"/>
      <c r="RDY36" s="207"/>
      <c r="RDZ36" s="207"/>
      <c r="REA36" s="207"/>
      <c r="REB36" s="207"/>
      <c r="REC36" s="207"/>
      <c r="RED36" s="207"/>
      <c r="REE36" s="207"/>
      <c r="REF36" s="227"/>
      <c r="REG36" s="227"/>
      <c r="REH36" s="207"/>
      <c r="REI36" s="207"/>
      <c r="REJ36" s="207"/>
      <c r="REK36" s="207"/>
      <c r="REL36" s="207"/>
      <c r="REM36" s="207"/>
      <c r="REN36" s="207"/>
      <c r="REO36" s="207"/>
      <c r="REP36" s="207"/>
      <c r="REQ36" s="207"/>
      <c r="RER36" s="227"/>
      <c r="RES36" s="227"/>
      <c r="RET36" s="207"/>
      <c r="REU36" s="207"/>
      <c r="REV36" s="207"/>
      <c r="REW36" s="207"/>
      <c r="REX36" s="207"/>
      <c r="REY36" s="207"/>
      <c r="REZ36" s="207"/>
      <c r="RFA36" s="207"/>
      <c r="RFB36" s="207"/>
      <c r="RFC36" s="207"/>
      <c r="RFD36" s="227"/>
      <c r="RFE36" s="227"/>
      <c r="RFF36" s="207"/>
      <c r="RFG36" s="207"/>
      <c r="RFH36" s="207"/>
      <c r="RFI36" s="207"/>
      <c r="RFJ36" s="207"/>
      <c r="RFK36" s="207"/>
      <c r="RFL36" s="207"/>
      <c r="RFM36" s="207"/>
      <c r="RFN36" s="207"/>
      <c r="RFO36" s="207"/>
      <c r="RFP36" s="227"/>
      <c r="RFQ36" s="227"/>
      <c r="RFR36" s="207"/>
      <c r="RFS36" s="207"/>
      <c r="RFT36" s="207"/>
      <c r="RFU36" s="207"/>
      <c r="RFV36" s="207"/>
      <c r="RFW36" s="207"/>
      <c r="RFX36" s="207"/>
      <c r="RFY36" s="207"/>
      <c r="RFZ36" s="207"/>
      <c r="RGA36" s="207"/>
      <c r="RGB36" s="227"/>
      <c r="RGC36" s="227"/>
      <c r="RGD36" s="207"/>
      <c r="RGE36" s="207"/>
      <c r="RGF36" s="207"/>
      <c r="RGG36" s="207"/>
      <c r="RGH36" s="207"/>
      <c r="RGI36" s="207"/>
      <c r="RGJ36" s="207"/>
      <c r="RGK36" s="207"/>
      <c r="RGL36" s="207"/>
      <c r="RGM36" s="207"/>
      <c r="RGN36" s="227"/>
      <c r="RGO36" s="227"/>
      <c r="RGP36" s="207"/>
      <c r="RGQ36" s="207"/>
      <c r="RGR36" s="207"/>
      <c r="RGS36" s="207"/>
      <c r="RGT36" s="207"/>
      <c r="RGU36" s="207"/>
      <c r="RGV36" s="207"/>
      <c r="RGW36" s="207"/>
      <c r="RGX36" s="207"/>
      <c r="RGY36" s="207"/>
      <c r="RGZ36" s="227"/>
      <c r="RHA36" s="227"/>
      <c r="RHB36" s="207"/>
      <c r="RHC36" s="207"/>
      <c r="RHD36" s="207"/>
      <c r="RHE36" s="207"/>
      <c r="RHF36" s="207"/>
      <c r="RHG36" s="207"/>
      <c r="RHH36" s="207"/>
      <c r="RHI36" s="207"/>
      <c r="RHJ36" s="207"/>
      <c r="RHK36" s="207"/>
      <c r="RHL36" s="227"/>
      <c r="RHM36" s="227"/>
      <c r="RHN36" s="207"/>
      <c r="RHO36" s="207"/>
      <c r="RHP36" s="207"/>
      <c r="RHQ36" s="207"/>
      <c r="RHR36" s="207"/>
      <c r="RHS36" s="207"/>
      <c r="RHT36" s="207"/>
      <c r="RHU36" s="207"/>
      <c r="RHV36" s="207"/>
      <c r="RHW36" s="207"/>
      <c r="RHX36" s="227"/>
      <c r="RHY36" s="227"/>
      <c r="RHZ36" s="207"/>
      <c r="RIA36" s="207"/>
      <c r="RIB36" s="207"/>
      <c r="RIC36" s="207"/>
      <c r="RID36" s="207"/>
      <c r="RIE36" s="207"/>
      <c r="RIF36" s="207"/>
      <c r="RIG36" s="207"/>
      <c r="RIH36" s="207"/>
      <c r="RII36" s="207"/>
      <c r="RIJ36" s="227"/>
      <c r="RIK36" s="227"/>
      <c r="RIL36" s="207"/>
      <c r="RIM36" s="207"/>
      <c r="RIN36" s="207"/>
      <c r="RIO36" s="207"/>
      <c r="RIP36" s="207"/>
      <c r="RIQ36" s="207"/>
      <c r="RIR36" s="207"/>
      <c r="RIS36" s="207"/>
      <c r="RIT36" s="207"/>
      <c r="RIU36" s="207"/>
      <c r="RIV36" s="227"/>
      <c r="RIW36" s="227"/>
      <c r="RIX36" s="207"/>
      <c r="RIY36" s="207"/>
      <c r="RIZ36" s="207"/>
      <c r="RJA36" s="207"/>
      <c r="RJB36" s="207"/>
      <c r="RJC36" s="207"/>
      <c r="RJD36" s="207"/>
      <c r="RJE36" s="207"/>
      <c r="RJF36" s="207"/>
      <c r="RJG36" s="207"/>
      <c r="RJH36" s="227"/>
      <c r="RJI36" s="227"/>
      <c r="RJJ36" s="207"/>
      <c r="RJK36" s="207"/>
      <c r="RJL36" s="207"/>
      <c r="RJM36" s="207"/>
      <c r="RJN36" s="207"/>
      <c r="RJO36" s="207"/>
      <c r="RJP36" s="207"/>
      <c r="RJQ36" s="207"/>
      <c r="RJR36" s="207"/>
      <c r="RJS36" s="207"/>
      <c r="RJT36" s="227"/>
      <c r="RJU36" s="227"/>
      <c r="RJV36" s="207"/>
      <c r="RJW36" s="207"/>
      <c r="RJX36" s="207"/>
      <c r="RJY36" s="207"/>
      <c r="RJZ36" s="207"/>
      <c r="RKA36" s="207"/>
      <c r="RKB36" s="207"/>
      <c r="RKC36" s="207"/>
      <c r="RKD36" s="207"/>
      <c r="RKE36" s="207"/>
      <c r="RKF36" s="227"/>
      <c r="RKG36" s="227"/>
      <c r="RKH36" s="207"/>
      <c r="RKI36" s="207"/>
      <c r="RKJ36" s="207"/>
      <c r="RKK36" s="207"/>
      <c r="RKL36" s="207"/>
      <c r="RKM36" s="207"/>
      <c r="RKN36" s="207"/>
      <c r="RKO36" s="207"/>
      <c r="RKP36" s="207"/>
      <c r="RKQ36" s="207"/>
      <c r="RKR36" s="227"/>
      <c r="RKS36" s="227"/>
      <c r="RKT36" s="207"/>
      <c r="RKU36" s="207"/>
      <c r="RKV36" s="207"/>
      <c r="RKW36" s="207"/>
      <c r="RKX36" s="207"/>
      <c r="RKY36" s="207"/>
      <c r="RKZ36" s="207"/>
      <c r="RLA36" s="207"/>
      <c r="RLB36" s="207"/>
      <c r="RLC36" s="207"/>
      <c r="RLD36" s="227"/>
      <c r="RLE36" s="227"/>
      <c r="RLF36" s="207"/>
      <c r="RLG36" s="207"/>
      <c r="RLH36" s="207"/>
      <c r="RLI36" s="207"/>
      <c r="RLJ36" s="207"/>
      <c r="RLK36" s="207"/>
      <c r="RLL36" s="207"/>
      <c r="RLM36" s="207"/>
      <c r="RLN36" s="207"/>
      <c r="RLO36" s="207"/>
      <c r="RLP36" s="227"/>
      <c r="RLQ36" s="227"/>
      <c r="RLR36" s="207"/>
      <c r="RLS36" s="207"/>
      <c r="RLT36" s="207"/>
      <c r="RLU36" s="207"/>
      <c r="RLV36" s="207"/>
      <c r="RLW36" s="207"/>
      <c r="RLX36" s="207"/>
      <c r="RLY36" s="207"/>
      <c r="RLZ36" s="207"/>
      <c r="RMA36" s="207"/>
      <c r="RMB36" s="227"/>
      <c r="RMC36" s="227"/>
      <c r="RMD36" s="207"/>
      <c r="RME36" s="207"/>
      <c r="RMF36" s="207"/>
      <c r="RMG36" s="207"/>
      <c r="RMH36" s="207"/>
      <c r="RMI36" s="207"/>
      <c r="RMJ36" s="207"/>
      <c r="RMK36" s="207"/>
      <c r="RML36" s="207"/>
      <c r="RMM36" s="207"/>
      <c r="RMN36" s="227"/>
      <c r="RMO36" s="227"/>
      <c r="RMP36" s="207"/>
      <c r="RMQ36" s="207"/>
      <c r="RMR36" s="207"/>
      <c r="RMS36" s="207"/>
      <c r="RMT36" s="207"/>
      <c r="RMU36" s="207"/>
      <c r="RMV36" s="207"/>
      <c r="RMW36" s="207"/>
      <c r="RMX36" s="207"/>
      <c r="RMY36" s="207"/>
      <c r="RMZ36" s="227"/>
      <c r="RNA36" s="227"/>
      <c r="RNB36" s="207"/>
      <c r="RNC36" s="207"/>
      <c r="RND36" s="207"/>
      <c r="RNE36" s="207"/>
      <c r="RNF36" s="207"/>
      <c r="RNG36" s="207"/>
      <c r="RNH36" s="207"/>
      <c r="RNI36" s="207"/>
      <c r="RNJ36" s="207"/>
      <c r="RNK36" s="207"/>
      <c r="RNL36" s="227"/>
      <c r="RNM36" s="227"/>
      <c r="RNN36" s="207"/>
      <c r="RNO36" s="207"/>
      <c r="RNP36" s="207"/>
      <c r="RNQ36" s="207"/>
      <c r="RNR36" s="207"/>
      <c r="RNS36" s="207"/>
      <c r="RNT36" s="207"/>
      <c r="RNU36" s="207"/>
      <c r="RNV36" s="207"/>
      <c r="RNW36" s="207"/>
      <c r="RNX36" s="227"/>
      <c r="RNY36" s="227"/>
      <c r="RNZ36" s="207"/>
      <c r="ROA36" s="207"/>
      <c r="ROB36" s="207"/>
      <c r="ROC36" s="207"/>
      <c r="ROD36" s="207"/>
      <c r="ROE36" s="207"/>
      <c r="ROF36" s="207"/>
      <c r="ROG36" s="207"/>
      <c r="ROH36" s="207"/>
      <c r="ROI36" s="207"/>
      <c r="ROJ36" s="227"/>
      <c r="ROK36" s="227"/>
      <c r="ROL36" s="207"/>
      <c r="ROM36" s="207"/>
      <c r="RON36" s="207"/>
      <c r="ROO36" s="207"/>
      <c r="ROP36" s="207"/>
      <c r="ROQ36" s="207"/>
      <c r="ROR36" s="207"/>
      <c r="ROS36" s="207"/>
      <c r="ROT36" s="207"/>
      <c r="ROU36" s="207"/>
      <c r="ROV36" s="227"/>
      <c r="ROW36" s="227"/>
      <c r="ROX36" s="207"/>
      <c r="ROY36" s="207"/>
      <c r="ROZ36" s="207"/>
      <c r="RPA36" s="207"/>
      <c r="RPB36" s="207"/>
      <c r="RPC36" s="207"/>
      <c r="RPD36" s="207"/>
      <c r="RPE36" s="207"/>
      <c r="RPF36" s="207"/>
      <c r="RPG36" s="207"/>
      <c r="RPH36" s="227"/>
      <c r="RPI36" s="227"/>
      <c r="RPJ36" s="207"/>
      <c r="RPK36" s="207"/>
      <c r="RPL36" s="207"/>
      <c r="RPM36" s="207"/>
      <c r="RPN36" s="207"/>
      <c r="RPO36" s="207"/>
      <c r="RPP36" s="207"/>
      <c r="RPQ36" s="207"/>
      <c r="RPR36" s="207"/>
      <c r="RPS36" s="207"/>
      <c r="RPT36" s="227"/>
      <c r="RPU36" s="227"/>
      <c r="RPV36" s="207"/>
      <c r="RPW36" s="207"/>
      <c r="RPX36" s="207"/>
      <c r="RPY36" s="207"/>
      <c r="RPZ36" s="207"/>
      <c r="RQA36" s="207"/>
      <c r="RQB36" s="207"/>
      <c r="RQC36" s="207"/>
      <c r="RQD36" s="207"/>
      <c r="RQE36" s="207"/>
      <c r="RQF36" s="227"/>
      <c r="RQG36" s="227"/>
      <c r="RQH36" s="207"/>
      <c r="RQI36" s="207"/>
      <c r="RQJ36" s="207"/>
      <c r="RQK36" s="207"/>
      <c r="RQL36" s="207"/>
      <c r="RQM36" s="207"/>
      <c r="RQN36" s="207"/>
      <c r="RQO36" s="207"/>
      <c r="RQP36" s="207"/>
      <c r="RQQ36" s="207"/>
      <c r="RQR36" s="227"/>
      <c r="RQS36" s="227"/>
      <c r="RQT36" s="207"/>
      <c r="RQU36" s="207"/>
      <c r="RQV36" s="207"/>
      <c r="RQW36" s="207"/>
      <c r="RQX36" s="207"/>
      <c r="RQY36" s="207"/>
      <c r="RQZ36" s="207"/>
      <c r="RRA36" s="207"/>
      <c r="RRB36" s="207"/>
      <c r="RRC36" s="207"/>
      <c r="RRD36" s="227"/>
      <c r="RRE36" s="227"/>
      <c r="RRF36" s="207"/>
      <c r="RRG36" s="207"/>
      <c r="RRH36" s="207"/>
      <c r="RRI36" s="207"/>
      <c r="RRJ36" s="207"/>
      <c r="RRK36" s="207"/>
      <c r="RRL36" s="207"/>
      <c r="RRM36" s="207"/>
      <c r="RRN36" s="207"/>
      <c r="RRO36" s="207"/>
      <c r="RRP36" s="227"/>
      <c r="RRQ36" s="227"/>
      <c r="RRR36" s="207"/>
      <c r="RRS36" s="207"/>
      <c r="RRT36" s="207"/>
      <c r="RRU36" s="207"/>
      <c r="RRV36" s="207"/>
      <c r="RRW36" s="207"/>
      <c r="RRX36" s="207"/>
      <c r="RRY36" s="207"/>
      <c r="RRZ36" s="207"/>
      <c r="RSA36" s="207"/>
      <c r="RSB36" s="227"/>
      <c r="RSC36" s="227"/>
      <c r="RSD36" s="207"/>
      <c r="RSE36" s="207"/>
      <c r="RSF36" s="207"/>
      <c r="RSG36" s="207"/>
      <c r="RSH36" s="207"/>
      <c r="RSI36" s="207"/>
      <c r="RSJ36" s="207"/>
      <c r="RSK36" s="207"/>
      <c r="RSL36" s="207"/>
      <c r="RSM36" s="207"/>
      <c r="RSN36" s="227"/>
      <c r="RSO36" s="227"/>
      <c r="RSP36" s="207"/>
      <c r="RSQ36" s="207"/>
      <c r="RSR36" s="207"/>
      <c r="RSS36" s="207"/>
      <c r="RST36" s="207"/>
      <c r="RSU36" s="207"/>
      <c r="RSV36" s="207"/>
      <c r="RSW36" s="207"/>
      <c r="RSX36" s="207"/>
      <c r="RSY36" s="207"/>
      <c r="RSZ36" s="227"/>
      <c r="RTA36" s="227"/>
      <c r="RTB36" s="207"/>
      <c r="RTC36" s="207"/>
      <c r="RTD36" s="207"/>
      <c r="RTE36" s="207"/>
      <c r="RTF36" s="207"/>
      <c r="RTG36" s="207"/>
      <c r="RTH36" s="207"/>
      <c r="RTI36" s="207"/>
      <c r="RTJ36" s="207"/>
      <c r="RTK36" s="207"/>
      <c r="RTL36" s="227"/>
      <c r="RTM36" s="227"/>
      <c r="RTN36" s="207"/>
      <c r="RTO36" s="207"/>
      <c r="RTP36" s="207"/>
      <c r="RTQ36" s="207"/>
      <c r="RTR36" s="207"/>
      <c r="RTS36" s="207"/>
      <c r="RTT36" s="207"/>
      <c r="RTU36" s="207"/>
      <c r="RTV36" s="207"/>
      <c r="RTW36" s="207"/>
      <c r="RTX36" s="227"/>
      <c r="RTY36" s="227"/>
      <c r="RTZ36" s="207"/>
      <c r="RUA36" s="207"/>
      <c r="RUB36" s="207"/>
      <c r="RUC36" s="207"/>
      <c r="RUD36" s="207"/>
      <c r="RUE36" s="207"/>
      <c r="RUF36" s="207"/>
      <c r="RUG36" s="207"/>
      <c r="RUH36" s="207"/>
      <c r="RUI36" s="207"/>
      <c r="RUJ36" s="227"/>
      <c r="RUK36" s="227"/>
      <c r="RUL36" s="207"/>
      <c r="RUM36" s="207"/>
      <c r="RUN36" s="207"/>
      <c r="RUO36" s="207"/>
      <c r="RUP36" s="207"/>
      <c r="RUQ36" s="207"/>
      <c r="RUR36" s="207"/>
      <c r="RUS36" s="207"/>
      <c r="RUT36" s="207"/>
      <c r="RUU36" s="207"/>
      <c r="RUV36" s="227"/>
      <c r="RUW36" s="227"/>
      <c r="RUX36" s="207"/>
      <c r="RUY36" s="207"/>
      <c r="RUZ36" s="207"/>
      <c r="RVA36" s="207"/>
      <c r="RVB36" s="207"/>
      <c r="RVC36" s="207"/>
      <c r="RVD36" s="207"/>
      <c r="RVE36" s="207"/>
      <c r="RVF36" s="207"/>
      <c r="RVG36" s="207"/>
      <c r="RVH36" s="227"/>
      <c r="RVI36" s="227"/>
      <c r="RVJ36" s="207"/>
      <c r="RVK36" s="207"/>
      <c r="RVL36" s="207"/>
      <c r="RVM36" s="207"/>
      <c r="RVN36" s="207"/>
      <c r="RVO36" s="207"/>
      <c r="RVP36" s="207"/>
      <c r="RVQ36" s="207"/>
      <c r="RVR36" s="207"/>
      <c r="RVS36" s="207"/>
      <c r="RVT36" s="227"/>
      <c r="RVU36" s="227"/>
      <c r="RVV36" s="207"/>
      <c r="RVW36" s="207"/>
      <c r="RVX36" s="207"/>
      <c r="RVY36" s="207"/>
      <c r="RVZ36" s="207"/>
      <c r="RWA36" s="207"/>
      <c r="RWB36" s="207"/>
      <c r="RWC36" s="207"/>
      <c r="RWD36" s="207"/>
      <c r="RWE36" s="207"/>
      <c r="RWF36" s="227"/>
      <c r="RWG36" s="227"/>
      <c r="RWH36" s="207"/>
      <c r="RWI36" s="207"/>
      <c r="RWJ36" s="207"/>
      <c r="RWK36" s="207"/>
      <c r="RWL36" s="207"/>
      <c r="RWM36" s="207"/>
      <c r="RWN36" s="207"/>
      <c r="RWO36" s="207"/>
      <c r="RWP36" s="207"/>
      <c r="RWQ36" s="207"/>
      <c r="RWR36" s="227"/>
      <c r="RWS36" s="227"/>
      <c r="RWT36" s="207"/>
      <c r="RWU36" s="207"/>
      <c r="RWV36" s="207"/>
      <c r="RWW36" s="207"/>
      <c r="RWX36" s="207"/>
      <c r="RWY36" s="207"/>
      <c r="RWZ36" s="207"/>
      <c r="RXA36" s="207"/>
      <c r="RXB36" s="207"/>
      <c r="RXC36" s="207"/>
      <c r="RXD36" s="227"/>
      <c r="RXE36" s="227"/>
      <c r="RXF36" s="207"/>
      <c r="RXG36" s="207"/>
      <c r="RXH36" s="207"/>
      <c r="RXI36" s="207"/>
      <c r="RXJ36" s="207"/>
      <c r="RXK36" s="207"/>
      <c r="RXL36" s="207"/>
      <c r="RXM36" s="207"/>
      <c r="RXN36" s="207"/>
      <c r="RXO36" s="207"/>
      <c r="RXP36" s="227"/>
      <c r="RXQ36" s="227"/>
      <c r="RXR36" s="207"/>
      <c r="RXS36" s="207"/>
      <c r="RXT36" s="207"/>
      <c r="RXU36" s="207"/>
      <c r="RXV36" s="207"/>
      <c r="RXW36" s="207"/>
      <c r="RXX36" s="207"/>
      <c r="RXY36" s="207"/>
      <c r="RXZ36" s="207"/>
      <c r="RYA36" s="207"/>
      <c r="RYB36" s="227"/>
      <c r="RYC36" s="227"/>
      <c r="RYD36" s="207"/>
      <c r="RYE36" s="207"/>
      <c r="RYF36" s="207"/>
      <c r="RYG36" s="207"/>
      <c r="RYH36" s="207"/>
      <c r="RYI36" s="207"/>
      <c r="RYJ36" s="207"/>
      <c r="RYK36" s="207"/>
      <c r="RYL36" s="207"/>
      <c r="RYM36" s="207"/>
      <c r="RYN36" s="227"/>
      <c r="RYO36" s="227"/>
      <c r="RYP36" s="207"/>
      <c r="RYQ36" s="207"/>
      <c r="RYR36" s="207"/>
      <c r="RYS36" s="207"/>
      <c r="RYT36" s="207"/>
      <c r="RYU36" s="207"/>
      <c r="RYV36" s="207"/>
      <c r="RYW36" s="207"/>
      <c r="RYX36" s="207"/>
      <c r="RYY36" s="207"/>
      <c r="RYZ36" s="227"/>
      <c r="RZA36" s="227"/>
      <c r="RZB36" s="207"/>
      <c r="RZC36" s="207"/>
      <c r="RZD36" s="207"/>
      <c r="RZE36" s="207"/>
      <c r="RZF36" s="207"/>
      <c r="RZG36" s="207"/>
      <c r="RZH36" s="207"/>
      <c r="RZI36" s="207"/>
      <c r="RZJ36" s="207"/>
      <c r="RZK36" s="207"/>
      <c r="RZL36" s="227"/>
      <c r="RZM36" s="227"/>
      <c r="RZN36" s="207"/>
      <c r="RZO36" s="207"/>
      <c r="RZP36" s="207"/>
      <c r="RZQ36" s="207"/>
      <c r="RZR36" s="207"/>
      <c r="RZS36" s="207"/>
      <c r="RZT36" s="207"/>
      <c r="RZU36" s="207"/>
      <c r="RZV36" s="207"/>
      <c r="RZW36" s="207"/>
      <c r="RZX36" s="227"/>
      <c r="RZY36" s="227"/>
      <c r="RZZ36" s="207"/>
      <c r="SAA36" s="207"/>
      <c r="SAB36" s="207"/>
      <c r="SAC36" s="207"/>
      <c r="SAD36" s="207"/>
      <c r="SAE36" s="207"/>
      <c r="SAF36" s="207"/>
      <c r="SAG36" s="207"/>
      <c r="SAH36" s="207"/>
      <c r="SAI36" s="207"/>
      <c r="SAJ36" s="227"/>
      <c r="SAK36" s="227"/>
      <c r="SAL36" s="207"/>
      <c r="SAM36" s="207"/>
      <c r="SAN36" s="207"/>
      <c r="SAO36" s="207"/>
      <c r="SAP36" s="207"/>
      <c r="SAQ36" s="207"/>
      <c r="SAR36" s="207"/>
      <c r="SAS36" s="207"/>
      <c r="SAT36" s="207"/>
      <c r="SAU36" s="207"/>
      <c r="SAV36" s="227"/>
      <c r="SAW36" s="227"/>
      <c r="SAX36" s="207"/>
      <c r="SAY36" s="207"/>
      <c r="SAZ36" s="207"/>
      <c r="SBA36" s="207"/>
      <c r="SBB36" s="207"/>
      <c r="SBC36" s="207"/>
      <c r="SBD36" s="207"/>
      <c r="SBE36" s="207"/>
      <c r="SBF36" s="207"/>
      <c r="SBG36" s="207"/>
      <c r="SBH36" s="227"/>
      <c r="SBI36" s="227"/>
      <c r="SBJ36" s="207"/>
      <c r="SBK36" s="207"/>
      <c r="SBL36" s="207"/>
      <c r="SBM36" s="207"/>
      <c r="SBN36" s="207"/>
      <c r="SBO36" s="207"/>
      <c r="SBP36" s="207"/>
      <c r="SBQ36" s="207"/>
      <c r="SBR36" s="207"/>
      <c r="SBS36" s="207"/>
      <c r="SBT36" s="227"/>
      <c r="SBU36" s="227"/>
      <c r="SBV36" s="207"/>
      <c r="SBW36" s="207"/>
      <c r="SBX36" s="207"/>
      <c r="SBY36" s="207"/>
      <c r="SBZ36" s="207"/>
      <c r="SCA36" s="207"/>
      <c r="SCB36" s="207"/>
      <c r="SCC36" s="207"/>
      <c r="SCD36" s="207"/>
      <c r="SCE36" s="207"/>
      <c r="SCF36" s="227"/>
      <c r="SCG36" s="227"/>
      <c r="SCH36" s="207"/>
      <c r="SCI36" s="207"/>
      <c r="SCJ36" s="207"/>
      <c r="SCK36" s="207"/>
      <c r="SCL36" s="207"/>
      <c r="SCM36" s="207"/>
      <c r="SCN36" s="207"/>
      <c r="SCO36" s="207"/>
      <c r="SCP36" s="207"/>
      <c r="SCQ36" s="207"/>
      <c r="SCR36" s="227"/>
      <c r="SCS36" s="227"/>
      <c r="SCT36" s="207"/>
      <c r="SCU36" s="207"/>
      <c r="SCV36" s="207"/>
      <c r="SCW36" s="207"/>
      <c r="SCX36" s="207"/>
      <c r="SCY36" s="207"/>
      <c r="SCZ36" s="207"/>
      <c r="SDA36" s="207"/>
      <c r="SDB36" s="207"/>
      <c r="SDC36" s="207"/>
      <c r="SDD36" s="227"/>
      <c r="SDE36" s="227"/>
      <c r="SDF36" s="207"/>
      <c r="SDG36" s="207"/>
      <c r="SDH36" s="207"/>
      <c r="SDI36" s="207"/>
      <c r="SDJ36" s="207"/>
      <c r="SDK36" s="207"/>
      <c r="SDL36" s="207"/>
      <c r="SDM36" s="207"/>
      <c r="SDN36" s="207"/>
      <c r="SDO36" s="207"/>
      <c r="SDP36" s="227"/>
      <c r="SDQ36" s="227"/>
      <c r="SDR36" s="207"/>
      <c r="SDS36" s="207"/>
      <c r="SDT36" s="207"/>
      <c r="SDU36" s="207"/>
      <c r="SDV36" s="207"/>
      <c r="SDW36" s="207"/>
      <c r="SDX36" s="207"/>
      <c r="SDY36" s="207"/>
      <c r="SDZ36" s="207"/>
      <c r="SEA36" s="207"/>
      <c r="SEB36" s="227"/>
      <c r="SEC36" s="227"/>
      <c r="SED36" s="207"/>
      <c r="SEE36" s="207"/>
      <c r="SEF36" s="207"/>
      <c r="SEG36" s="207"/>
      <c r="SEH36" s="207"/>
      <c r="SEI36" s="207"/>
      <c r="SEJ36" s="207"/>
      <c r="SEK36" s="207"/>
      <c r="SEL36" s="207"/>
      <c r="SEM36" s="207"/>
      <c r="SEN36" s="227"/>
      <c r="SEO36" s="227"/>
      <c r="SEP36" s="207"/>
      <c r="SEQ36" s="207"/>
      <c r="SER36" s="207"/>
      <c r="SES36" s="207"/>
      <c r="SET36" s="207"/>
      <c r="SEU36" s="207"/>
      <c r="SEV36" s="207"/>
      <c r="SEW36" s="207"/>
      <c r="SEX36" s="207"/>
      <c r="SEY36" s="207"/>
      <c r="SEZ36" s="227"/>
      <c r="SFA36" s="227"/>
      <c r="SFB36" s="207"/>
      <c r="SFC36" s="207"/>
      <c r="SFD36" s="207"/>
      <c r="SFE36" s="207"/>
      <c r="SFF36" s="207"/>
      <c r="SFG36" s="207"/>
      <c r="SFH36" s="207"/>
      <c r="SFI36" s="207"/>
      <c r="SFJ36" s="207"/>
      <c r="SFK36" s="207"/>
      <c r="SFL36" s="227"/>
      <c r="SFM36" s="227"/>
      <c r="SFN36" s="207"/>
      <c r="SFO36" s="207"/>
      <c r="SFP36" s="207"/>
      <c r="SFQ36" s="207"/>
      <c r="SFR36" s="207"/>
      <c r="SFS36" s="207"/>
      <c r="SFT36" s="207"/>
      <c r="SFU36" s="207"/>
      <c r="SFV36" s="207"/>
      <c r="SFW36" s="207"/>
      <c r="SFX36" s="227"/>
      <c r="SFY36" s="227"/>
      <c r="SFZ36" s="207"/>
      <c r="SGA36" s="207"/>
      <c r="SGB36" s="207"/>
      <c r="SGC36" s="207"/>
      <c r="SGD36" s="207"/>
      <c r="SGE36" s="207"/>
      <c r="SGF36" s="207"/>
      <c r="SGG36" s="207"/>
      <c r="SGH36" s="207"/>
      <c r="SGI36" s="207"/>
      <c r="SGJ36" s="227"/>
      <c r="SGK36" s="227"/>
      <c r="SGL36" s="207"/>
      <c r="SGM36" s="207"/>
      <c r="SGN36" s="207"/>
      <c r="SGO36" s="207"/>
      <c r="SGP36" s="207"/>
      <c r="SGQ36" s="207"/>
      <c r="SGR36" s="207"/>
      <c r="SGS36" s="207"/>
      <c r="SGT36" s="207"/>
      <c r="SGU36" s="207"/>
      <c r="SGV36" s="227"/>
      <c r="SGW36" s="227"/>
      <c r="SGX36" s="207"/>
      <c r="SGY36" s="207"/>
      <c r="SGZ36" s="207"/>
      <c r="SHA36" s="207"/>
      <c r="SHB36" s="207"/>
      <c r="SHC36" s="207"/>
      <c r="SHD36" s="207"/>
      <c r="SHE36" s="207"/>
      <c r="SHF36" s="207"/>
      <c r="SHG36" s="207"/>
      <c r="SHH36" s="227"/>
      <c r="SHI36" s="227"/>
      <c r="SHJ36" s="207"/>
      <c r="SHK36" s="207"/>
      <c r="SHL36" s="207"/>
      <c r="SHM36" s="207"/>
      <c r="SHN36" s="207"/>
      <c r="SHO36" s="207"/>
      <c r="SHP36" s="207"/>
      <c r="SHQ36" s="207"/>
      <c r="SHR36" s="207"/>
      <c r="SHS36" s="207"/>
      <c r="SHT36" s="227"/>
      <c r="SHU36" s="227"/>
      <c r="SHV36" s="207"/>
      <c r="SHW36" s="207"/>
      <c r="SHX36" s="207"/>
      <c r="SHY36" s="207"/>
      <c r="SHZ36" s="207"/>
      <c r="SIA36" s="207"/>
      <c r="SIB36" s="207"/>
      <c r="SIC36" s="207"/>
      <c r="SID36" s="207"/>
      <c r="SIE36" s="207"/>
      <c r="SIF36" s="227"/>
      <c r="SIG36" s="227"/>
      <c r="SIH36" s="207"/>
      <c r="SII36" s="207"/>
      <c r="SIJ36" s="207"/>
      <c r="SIK36" s="207"/>
      <c r="SIL36" s="207"/>
      <c r="SIM36" s="207"/>
      <c r="SIN36" s="207"/>
      <c r="SIO36" s="207"/>
      <c r="SIP36" s="207"/>
      <c r="SIQ36" s="207"/>
      <c r="SIR36" s="227"/>
      <c r="SIS36" s="227"/>
      <c r="SIT36" s="207"/>
      <c r="SIU36" s="207"/>
      <c r="SIV36" s="207"/>
      <c r="SIW36" s="207"/>
      <c r="SIX36" s="207"/>
      <c r="SIY36" s="207"/>
      <c r="SIZ36" s="207"/>
      <c r="SJA36" s="207"/>
      <c r="SJB36" s="207"/>
      <c r="SJC36" s="207"/>
      <c r="SJD36" s="227"/>
      <c r="SJE36" s="227"/>
      <c r="SJF36" s="207"/>
      <c r="SJG36" s="207"/>
      <c r="SJH36" s="207"/>
      <c r="SJI36" s="207"/>
      <c r="SJJ36" s="207"/>
      <c r="SJK36" s="207"/>
      <c r="SJL36" s="207"/>
      <c r="SJM36" s="207"/>
      <c r="SJN36" s="207"/>
      <c r="SJO36" s="207"/>
      <c r="SJP36" s="227"/>
      <c r="SJQ36" s="227"/>
      <c r="SJR36" s="207"/>
      <c r="SJS36" s="207"/>
      <c r="SJT36" s="207"/>
      <c r="SJU36" s="207"/>
      <c r="SJV36" s="207"/>
      <c r="SJW36" s="207"/>
      <c r="SJX36" s="207"/>
      <c r="SJY36" s="207"/>
      <c r="SJZ36" s="207"/>
      <c r="SKA36" s="207"/>
      <c r="SKB36" s="227"/>
      <c r="SKC36" s="227"/>
      <c r="SKD36" s="207"/>
      <c r="SKE36" s="207"/>
      <c r="SKF36" s="207"/>
      <c r="SKG36" s="207"/>
      <c r="SKH36" s="207"/>
      <c r="SKI36" s="207"/>
      <c r="SKJ36" s="207"/>
      <c r="SKK36" s="207"/>
      <c r="SKL36" s="207"/>
      <c r="SKM36" s="207"/>
      <c r="SKN36" s="227"/>
      <c r="SKO36" s="227"/>
      <c r="SKP36" s="207"/>
      <c r="SKQ36" s="207"/>
      <c r="SKR36" s="207"/>
      <c r="SKS36" s="207"/>
      <c r="SKT36" s="207"/>
      <c r="SKU36" s="207"/>
      <c r="SKV36" s="207"/>
      <c r="SKW36" s="207"/>
      <c r="SKX36" s="207"/>
      <c r="SKY36" s="207"/>
      <c r="SKZ36" s="227"/>
      <c r="SLA36" s="227"/>
      <c r="SLB36" s="207"/>
      <c r="SLC36" s="207"/>
      <c r="SLD36" s="207"/>
      <c r="SLE36" s="207"/>
      <c r="SLF36" s="207"/>
      <c r="SLG36" s="207"/>
      <c r="SLH36" s="207"/>
      <c r="SLI36" s="207"/>
      <c r="SLJ36" s="207"/>
      <c r="SLK36" s="207"/>
      <c r="SLL36" s="227"/>
      <c r="SLM36" s="227"/>
      <c r="SLN36" s="207"/>
      <c r="SLO36" s="207"/>
      <c r="SLP36" s="207"/>
      <c r="SLQ36" s="207"/>
      <c r="SLR36" s="207"/>
      <c r="SLS36" s="207"/>
      <c r="SLT36" s="207"/>
      <c r="SLU36" s="207"/>
      <c r="SLV36" s="207"/>
      <c r="SLW36" s="207"/>
      <c r="SLX36" s="227"/>
      <c r="SLY36" s="227"/>
      <c r="SLZ36" s="207"/>
      <c r="SMA36" s="207"/>
      <c r="SMB36" s="207"/>
      <c r="SMC36" s="207"/>
      <c r="SMD36" s="207"/>
      <c r="SME36" s="207"/>
      <c r="SMF36" s="207"/>
      <c r="SMG36" s="207"/>
      <c r="SMH36" s="207"/>
      <c r="SMI36" s="207"/>
      <c r="SMJ36" s="227"/>
      <c r="SMK36" s="227"/>
      <c r="SML36" s="207"/>
      <c r="SMM36" s="207"/>
      <c r="SMN36" s="207"/>
      <c r="SMO36" s="207"/>
      <c r="SMP36" s="207"/>
      <c r="SMQ36" s="207"/>
      <c r="SMR36" s="207"/>
      <c r="SMS36" s="207"/>
      <c r="SMT36" s="207"/>
      <c r="SMU36" s="207"/>
      <c r="SMV36" s="227"/>
      <c r="SMW36" s="227"/>
      <c r="SMX36" s="207"/>
      <c r="SMY36" s="207"/>
      <c r="SMZ36" s="207"/>
      <c r="SNA36" s="207"/>
      <c r="SNB36" s="207"/>
      <c r="SNC36" s="207"/>
      <c r="SND36" s="207"/>
      <c r="SNE36" s="207"/>
      <c r="SNF36" s="207"/>
      <c r="SNG36" s="207"/>
      <c r="SNH36" s="227"/>
      <c r="SNI36" s="227"/>
      <c r="SNJ36" s="207"/>
      <c r="SNK36" s="207"/>
      <c r="SNL36" s="207"/>
      <c r="SNM36" s="207"/>
      <c r="SNN36" s="207"/>
      <c r="SNO36" s="207"/>
      <c r="SNP36" s="207"/>
      <c r="SNQ36" s="207"/>
      <c r="SNR36" s="207"/>
      <c r="SNS36" s="207"/>
      <c r="SNT36" s="227"/>
      <c r="SNU36" s="227"/>
      <c r="SNV36" s="207"/>
      <c r="SNW36" s="207"/>
      <c r="SNX36" s="207"/>
      <c r="SNY36" s="207"/>
      <c r="SNZ36" s="207"/>
      <c r="SOA36" s="207"/>
      <c r="SOB36" s="207"/>
      <c r="SOC36" s="207"/>
      <c r="SOD36" s="207"/>
      <c r="SOE36" s="207"/>
      <c r="SOF36" s="227"/>
      <c r="SOG36" s="227"/>
      <c r="SOH36" s="207"/>
      <c r="SOI36" s="207"/>
      <c r="SOJ36" s="207"/>
      <c r="SOK36" s="207"/>
      <c r="SOL36" s="207"/>
      <c r="SOM36" s="207"/>
      <c r="SON36" s="207"/>
      <c r="SOO36" s="207"/>
      <c r="SOP36" s="207"/>
      <c r="SOQ36" s="207"/>
      <c r="SOR36" s="227"/>
      <c r="SOS36" s="227"/>
      <c r="SOT36" s="207"/>
      <c r="SOU36" s="207"/>
      <c r="SOV36" s="207"/>
      <c r="SOW36" s="207"/>
      <c r="SOX36" s="207"/>
      <c r="SOY36" s="207"/>
      <c r="SOZ36" s="207"/>
      <c r="SPA36" s="207"/>
      <c r="SPB36" s="207"/>
      <c r="SPC36" s="207"/>
      <c r="SPD36" s="227"/>
      <c r="SPE36" s="227"/>
      <c r="SPF36" s="207"/>
      <c r="SPG36" s="207"/>
      <c r="SPH36" s="207"/>
      <c r="SPI36" s="207"/>
      <c r="SPJ36" s="207"/>
      <c r="SPK36" s="207"/>
      <c r="SPL36" s="207"/>
      <c r="SPM36" s="207"/>
      <c r="SPN36" s="207"/>
      <c r="SPO36" s="207"/>
      <c r="SPP36" s="227"/>
      <c r="SPQ36" s="227"/>
      <c r="SPR36" s="207"/>
      <c r="SPS36" s="207"/>
      <c r="SPT36" s="207"/>
      <c r="SPU36" s="207"/>
      <c r="SPV36" s="207"/>
      <c r="SPW36" s="207"/>
      <c r="SPX36" s="207"/>
      <c r="SPY36" s="207"/>
      <c r="SPZ36" s="207"/>
      <c r="SQA36" s="207"/>
      <c r="SQB36" s="227"/>
      <c r="SQC36" s="227"/>
      <c r="SQD36" s="207"/>
      <c r="SQE36" s="207"/>
      <c r="SQF36" s="207"/>
      <c r="SQG36" s="207"/>
      <c r="SQH36" s="207"/>
      <c r="SQI36" s="207"/>
      <c r="SQJ36" s="207"/>
      <c r="SQK36" s="207"/>
      <c r="SQL36" s="207"/>
      <c r="SQM36" s="207"/>
      <c r="SQN36" s="227"/>
      <c r="SQO36" s="227"/>
      <c r="SQP36" s="207"/>
      <c r="SQQ36" s="207"/>
      <c r="SQR36" s="207"/>
      <c r="SQS36" s="207"/>
      <c r="SQT36" s="207"/>
      <c r="SQU36" s="207"/>
      <c r="SQV36" s="207"/>
      <c r="SQW36" s="207"/>
      <c r="SQX36" s="207"/>
      <c r="SQY36" s="207"/>
      <c r="SQZ36" s="227"/>
      <c r="SRA36" s="227"/>
      <c r="SRB36" s="207"/>
      <c r="SRC36" s="207"/>
      <c r="SRD36" s="207"/>
      <c r="SRE36" s="207"/>
      <c r="SRF36" s="207"/>
      <c r="SRG36" s="207"/>
      <c r="SRH36" s="207"/>
      <c r="SRI36" s="207"/>
      <c r="SRJ36" s="207"/>
      <c r="SRK36" s="207"/>
      <c r="SRL36" s="227"/>
      <c r="SRM36" s="227"/>
      <c r="SRN36" s="207"/>
      <c r="SRO36" s="207"/>
      <c r="SRP36" s="207"/>
      <c r="SRQ36" s="207"/>
      <c r="SRR36" s="207"/>
      <c r="SRS36" s="207"/>
      <c r="SRT36" s="207"/>
      <c r="SRU36" s="207"/>
      <c r="SRV36" s="207"/>
      <c r="SRW36" s="207"/>
      <c r="SRX36" s="227"/>
      <c r="SRY36" s="227"/>
      <c r="SRZ36" s="207"/>
      <c r="SSA36" s="207"/>
      <c r="SSB36" s="207"/>
      <c r="SSC36" s="207"/>
      <c r="SSD36" s="207"/>
      <c r="SSE36" s="207"/>
      <c r="SSF36" s="207"/>
      <c r="SSG36" s="207"/>
      <c r="SSH36" s="207"/>
      <c r="SSI36" s="207"/>
      <c r="SSJ36" s="227"/>
      <c r="SSK36" s="227"/>
      <c r="SSL36" s="207"/>
      <c r="SSM36" s="207"/>
      <c r="SSN36" s="207"/>
      <c r="SSO36" s="207"/>
      <c r="SSP36" s="207"/>
      <c r="SSQ36" s="207"/>
      <c r="SSR36" s="207"/>
      <c r="SSS36" s="207"/>
      <c r="SST36" s="207"/>
      <c r="SSU36" s="207"/>
      <c r="SSV36" s="227"/>
      <c r="SSW36" s="227"/>
      <c r="SSX36" s="207"/>
      <c r="SSY36" s="207"/>
      <c r="SSZ36" s="207"/>
      <c r="STA36" s="207"/>
      <c r="STB36" s="207"/>
      <c r="STC36" s="207"/>
      <c r="STD36" s="207"/>
      <c r="STE36" s="207"/>
      <c r="STF36" s="207"/>
      <c r="STG36" s="207"/>
      <c r="STH36" s="227"/>
      <c r="STI36" s="227"/>
      <c r="STJ36" s="207"/>
      <c r="STK36" s="207"/>
      <c r="STL36" s="207"/>
      <c r="STM36" s="207"/>
      <c r="STN36" s="207"/>
      <c r="STO36" s="207"/>
      <c r="STP36" s="207"/>
      <c r="STQ36" s="207"/>
      <c r="STR36" s="207"/>
      <c r="STS36" s="207"/>
      <c r="STT36" s="227"/>
      <c r="STU36" s="227"/>
      <c r="STV36" s="207"/>
      <c r="STW36" s="207"/>
      <c r="STX36" s="207"/>
      <c r="STY36" s="207"/>
      <c r="STZ36" s="207"/>
      <c r="SUA36" s="207"/>
      <c r="SUB36" s="207"/>
      <c r="SUC36" s="207"/>
      <c r="SUD36" s="207"/>
      <c r="SUE36" s="207"/>
      <c r="SUF36" s="227"/>
      <c r="SUG36" s="227"/>
      <c r="SUH36" s="207"/>
      <c r="SUI36" s="207"/>
      <c r="SUJ36" s="207"/>
      <c r="SUK36" s="207"/>
      <c r="SUL36" s="207"/>
      <c r="SUM36" s="207"/>
      <c r="SUN36" s="207"/>
      <c r="SUO36" s="207"/>
      <c r="SUP36" s="207"/>
      <c r="SUQ36" s="207"/>
      <c r="SUR36" s="227"/>
      <c r="SUS36" s="227"/>
      <c r="SUT36" s="207"/>
      <c r="SUU36" s="207"/>
      <c r="SUV36" s="207"/>
      <c r="SUW36" s="207"/>
      <c r="SUX36" s="207"/>
      <c r="SUY36" s="207"/>
      <c r="SUZ36" s="207"/>
      <c r="SVA36" s="207"/>
      <c r="SVB36" s="207"/>
      <c r="SVC36" s="207"/>
      <c r="SVD36" s="227"/>
      <c r="SVE36" s="227"/>
      <c r="SVF36" s="207"/>
      <c r="SVG36" s="207"/>
      <c r="SVH36" s="207"/>
      <c r="SVI36" s="207"/>
      <c r="SVJ36" s="207"/>
      <c r="SVK36" s="207"/>
      <c r="SVL36" s="207"/>
      <c r="SVM36" s="207"/>
      <c r="SVN36" s="207"/>
      <c r="SVO36" s="207"/>
      <c r="SVP36" s="227"/>
      <c r="SVQ36" s="227"/>
      <c r="SVR36" s="207"/>
      <c r="SVS36" s="207"/>
      <c r="SVT36" s="207"/>
      <c r="SVU36" s="207"/>
      <c r="SVV36" s="207"/>
      <c r="SVW36" s="207"/>
      <c r="SVX36" s="207"/>
      <c r="SVY36" s="207"/>
      <c r="SVZ36" s="207"/>
      <c r="SWA36" s="207"/>
      <c r="SWB36" s="227"/>
      <c r="SWC36" s="227"/>
      <c r="SWD36" s="207"/>
      <c r="SWE36" s="207"/>
      <c r="SWF36" s="207"/>
      <c r="SWG36" s="207"/>
      <c r="SWH36" s="207"/>
      <c r="SWI36" s="207"/>
      <c r="SWJ36" s="207"/>
      <c r="SWK36" s="207"/>
      <c r="SWL36" s="207"/>
      <c r="SWM36" s="207"/>
      <c r="SWN36" s="227"/>
      <c r="SWO36" s="227"/>
      <c r="SWP36" s="207"/>
      <c r="SWQ36" s="207"/>
      <c r="SWR36" s="207"/>
      <c r="SWS36" s="207"/>
      <c r="SWT36" s="207"/>
      <c r="SWU36" s="207"/>
      <c r="SWV36" s="207"/>
      <c r="SWW36" s="207"/>
      <c r="SWX36" s="207"/>
      <c r="SWY36" s="207"/>
      <c r="SWZ36" s="227"/>
      <c r="SXA36" s="227"/>
      <c r="SXB36" s="207"/>
      <c r="SXC36" s="207"/>
      <c r="SXD36" s="207"/>
      <c r="SXE36" s="207"/>
      <c r="SXF36" s="207"/>
      <c r="SXG36" s="207"/>
      <c r="SXH36" s="207"/>
      <c r="SXI36" s="207"/>
      <c r="SXJ36" s="207"/>
      <c r="SXK36" s="207"/>
      <c r="SXL36" s="227"/>
      <c r="SXM36" s="227"/>
      <c r="SXN36" s="207"/>
      <c r="SXO36" s="207"/>
      <c r="SXP36" s="207"/>
      <c r="SXQ36" s="207"/>
      <c r="SXR36" s="207"/>
      <c r="SXS36" s="207"/>
      <c r="SXT36" s="207"/>
      <c r="SXU36" s="207"/>
      <c r="SXV36" s="207"/>
      <c r="SXW36" s="207"/>
      <c r="SXX36" s="227"/>
      <c r="SXY36" s="227"/>
      <c r="SXZ36" s="207"/>
      <c r="SYA36" s="207"/>
      <c r="SYB36" s="207"/>
      <c r="SYC36" s="207"/>
      <c r="SYD36" s="207"/>
      <c r="SYE36" s="207"/>
      <c r="SYF36" s="207"/>
      <c r="SYG36" s="207"/>
      <c r="SYH36" s="207"/>
      <c r="SYI36" s="207"/>
      <c r="SYJ36" s="227"/>
      <c r="SYK36" s="227"/>
      <c r="SYL36" s="207"/>
      <c r="SYM36" s="207"/>
      <c r="SYN36" s="207"/>
      <c r="SYO36" s="207"/>
      <c r="SYP36" s="207"/>
      <c r="SYQ36" s="207"/>
      <c r="SYR36" s="207"/>
      <c r="SYS36" s="207"/>
      <c r="SYT36" s="207"/>
      <c r="SYU36" s="207"/>
      <c r="SYV36" s="227"/>
      <c r="SYW36" s="227"/>
      <c r="SYX36" s="207"/>
      <c r="SYY36" s="207"/>
      <c r="SYZ36" s="207"/>
      <c r="SZA36" s="207"/>
      <c r="SZB36" s="207"/>
      <c r="SZC36" s="207"/>
      <c r="SZD36" s="207"/>
      <c r="SZE36" s="207"/>
      <c r="SZF36" s="207"/>
      <c r="SZG36" s="207"/>
      <c r="SZH36" s="227"/>
      <c r="SZI36" s="227"/>
      <c r="SZJ36" s="207"/>
      <c r="SZK36" s="207"/>
      <c r="SZL36" s="207"/>
      <c r="SZM36" s="207"/>
      <c r="SZN36" s="207"/>
      <c r="SZO36" s="207"/>
      <c r="SZP36" s="207"/>
      <c r="SZQ36" s="207"/>
      <c r="SZR36" s="207"/>
      <c r="SZS36" s="207"/>
      <c r="SZT36" s="227"/>
      <c r="SZU36" s="227"/>
      <c r="SZV36" s="207"/>
      <c r="SZW36" s="207"/>
      <c r="SZX36" s="207"/>
      <c r="SZY36" s="207"/>
      <c r="SZZ36" s="207"/>
      <c r="TAA36" s="207"/>
      <c r="TAB36" s="207"/>
      <c r="TAC36" s="207"/>
      <c r="TAD36" s="207"/>
      <c r="TAE36" s="207"/>
      <c r="TAF36" s="227"/>
      <c r="TAG36" s="227"/>
      <c r="TAH36" s="207"/>
      <c r="TAI36" s="207"/>
      <c r="TAJ36" s="207"/>
      <c r="TAK36" s="207"/>
      <c r="TAL36" s="207"/>
      <c r="TAM36" s="207"/>
      <c r="TAN36" s="207"/>
      <c r="TAO36" s="207"/>
      <c r="TAP36" s="207"/>
      <c r="TAQ36" s="207"/>
      <c r="TAR36" s="227"/>
      <c r="TAS36" s="227"/>
      <c r="TAT36" s="207"/>
      <c r="TAU36" s="207"/>
      <c r="TAV36" s="207"/>
      <c r="TAW36" s="207"/>
      <c r="TAX36" s="207"/>
      <c r="TAY36" s="207"/>
      <c r="TAZ36" s="207"/>
      <c r="TBA36" s="207"/>
      <c r="TBB36" s="207"/>
      <c r="TBC36" s="207"/>
      <c r="TBD36" s="227"/>
      <c r="TBE36" s="227"/>
      <c r="TBF36" s="207"/>
      <c r="TBG36" s="207"/>
      <c r="TBH36" s="207"/>
      <c r="TBI36" s="207"/>
      <c r="TBJ36" s="207"/>
      <c r="TBK36" s="207"/>
      <c r="TBL36" s="207"/>
      <c r="TBM36" s="207"/>
      <c r="TBN36" s="207"/>
      <c r="TBO36" s="207"/>
      <c r="TBP36" s="227"/>
      <c r="TBQ36" s="227"/>
      <c r="TBR36" s="207"/>
      <c r="TBS36" s="207"/>
      <c r="TBT36" s="207"/>
      <c r="TBU36" s="207"/>
      <c r="TBV36" s="207"/>
      <c r="TBW36" s="207"/>
      <c r="TBX36" s="207"/>
      <c r="TBY36" s="207"/>
      <c r="TBZ36" s="207"/>
      <c r="TCA36" s="207"/>
      <c r="TCB36" s="227"/>
      <c r="TCC36" s="227"/>
      <c r="TCD36" s="207"/>
      <c r="TCE36" s="207"/>
      <c r="TCF36" s="207"/>
      <c r="TCG36" s="207"/>
      <c r="TCH36" s="207"/>
      <c r="TCI36" s="207"/>
      <c r="TCJ36" s="207"/>
      <c r="TCK36" s="207"/>
      <c r="TCL36" s="207"/>
      <c r="TCM36" s="207"/>
      <c r="TCN36" s="227"/>
      <c r="TCO36" s="227"/>
      <c r="TCP36" s="207"/>
      <c r="TCQ36" s="207"/>
      <c r="TCR36" s="207"/>
      <c r="TCS36" s="207"/>
      <c r="TCT36" s="207"/>
      <c r="TCU36" s="207"/>
      <c r="TCV36" s="207"/>
      <c r="TCW36" s="207"/>
      <c r="TCX36" s="207"/>
      <c r="TCY36" s="207"/>
      <c r="TCZ36" s="227"/>
      <c r="TDA36" s="227"/>
      <c r="TDB36" s="207"/>
      <c r="TDC36" s="207"/>
      <c r="TDD36" s="207"/>
      <c r="TDE36" s="207"/>
      <c r="TDF36" s="207"/>
      <c r="TDG36" s="207"/>
      <c r="TDH36" s="207"/>
      <c r="TDI36" s="207"/>
      <c r="TDJ36" s="207"/>
      <c r="TDK36" s="207"/>
      <c r="TDL36" s="227"/>
      <c r="TDM36" s="227"/>
      <c r="TDN36" s="207"/>
      <c r="TDO36" s="207"/>
      <c r="TDP36" s="207"/>
      <c r="TDQ36" s="207"/>
      <c r="TDR36" s="207"/>
      <c r="TDS36" s="207"/>
      <c r="TDT36" s="207"/>
      <c r="TDU36" s="207"/>
      <c r="TDV36" s="207"/>
      <c r="TDW36" s="207"/>
      <c r="TDX36" s="227"/>
      <c r="TDY36" s="227"/>
      <c r="TDZ36" s="207"/>
      <c r="TEA36" s="207"/>
      <c r="TEB36" s="207"/>
      <c r="TEC36" s="207"/>
      <c r="TED36" s="207"/>
      <c r="TEE36" s="207"/>
      <c r="TEF36" s="207"/>
      <c r="TEG36" s="207"/>
      <c r="TEH36" s="207"/>
      <c r="TEI36" s="207"/>
      <c r="TEJ36" s="227"/>
      <c r="TEK36" s="227"/>
      <c r="TEL36" s="207"/>
      <c r="TEM36" s="207"/>
      <c r="TEN36" s="207"/>
      <c r="TEO36" s="207"/>
      <c r="TEP36" s="207"/>
      <c r="TEQ36" s="207"/>
      <c r="TER36" s="207"/>
      <c r="TES36" s="207"/>
      <c r="TET36" s="207"/>
      <c r="TEU36" s="207"/>
      <c r="TEV36" s="227"/>
      <c r="TEW36" s="227"/>
      <c r="TEX36" s="207"/>
      <c r="TEY36" s="207"/>
      <c r="TEZ36" s="207"/>
      <c r="TFA36" s="207"/>
      <c r="TFB36" s="207"/>
      <c r="TFC36" s="207"/>
      <c r="TFD36" s="207"/>
      <c r="TFE36" s="207"/>
      <c r="TFF36" s="207"/>
      <c r="TFG36" s="207"/>
      <c r="TFH36" s="227"/>
      <c r="TFI36" s="227"/>
      <c r="TFJ36" s="207"/>
      <c r="TFK36" s="207"/>
      <c r="TFL36" s="207"/>
      <c r="TFM36" s="207"/>
      <c r="TFN36" s="207"/>
      <c r="TFO36" s="207"/>
      <c r="TFP36" s="207"/>
      <c r="TFQ36" s="207"/>
      <c r="TFR36" s="207"/>
      <c r="TFS36" s="207"/>
      <c r="TFT36" s="227"/>
      <c r="TFU36" s="227"/>
      <c r="TFV36" s="207"/>
      <c r="TFW36" s="207"/>
      <c r="TFX36" s="207"/>
      <c r="TFY36" s="207"/>
      <c r="TFZ36" s="207"/>
      <c r="TGA36" s="207"/>
      <c r="TGB36" s="207"/>
      <c r="TGC36" s="207"/>
      <c r="TGD36" s="207"/>
      <c r="TGE36" s="207"/>
      <c r="TGF36" s="227"/>
      <c r="TGG36" s="227"/>
      <c r="TGH36" s="207"/>
      <c r="TGI36" s="207"/>
      <c r="TGJ36" s="207"/>
      <c r="TGK36" s="207"/>
      <c r="TGL36" s="207"/>
      <c r="TGM36" s="207"/>
      <c r="TGN36" s="207"/>
      <c r="TGO36" s="207"/>
      <c r="TGP36" s="207"/>
      <c r="TGQ36" s="207"/>
      <c r="TGR36" s="227"/>
      <c r="TGS36" s="227"/>
      <c r="TGT36" s="207"/>
      <c r="TGU36" s="207"/>
      <c r="TGV36" s="207"/>
      <c r="TGW36" s="207"/>
      <c r="TGX36" s="207"/>
      <c r="TGY36" s="207"/>
      <c r="TGZ36" s="207"/>
      <c r="THA36" s="207"/>
      <c r="THB36" s="207"/>
      <c r="THC36" s="207"/>
      <c r="THD36" s="227"/>
      <c r="THE36" s="227"/>
      <c r="THF36" s="207"/>
      <c r="THG36" s="207"/>
      <c r="THH36" s="207"/>
      <c r="THI36" s="207"/>
      <c r="THJ36" s="207"/>
      <c r="THK36" s="207"/>
      <c r="THL36" s="207"/>
      <c r="THM36" s="207"/>
      <c r="THN36" s="207"/>
      <c r="THO36" s="207"/>
      <c r="THP36" s="227"/>
      <c r="THQ36" s="227"/>
      <c r="THR36" s="207"/>
      <c r="THS36" s="207"/>
      <c r="THT36" s="207"/>
      <c r="THU36" s="207"/>
      <c r="THV36" s="207"/>
      <c r="THW36" s="207"/>
      <c r="THX36" s="207"/>
      <c r="THY36" s="207"/>
      <c r="THZ36" s="207"/>
      <c r="TIA36" s="207"/>
      <c r="TIB36" s="227"/>
      <c r="TIC36" s="227"/>
      <c r="TID36" s="207"/>
      <c r="TIE36" s="207"/>
      <c r="TIF36" s="207"/>
      <c r="TIG36" s="207"/>
      <c r="TIH36" s="207"/>
      <c r="TII36" s="207"/>
      <c r="TIJ36" s="207"/>
      <c r="TIK36" s="207"/>
      <c r="TIL36" s="207"/>
      <c r="TIM36" s="207"/>
      <c r="TIN36" s="227"/>
      <c r="TIO36" s="227"/>
      <c r="TIP36" s="207"/>
      <c r="TIQ36" s="207"/>
      <c r="TIR36" s="207"/>
      <c r="TIS36" s="207"/>
      <c r="TIT36" s="207"/>
      <c r="TIU36" s="207"/>
      <c r="TIV36" s="207"/>
      <c r="TIW36" s="207"/>
      <c r="TIX36" s="207"/>
      <c r="TIY36" s="207"/>
      <c r="TIZ36" s="227"/>
      <c r="TJA36" s="227"/>
      <c r="TJB36" s="207"/>
      <c r="TJC36" s="207"/>
      <c r="TJD36" s="207"/>
      <c r="TJE36" s="207"/>
      <c r="TJF36" s="207"/>
      <c r="TJG36" s="207"/>
      <c r="TJH36" s="207"/>
      <c r="TJI36" s="207"/>
      <c r="TJJ36" s="207"/>
      <c r="TJK36" s="207"/>
      <c r="TJL36" s="227"/>
      <c r="TJM36" s="227"/>
      <c r="TJN36" s="207"/>
      <c r="TJO36" s="207"/>
      <c r="TJP36" s="207"/>
      <c r="TJQ36" s="207"/>
      <c r="TJR36" s="207"/>
      <c r="TJS36" s="207"/>
      <c r="TJT36" s="207"/>
      <c r="TJU36" s="207"/>
      <c r="TJV36" s="207"/>
      <c r="TJW36" s="207"/>
      <c r="TJX36" s="227"/>
      <c r="TJY36" s="227"/>
      <c r="TJZ36" s="207"/>
      <c r="TKA36" s="207"/>
      <c r="TKB36" s="207"/>
      <c r="TKC36" s="207"/>
      <c r="TKD36" s="207"/>
      <c r="TKE36" s="207"/>
      <c r="TKF36" s="207"/>
      <c r="TKG36" s="207"/>
      <c r="TKH36" s="207"/>
      <c r="TKI36" s="207"/>
      <c r="TKJ36" s="227"/>
      <c r="TKK36" s="227"/>
      <c r="TKL36" s="207"/>
      <c r="TKM36" s="207"/>
      <c r="TKN36" s="207"/>
      <c r="TKO36" s="207"/>
      <c r="TKP36" s="207"/>
      <c r="TKQ36" s="207"/>
      <c r="TKR36" s="207"/>
      <c r="TKS36" s="207"/>
      <c r="TKT36" s="207"/>
      <c r="TKU36" s="207"/>
      <c r="TKV36" s="227"/>
      <c r="TKW36" s="227"/>
      <c r="TKX36" s="207"/>
      <c r="TKY36" s="207"/>
      <c r="TKZ36" s="207"/>
      <c r="TLA36" s="207"/>
      <c r="TLB36" s="207"/>
      <c r="TLC36" s="207"/>
      <c r="TLD36" s="207"/>
      <c r="TLE36" s="207"/>
      <c r="TLF36" s="207"/>
      <c r="TLG36" s="207"/>
      <c r="TLH36" s="227"/>
      <c r="TLI36" s="227"/>
      <c r="TLJ36" s="207"/>
      <c r="TLK36" s="207"/>
      <c r="TLL36" s="207"/>
      <c r="TLM36" s="207"/>
      <c r="TLN36" s="207"/>
      <c r="TLO36" s="207"/>
      <c r="TLP36" s="207"/>
      <c r="TLQ36" s="207"/>
      <c r="TLR36" s="207"/>
      <c r="TLS36" s="207"/>
      <c r="TLT36" s="227"/>
      <c r="TLU36" s="227"/>
      <c r="TLV36" s="207"/>
      <c r="TLW36" s="207"/>
      <c r="TLX36" s="207"/>
      <c r="TLY36" s="207"/>
      <c r="TLZ36" s="207"/>
      <c r="TMA36" s="207"/>
      <c r="TMB36" s="207"/>
      <c r="TMC36" s="207"/>
      <c r="TMD36" s="207"/>
      <c r="TME36" s="207"/>
      <c r="TMF36" s="227"/>
      <c r="TMG36" s="227"/>
      <c r="TMH36" s="207"/>
      <c r="TMI36" s="207"/>
      <c r="TMJ36" s="207"/>
      <c r="TMK36" s="207"/>
      <c r="TML36" s="207"/>
      <c r="TMM36" s="207"/>
      <c r="TMN36" s="207"/>
      <c r="TMO36" s="207"/>
      <c r="TMP36" s="207"/>
      <c r="TMQ36" s="207"/>
      <c r="TMR36" s="227"/>
      <c r="TMS36" s="227"/>
      <c r="TMT36" s="207"/>
      <c r="TMU36" s="207"/>
      <c r="TMV36" s="207"/>
      <c r="TMW36" s="207"/>
      <c r="TMX36" s="207"/>
      <c r="TMY36" s="207"/>
      <c r="TMZ36" s="207"/>
      <c r="TNA36" s="207"/>
      <c r="TNB36" s="207"/>
      <c r="TNC36" s="207"/>
      <c r="TND36" s="227"/>
      <c r="TNE36" s="227"/>
      <c r="TNF36" s="207"/>
      <c r="TNG36" s="207"/>
      <c r="TNH36" s="207"/>
      <c r="TNI36" s="207"/>
      <c r="TNJ36" s="207"/>
      <c r="TNK36" s="207"/>
      <c r="TNL36" s="207"/>
      <c r="TNM36" s="207"/>
      <c r="TNN36" s="207"/>
      <c r="TNO36" s="207"/>
      <c r="TNP36" s="227"/>
      <c r="TNQ36" s="227"/>
      <c r="TNR36" s="207"/>
      <c r="TNS36" s="207"/>
      <c r="TNT36" s="207"/>
      <c r="TNU36" s="207"/>
      <c r="TNV36" s="207"/>
      <c r="TNW36" s="207"/>
      <c r="TNX36" s="207"/>
      <c r="TNY36" s="207"/>
      <c r="TNZ36" s="207"/>
      <c r="TOA36" s="207"/>
      <c r="TOB36" s="227"/>
      <c r="TOC36" s="227"/>
      <c r="TOD36" s="207"/>
      <c r="TOE36" s="207"/>
      <c r="TOF36" s="207"/>
      <c r="TOG36" s="207"/>
      <c r="TOH36" s="207"/>
      <c r="TOI36" s="207"/>
      <c r="TOJ36" s="207"/>
      <c r="TOK36" s="207"/>
      <c r="TOL36" s="207"/>
      <c r="TOM36" s="207"/>
      <c r="TON36" s="227"/>
      <c r="TOO36" s="227"/>
      <c r="TOP36" s="207"/>
      <c r="TOQ36" s="207"/>
      <c r="TOR36" s="207"/>
      <c r="TOS36" s="207"/>
      <c r="TOT36" s="207"/>
      <c r="TOU36" s="207"/>
      <c r="TOV36" s="207"/>
      <c r="TOW36" s="207"/>
      <c r="TOX36" s="207"/>
      <c r="TOY36" s="207"/>
      <c r="TOZ36" s="227"/>
      <c r="TPA36" s="227"/>
      <c r="TPB36" s="207"/>
      <c r="TPC36" s="207"/>
      <c r="TPD36" s="207"/>
      <c r="TPE36" s="207"/>
      <c r="TPF36" s="207"/>
      <c r="TPG36" s="207"/>
      <c r="TPH36" s="207"/>
      <c r="TPI36" s="207"/>
      <c r="TPJ36" s="207"/>
      <c r="TPK36" s="207"/>
      <c r="TPL36" s="227"/>
      <c r="TPM36" s="227"/>
      <c r="TPN36" s="207"/>
      <c r="TPO36" s="207"/>
      <c r="TPP36" s="207"/>
      <c r="TPQ36" s="207"/>
      <c r="TPR36" s="207"/>
      <c r="TPS36" s="207"/>
      <c r="TPT36" s="207"/>
      <c r="TPU36" s="207"/>
      <c r="TPV36" s="207"/>
      <c r="TPW36" s="207"/>
      <c r="TPX36" s="227"/>
      <c r="TPY36" s="227"/>
      <c r="TPZ36" s="207"/>
      <c r="TQA36" s="207"/>
      <c r="TQB36" s="207"/>
      <c r="TQC36" s="207"/>
      <c r="TQD36" s="207"/>
      <c r="TQE36" s="207"/>
      <c r="TQF36" s="207"/>
      <c r="TQG36" s="207"/>
      <c r="TQH36" s="207"/>
      <c r="TQI36" s="207"/>
      <c r="TQJ36" s="227"/>
      <c r="TQK36" s="227"/>
      <c r="TQL36" s="207"/>
      <c r="TQM36" s="207"/>
      <c r="TQN36" s="207"/>
      <c r="TQO36" s="207"/>
      <c r="TQP36" s="207"/>
      <c r="TQQ36" s="207"/>
      <c r="TQR36" s="207"/>
      <c r="TQS36" s="207"/>
      <c r="TQT36" s="207"/>
      <c r="TQU36" s="207"/>
      <c r="TQV36" s="227"/>
      <c r="TQW36" s="227"/>
      <c r="TQX36" s="207"/>
      <c r="TQY36" s="207"/>
      <c r="TQZ36" s="207"/>
      <c r="TRA36" s="207"/>
      <c r="TRB36" s="207"/>
      <c r="TRC36" s="207"/>
      <c r="TRD36" s="207"/>
      <c r="TRE36" s="207"/>
      <c r="TRF36" s="207"/>
      <c r="TRG36" s="207"/>
      <c r="TRH36" s="227"/>
      <c r="TRI36" s="227"/>
      <c r="TRJ36" s="207"/>
      <c r="TRK36" s="207"/>
      <c r="TRL36" s="207"/>
      <c r="TRM36" s="207"/>
      <c r="TRN36" s="207"/>
      <c r="TRO36" s="207"/>
      <c r="TRP36" s="207"/>
      <c r="TRQ36" s="207"/>
      <c r="TRR36" s="207"/>
      <c r="TRS36" s="207"/>
      <c r="TRT36" s="227"/>
      <c r="TRU36" s="227"/>
      <c r="TRV36" s="207"/>
      <c r="TRW36" s="207"/>
      <c r="TRX36" s="207"/>
      <c r="TRY36" s="207"/>
      <c r="TRZ36" s="207"/>
      <c r="TSA36" s="207"/>
      <c r="TSB36" s="207"/>
      <c r="TSC36" s="207"/>
      <c r="TSD36" s="207"/>
      <c r="TSE36" s="207"/>
      <c r="TSF36" s="227"/>
      <c r="TSG36" s="227"/>
      <c r="TSH36" s="207"/>
      <c r="TSI36" s="207"/>
      <c r="TSJ36" s="207"/>
      <c r="TSK36" s="207"/>
      <c r="TSL36" s="207"/>
      <c r="TSM36" s="207"/>
      <c r="TSN36" s="207"/>
      <c r="TSO36" s="207"/>
      <c r="TSP36" s="207"/>
      <c r="TSQ36" s="207"/>
      <c r="TSR36" s="227"/>
      <c r="TSS36" s="227"/>
      <c r="TST36" s="207"/>
      <c r="TSU36" s="207"/>
      <c r="TSV36" s="207"/>
      <c r="TSW36" s="207"/>
      <c r="TSX36" s="207"/>
      <c r="TSY36" s="207"/>
      <c r="TSZ36" s="207"/>
      <c r="TTA36" s="207"/>
      <c r="TTB36" s="207"/>
      <c r="TTC36" s="207"/>
      <c r="TTD36" s="227"/>
      <c r="TTE36" s="227"/>
      <c r="TTF36" s="207"/>
      <c r="TTG36" s="207"/>
      <c r="TTH36" s="207"/>
      <c r="TTI36" s="207"/>
      <c r="TTJ36" s="207"/>
      <c r="TTK36" s="207"/>
      <c r="TTL36" s="207"/>
      <c r="TTM36" s="207"/>
      <c r="TTN36" s="207"/>
      <c r="TTO36" s="207"/>
      <c r="TTP36" s="227"/>
      <c r="TTQ36" s="227"/>
      <c r="TTR36" s="207"/>
      <c r="TTS36" s="207"/>
      <c r="TTT36" s="207"/>
      <c r="TTU36" s="207"/>
      <c r="TTV36" s="207"/>
      <c r="TTW36" s="207"/>
      <c r="TTX36" s="207"/>
      <c r="TTY36" s="207"/>
      <c r="TTZ36" s="207"/>
      <c r="TUA36" s="207"/>
      <c r="TUB36" s="227"/>
      <c r="TUC36" s="227"/>
      <c r="TUD36" s="207"/>
      <c r="TUE36" s="207"/>
      <c r="TUF36" s="207"/>
      <c r="TUG36" s="207"/>
      <c r="TUH36" s="207"/>
      <c r="TUI36" s="207"/>
      <c r="TUJ36" s="207"/>
      <c r="TUK36" s="207"/>
      <c r="TUL36" s="207"/>
      <c r="TUM36" s="207"/>
      <c r="TUN36" s="227"/>
      <c r="TUO36" s="227"/>
      <c r="TUP36" s="207"/>
      <c r="TUQ36" s="207"/>
      <c r="TUR36" s="207"/>
      <c r="TUS36" s="207"/>
      <c r="TUT36" s="207"/>
      <c r="TUU36" s="207"/>
      <c r="TUV36" s="207"/>
      <c r="TUW36" s="207"/>
      <c r="TUX36" s="207"/>
      <c r="TUY36" s="207"/>
      <c r="TUZ36" s="227"/>
      <c r="TVA36" s="227"/>
      <c r="TVB36" s="207"/>
      <c r="TVC36" s="207"/>
      <c r="TVD36" s="207"/>
      <c r="TVE36" s="207"/>
      <c r="TVF36" s="207"/>
      <c r="TVG36" s="207"/>
      <c r="TVH36" s="207"/>
      <c r="TVI36" s="207"/>
      <c r="TVJ36" s="207"/>
      <c r="TVK36" s="207"/>
      <c r="TVL36" s="227"/>
      <c r="TVM36" s="227"/>
      <c r="TVN36" s="207"/>
      <c r="TVO36" s="207"/>
      <c r="TVP36" s="207"/>
      <c r="TVQ36" s="207"/>
      <c r="TVR36" s="207"/>
      <c r="TVS36" s="207"/>
      <c r="TVT36" s="207"/>
      <c r="TVU36" s="207"/>
      <c r="TVV36" s="207"/>
      <c r="TVW36" s="207"/>
      <c r="TVX36" s="227"/>
      <c r="TVY36" s="227"/>
      <c r="TVZ36" s="207"/>
      <c r="TWA36" s="207"/>
      <c r="TWB36" s="207"/>
      <c r="TWC36" s="207"/>
      <c r="TWD36" s="207"/>
      <c r="TWE36" s="207"/>
      <c r="TWF36" s="207"/>
      <c r="TWG36" s="207"/>
      <c r="TWH36" s="207"/>
      <c r="TWI36" s="207"/>
      <c r="TWJ36" s="227"/>
      <c r="TWK36" s="227"/>
      <c r="TWL36" s="207"/>
      <c r="TWM36" s="207"/>
      <c r="TWN36" s="207"/>
      <c r="TWO36" s="207"/>
      <c r="TWP36" s="207"/>
      <c r="TWQ36" s="207"/>
      <c r="TWR36" s="207"/>
      <c r="TWS36" s="207"/>
      <c r="TWT36" s="207"/>
      <c r="TWU36" s="207"/>
      <c r="TWV36" s="227"/>
      <c r="TWW36" s="227"/>
      <c r="TWX36" s="207"/>
      <c r="TWY36" s="207"/>
      <c r="TWZ36" s="207"/>
      <c r="TXA36" s="207"/>
      <c r="TXB36" s="207"/>
      <c r="TXC36" s="207"/>
      <c r="TXD36" s="207"/>
      <c r="TXE36" s="207"/>
      <c r="TXF36" s="207"/>
      <c r="TXG36" s="207"/>
      <c r="TXH36" s="227"/>
      <c r="TXI36" s="227"/>
      <c r="TXJ36" s="207"/>
      <c r="TXK36" s="207"/>
      <c r="TXL36" s="207"/>
      <c r="TXM36" s="207"/>
      <c r="TXN36" s="207"/>
      <c r="TXO36" s="207"/>
      <c r="TXP36" s="207"/>
      <c r="TXQ36" s="207"/>
      <c r="TXR36" s="207"/>
      <c r="TXS36" s="207"/>
      <c r="TXT36" s="227"/>
      <c r="TXU36" s="227"/>
      <c r="TXV36" s="207"/>
      <c r="TXW36" s="207"/>
      <c r="TXX36" s="207"/>
      <c r="TXY36" s="207"/>
      <c r="TXZ36" s="207"/>
      <c r="TYA36" s="207"/>
      <c r="TYB36" s="207"/>
      <c r="TYC36" s="207"/>
      <c r="TYD36" s="207"/>
      <c r="TYE36" s="207"/>
      <c r="TYF36" s="227"/>
      <c r="TYG36" s="227"/>
      <c r="TYH36" s="207"/>
      <c r="TYI36" s="207"/>
      <c r="TYJ36" s="207"/>
      <c r="TYK36" s="207"/>
      <c r="TYL36" s="207"/>
      <c r="TYM36" s="207"/>
      <c r="TYN36" s="207"/>
      <c r="TYO36" s="207"/>
      <c r="TYP36" s="207"/>
      <c r="TYQ36" s="207"/>
      <c r="TYR36" s="227"/>
      <c r="TYS36" s="227"/>
      <c r="TYT36" s="207"/>
      <c r="TYU36" s="207"/>
      <c r="TYV36" s="207"/>
      <c r="TYW36" s="207"/>
      <c r="TYX36" s="207"/>
      <c r="TYY36" s="207"/>
      <c r="TYZ36" s="207"/>
      <c r="TZA36" s="207"/>
      <c r="TZB36" s="207"/>
      <c r="TZC36" s="207"/>
      <c r="TZD36" s="227"/>
      <c r="TZE36" s="227"/>
      <c r="TZF36" s="207"/>
      <c r="TZG36" s="207"/>
      <c r="TZH36" s="207"/>
      <c r="TZI36" s="207"/>
      <c r="TZJ36" s="207"/>
      <c r="TZK36" s="207"/>
      <c r="TZL36" s="207"/>
      <c r="TZM36" s="207"/>
      <c r="TZN36" s="207"/>
      <c r="TZO36" s="207"/>
      <c r="TZP36" s="227"/>
      <c r="TZQ36" s="227"/>
      <c r="TZR36" s="207"/>
      <c r="TZS36" s="207"/>
      <c r="TZT36" s="207"/>
      <c r="TZU36" s="207"/>
      <c r="TZV36" s="207"/>
      <c r="TZW36" s="207"/>
      <c r="TZX36" s="207"/>
      <c r="TZY36" s="207"/>
      <c r="TZZ36" s="207"/>
      <c r="UAA36" s="207"/>
      <c r="UAB36" s="227"/>
      <c r="UAC36" s="227"/>
      <c r="UAD36" s="207"/>
      <c r="UAE36" s="207"/>
      <c r="UAF36" s="207"/>
      <c r="UAG36" s="207"/>
      <c r="UAH36" s="207"/>
      <c r="UAI36" s="207"/>
      <c r="UAJ36" s="207"/>
      <c r="UAK36" s="207"/>
      <c r="UAL36" s="207"/>
      <c r="UAM36" s="207"/>
      <c r="UAN36" s="227"/>
      <c r="UAO36" s="227"/>
      <c r="UAP36" s="207"/>
      <c r="UAQ36" s="207"/>
      <c r="UAR36" s="207"/>
      <c r="UAS36" s="207"/>
      <c r="UAT36" s="207"/>
      <c r="UAU36" s="207"/>
      <c r="UAV36" s="207"/>
      <c r="UAW36" s="207"/>
      <c r="UAX36" s="207"/>
      <c r="UAY36" s="207"/>
      <c r="UAZ36" s="227"/>
      <c r="UBA36" s="227"/>
      <c r="UBB36" s="207"/>
      <c r="UBC36" s="207"/>
      <c r="UBD36" s="207"/>
      <c r="UBE36" s="207"/>
      <c r="UBF36" s="207"/>
      <c r="UBG36" s="207"/>
      <c r="UBH36" s="207"/>
      <c r="UBI36" s="207"/>
      <c r="UBJ36" s="207"/>
      <c r="UBK36" s="207"/>
      <c r="UBL36" s="227"/>
      <c r="UBM36" s="227"/>
      <c r="UBN36" s="207"/>
      <c r="UBO36" s="207"/>
      <c r="UBP36" s="207"/>
      <c r="UBQ36" s="207"/>
      <c r="UBR36" s="207"/>
      <c r="UBS36" s="207"/>
      <c r="UBT36" s="207"/>
      <c r="UBU36" s="207"/>
      <c r="UBV36" s="207"/>
      <c r="UBW36" s="207"/>
      <c r="UBX36" s="227"/>
      <c r="UBY36" s="227"/>
      <c r="UBZ36" s="207"/>
      <c r="UCA36" s="207"/>
      <c r="UCB36" s="207"/>
      <c r="UCC36" s="207"/>
      <c r="UCD36" s="207"/>
      <c r="UCE36" s="207"/>
      <c r="UCF36" s="207"/>
      <c r="UCG36" s="207"/>
      <c r="UCH36" s="207"/>
      <c r="UCI36" s="207"/>
      <c r="UCJ36" s="227"/>
      <c r="UCK36" s="227"/>
      <c r="UCL36" s="207"/>
      <c r="UCM36" s="207"/>
      <c r="UCN36" s="207"/>
      <c r="UCO36" s="207"/>
      <c r="UCP36" s="207"/>
      <c r="UCQ36" s="207"/>
      <c r="UCR36" s="207"/>
      <c r="UCS36" s="207"/>
      <c r="UCT36" s="207"/>
      <c r="UCU36" s="207"/>
      <c r="UCV36" s="227"/>
      <c r="UCW36" s="227"/>
      <c r="UCX36" s="207"/>
      <c r="UCY36" s="207"/>
      <c r="UCZ36" s="207"/>
      <c r="UDA36" s="207"/>
      <c r="UDB36" s="207"/>
      <c r="UDC36" s="207"/>
      <c r="UDD36" s="207"/>
      <c r="UDE36" s="207"/>
      <c r="UDF36" s="207"/>
      <c r="UDG36" s="207"/>
      <c r="UDH36" s="227"/>
      <c r="UDI36" s="227"/>
      <c r="UDJ36" s="207"/>
      <c r="UDK36" s="207"/>
      <c r="UDL36" s="207"/>
      <c r="UDM36" s="207"/>
      <c r="UDN36" s="207"/>
      <c r="UDO36" s="207"/>
      <c r="UDP36" s="207"/>
      <c r="UDQ36" s="207"/>
      <c r="UDR36" s="207"/>
      <c r="UDS36" s="207"/>
      <c r="UDT36" s="227"/>
      <c r="UDU36" s="227"/>
      <c r="UDV36" s="207"/>
      <c r="UDW36" s="207"/>
      <c r="UDX36" s="207"/>
      <c r="UDY36" s="207"/>
      <c r="UDZ36" s="207"/>
      <c r="UEA36" s="207"/>
      <c r="UEB36" s="207"/>
      <c r="UEC36" s="207"/>
      <c r="UED36" s="207"/>
      <c r="UEE36" s="207"/>
      <c r="UEF36" s="227"/>
      <c r="UEG36" s="227"/>
      <c r="UEH36" s="207"/>
      <c r="UEI36" s="207"/>
      <c r="UEJ36" s="207"/>
      <c r="UEK36" s="207"/>
      <c r="UEL36" s="207"/>
      <c r="UEM36" s="207"/>
      <c r="UEN36" s="207"/>
      <c r="UEO36" s="207"/>
      <c r="UEP36" s="207"/>
      <c r="UEQ36" s="207"/>
      <c r="UER36" s="227"/>
      <c r="UES36" s="227"/>
      <c r="UET36" s="207"/>
      <c r="UEU36" s="207"/>
      <c r="UEV36" s="207"/>
      <c r="UEW36" s="207"/>
      <c r="UEX36" s="207"/>
      <c r="UEY36" s="207"/>
      <c r="UEZ36" s="207"/>
      <c r="UFA36" s="207"/>
      <c r="UFB36" s="207"/>
      <c r="UFC36" s="207"/>
      <c r="UFD36" s="227"/>
      <c r="UFE36" s="227"/>
      <c r="UFF36" s="207"/>
      <c r="UFG36" s="207"/>
      <c r="UFH36" s="207"/>
      <c r="UFI36" s="207"/>
      <c r="UFJ36" s="207"/>
      <c r="UFK36" s="207"/>
      <c r="UFL36" s="207"/>
      <c r="UFM36" s="207"/>
      <c r="UFN36" s="207"/>
      <c r="UFO36" s="207"/>
      <c r="UFP36" s="227"/>
      <c r="UFQ36" s="227"/>
      <c r="UFR36" s="207"/>
      <c r="UFS36" s="207"/>
      <c r="UFT36" s="207"/>
      <c r="UFU36" s="207"/>
      <c r="UFV36" s="207"/>
      <c r="UFW36" s="207"/>
      <c r="UFX36" s="207"/>
      <c r="UFY36" s="207"/>
      <c r="UFZ36" s="207"/>
      <c r="UGA36" s="207"/>
      <c r="UGB36" s="227"/>
      <c r="UGC36" s="227"/>
      <c r="UGD36" s="207"/>
      <c r="UGE36" s="207"/>
      <c r="UGF36" s="207"/>
      <c r="UGG36" s="207"/>
      <c r="UGH36" s="207"/>
      <c r="UGI36" s="207"/>
      <c r="UGJ36" s="207"/>
      <c r="UGK36" s="207"/>
      <c r="UGL36" s="207"/>
      <c r="UGM36" s="207"/>
      <c r="UGN36" s="227"/>
      <c r="UGO36" s="227"/>
      <c r="UGP36" s="207"/>
      <c r="UGQ36" s="207"/>
      <c r="UGR36" s="207"/>
      <c r="UGS36" s="207"/>
      <c r="UGT36" s="207"/>
      <c r="UGU36" s="207"/>
      <c r="UGV36" s="207"/>
      <c r="UGW36" s="207"/>
      <c r="UGX36" s="207"/>
      <c r="UGY36" s="207"/>
      <c r="UGZ36" s="227"/>
      <c r="UHA36" s="227"/>
      <c r="UHB36" s="207"/>
      <c r="UHC36" s="207"/>
      <c r="UHD36" s="207"/>
      <c r="UHE36" s="207"/>
      <c r="UHF36" s="207"/>
      <c r="UHG36" s="207"/>
      <c r="UHH36" s="207"/>
      <c r="UHI36" s="207"/>
      <c r="UHJ36" s="207"/>
      <c r="UHK36" s="207"/>
      <c r="UHL36" s="227"/>
      <c r="UHM36" s="227"/>
      <c r="UHN36" s="207"/>
      <c r="UHO36" s="207"/>
      <c r="UHP36" s="207"/>
      <c r="UHQ36" s="207"/>
      <c r="UHR36" s="207"/>
      <c r="UHS36" s="207"/>
      <c r="UHT36" s="207"/>
      <c r="UHU36" s="207"/>
      <c r="UHV36" s="207"/>
      <c r="UHW36" s="207"/>
      <c r="UHX36" s="227"/>
      <c r="UHY36" s="227"/>
      <c r="UHZ36" s="207"/>
      <c r="UIA36" s="207"/>
      <c r="UIB36" s="207"/>
      <c r="UIC36" s="207"/>
      <c r="UID36" s="207"/>
      <c r="UIE36" s="207"/>
      <c r="UIF36" s="207"/>
      <c r="UIG36" s="207"/>
      <c r="UIH36" s="207"/>
      <c r="UII36" s="207"/>
      <c r="UIJ36" s="227"/>
      <c r="UIK36" s="227"/>
      <c r="UIL36" s="207"/>
      <c r="UIM36" s="207"/>
      <c r="UIN36" s="207"/>
      <c r="UIO36" s="207"/>
      <c r="UIP36" s="207"/>
      <c r="UIQ36" s="207"/>
      <c r="UIR36" s="207"/>
      <c r="UIS36" s="207"/>
      <c r="UIT36" s="207"/>
      <c r="UIU36" s="207"/>
      <c r="UIV36" s="227"/>
      <c r="UIW36" s="227"/>
      <c r="UIX36" s="207"/>
      <c r="UIY36" s="207"/>
      <c r="UIZ36" s="207"/>
      <c r="UJA36" s="207"/>
      <c r="UJB36" s="207"/>
      <c r="UJC36" s="207"/>
      <c r="UJD36" s="207"/>
      <c r="UJE36" s="207"/>
      <c r="UJF36" s="207"/>
      <c r="UJG36" s="207"/>
      <c r="UJH36" s="227"/>
      <c r="UJI36" s="227"/>
      <c r="UJJ36" s="207"/>
      <c r="UJK36" s="207"/>
      <c r="UJL36" s="207"/>
      <c r="UJM36" s="207"/>
      <c r="UJN36" s="207"/>
      <c r="UJO36" s="207"/>
      <c r="UJP36" s="207"/>
      <c r="UJQ36" s="207"/>
      <c r="UJR36" s="207"/>
      <c r="UJS36" s="207"/>
      <c r="UJT36" s="227"/>
      <c r="UJU36" s="227"/>
      <c r="UJV36" s="207"/>
      <c r="UJW36" s="207"/>
      <c r="UJX36" s="207"/>
      <c r="UJY36" s="207"/>
      <c r="UJZ36" s="207"/>
      <c r="UKA36" s="207"/>
      <c r="UKB36" s="207"/>
      <c r="UKC36" s="207"/>
      <c r="UKD36" s="207"/>
      <c r="UKE36" s="207"/>
      <c r="UKF36" s="227"/>
      <c r="UKG36" s="227"/>
      <c r="UKH36" s="207"/>
      <c r="UKI36" s="207"/>
      <c r="UKJ36" s="207"/>
      <c r="UKK36" s="207"/>
      <c r="UKL36" s="207"/>
      <c r="UKM36" s="207"/>
      <c r="UKN36" s="207"/>
      <c r="UKO36" s="207"/>
      <c r="UKP36" s="207"/>
      <c r="UKQ36" s="207"/>
      <c r="UKR36" s="227"/>
      <c r="UKS36" s="227"/>
      <c r="UKT36" s="207"/>
      <c r="UKU36" s="207"/>
      <c r="UKV36" s="207"/>
      <c r="UKW36" s="207"/>
      <c r="UKX36" s="207"/>
      <c r="UKY36" s="207"/>
      <c r="UKZ36" s="207"/>
      <c r="ULA36" s="207"/>
      <c r="ULB36" s="207"/>
      <c r="ULC36" s="207"/>
      <c r="ULD36" s="227"/>
      <c r="ULE36" s="227"/>
      <c r="ULF36" s="207"/>
      <c r="ULG36" s="207"/>
      <c r="ULH36" s="207"/>
      <c r="ULI36" s="207"/>
      <c r="ULJ36" s="207"/>
      <c r="ULK36" s="207"/>
      <c r="ULL36" s="207"/>
      <c r="ULM36" s="207"/>
      <c r="ULN36" s="207"/>
      <c r="ULO36" s="207"/>
      <c r="ULP36" s="227"/>
      <c r="ULQ36" s="227"/>
      <c r="ULR36" s="207"/>
      <c r="ULS36" s="207"/>
      <c r="ULT36" s="207"/>
      <c r="ULU36" s="207"/>
      <c r="ULV36" s="207"/>
      <c r="ULW36" s="207"/>
      <c r="ULX36" s="207"/>
      <c r="ULY36" s="207"/>
      <c r="ULZ36" s="207"/>
      <c r="UMA36" s="207"/>
      <c r="UMB36" s="227"/>
      <c r="UMC36" s="227"/>
      <c r="UMD36" s="207"/>
      <c r="UME36" s="207"/>
      <c r="UMF36" s="207"/>
      <c r="UMG36" s="207"/>
      <c r="UMH36" s="207"/>
      <c r="UMI36" s="207"/>
      <c r="UMJ36" s="207"/>
      <c r="UMK36" s="207"/>
      <c r="UML36" s="207"/>
      <c r="UMM36" s="207"/>
      <c r="UMN36" s="227"/>
      <c r="UMO36" s="227"/>
      <c r="UMP36" s="207"/>
      <c r="UMQ36" s="207"/>
      <c r="UMR36" s="207"/>
      <c r="UMS36" s="207"/>
      <c r="UMT36" s="207"/>
      <c r="UMU36" s="207"/>
      <c r="UMV36" s="207"/>
      <c r="UMW36" s="207"/>
      <c r="UMX36" s="207"/>
      <c r="UMY36" s="207"/>
      <c r="UMZ36" s="227"/>
      <c r="UNA36" s="227"/>
      <c r="UNB36" s="207"/>
      <c r="UNC36" s="207"/>
      <c r="UND36" s="207"/>
      <c r="UNE36" s="207"/>
      <c r="UNF36" s="207"/>
      <c r="UNG36" s="207"/>
      <c r="UNH36" s="207"/>
      <c r="UNI36" s="207"/>
      <c r="UNJ36" s="207"/>
      <c r="UNK36" s="207"/>
      <c r="UNL36" s="227"/>
      <c r="UNM36" s="227"/>
      <c r="UNN36" s="207"/>
      <c r="UNO36" s="207"/>
      <c r="UNP36" s="207"/>
      <c r="UNQ36" s="207"/>
      <c r="UNR36" s="207"/>
      <c r="UNS36" s="207"/>
      <c r="UNT36" s="207"/>
      <c r="UNU36" s="207"/>
      <c r="UNV36" s="207"/>
      <c r="UNW36" s="207"/>
      <c r="UNX36" s="227"/>
      <c r="UNY36" s="227"/>
      <c r="UNZ36" s="207"/>
      <c r="UOA36" s="207"/>
      <c r="UOB36" s="207"/>
      <c r="UOC36" s="207"/>
      <c r="UOD36" s="207"/>
      <c r="UOE36" s="207"/>
      <c r="UOF36" s="207"/>
      <c r="UOG36" s="207"/>
      <c r="UOH36" s="207"/>
      <c r="UOI36" s="207"/>
      <c r="UOJ36" s="227"/>
      <c r="UOK36" s="227"/>
      <c r="UOL36" s="207"/>
      <c r="UOM36" s="207"/>
      <c r="UON36" s="207"/>
      <c r="UOO36" s="207"/>
      <c r="UOP36" s="207"/>
      <c r="UOQ36" s="207"/>
      <c r="UOR36" s="207"/>
      <c r="UOS36" s="207"/>
      <c r="UOT36" s="207"/>
      <c r="UOU36" s="207"/>
      <c r="UOV36" s="227"/>
      <c r="UOW36" s="227"/>
      <c r="UOX36" s="207"/>
      <c r="UOY36" s="207"/>
      <c r="UOZ36" s="207"/>
      <c r="UPA36" s="207"/>
      <c r="UPB36" s="207"/>
      <c r="UPC36" s="207"/>
      <c r="UPD36" s="207"/>
      <c r="UPE36" s="207"/>
      <c r="UPF36" s="207"/>
      <c r="UPG36" s="207"/>
      <c r="UPH36" s="227"/>
      <c r="UPI36" s="227"/>
      <c r="UPJ36" s="207"/>
      <c r="UPK36" s="207"/>
      <c r="UPL36" s="207"/>
      <c r="UPM36" s="207"/>
      <c r="UPN36" s="207"/>
      <c r="UPO36" s="207"/>
      <c r="UPP36" s="207"/>
      <c r="UPQ36" s="207"/>
      <c r="UPR36" s="207"/>
      <c r="UPS36" s="207"/>
      <c r="UPT36" s="227"/>
      <c r="UPU36" s="227"/>
      <c r="UPV36" s="207"/>
      <c r="UPW36" s="207"/>
      <c r="UPX36" s="207"/>
      <c r="UPY36" s="207"/>
      <c r="UPZ36" s="207"/>
      <c r="UQA36" s="207"/>
      <c r="UQB36" s="207"/>
      <c r="UQC36" s="207"/>
      <c r="UQD36" s="207"/>
      <c r="UQE36" s="207"/>
      <c r="UQF36" s="227"/>
      <c r="UQG36" s="227"/>
      <c r="UQH36" s="207"/>
      <c r="UQI36" s="207"/>
      <c r="UQJ36" s="207"/>
      <c r="UQK36" s="207"/>
      <c r="UQL36" s="207"/>
      <c r="UQM36" s="207"/>
      <c r="UQN36" s="207"/>
      <c r="UQO36" s="207"/>
      <c r="UQP36" s="207"/>
      <c r="UQQ36" s="207"/>
      <c r="UQR36" s="227"/>
      <c r="UQS36" s="227"/>
      <c r="UQT36" s="207"/>
      <c r="UQU36" s="207"/>
      <c r="UQV36" s="207"/>
      <c r="UQW36" s="207"/>
      <c r="UQX36" s="207"/>
      <c r="UQY36" s="207"/>
      <c r="UQZ36" s="207"/>
      <c r="URA36" s="207"/>
      <c r="URB36" s="207"/>
      <c r="URC36" s="207"/>
      <c r="URD36" s="227"/>
      <c r="URE36" s="227"/>
      <c r="URF36" s="207"/>
      <c r="URG36" s="207"/>
      <c r="URH36" s="207"/>
      <c r="URI36" s="207"/>
      <c r="URJ36" s="207"/>
      <c r="URK36" s="207"/>
      <c r="URL36" s="207"/>
      <c r="URM36" s="207"/>
      <c r="URN36" s="207"/>
      <c r="URO36" s="207"/>
      <c r="URP36" s="227"/>
      <c r="URQ36" s="227"/>
      <c r="URR36" s="207"/>
      <c r="URS36" s="207"/>
      <c r="URT36" s="207"/>
      <c r="URU36" s="207"/>
      <c r="URV36" s="207"/>
      <c r="URW36" s="207"/>
      <c r="URX36" s="207"/>
      <c r="URY36" s="207"/>
      <c r="URZ36" s="207"/>
      <c r="USA36" s="207"/>
      <c r="USB36" s="227"/>
      <c r="USC36" s="227"/>
      <c r="USD36" s="207"/>
      <c r="USE36" s="207"/>
      <c r="USF36" s="207"/>
      <c r="USG36" s="207"/>
      <c r="USH36" s="207"/>
      <c r="USI36" s="207"/>
      <c r="USJ36" s="207"/>
      <c r="USK36" s="207"/>
      <c r="USL36" s="207"/>
      <c r="USM36" s="207"/>
      <c r="USN36" s="227"/>
      <c r="USO36" s="227"/>
      <c r="USP36" s="207"/>
      <c r="USQ36" s="207"/>
      <c r="USR36" s="207"/>
      <c r="USS36" s="207"/>
      <c r="UST36" s="207"/>
      <c r="USU36" s="207"/>
      <c r="USV36" s="207"/>
      <c r="USW36" s="207"/>
      <c r="USX36" s="207"/>
      <c r="USY36" s="207"/>
      <c r="USZ36" s="227"/>
      <c r="UTA36" s="227"/>
      <c r="UTB36" s="207"/>
      <c r="UTC36" s="207"/>
      <c r="UTD36" s="207"/>
      <c r="UTE36" s="207"/>
      <c r="UTF36" s="207"/>
      <c r="UTG36" s="207"/>
      <c r="UTH36" s="207"/>
      <c r="UTI36" s="207"/>
      <c r="UTJ36" s="207"/>
      <c r="UTK36" s="207"/>
      <c r="UTL36" s="227"/>
      <c r="UTM36" s="227"/>
      <c r="UTN36" s="207"/>
      <c r="UTO36" s="207"/>
      <c r="UTP36" s="207"/>
      <c r="UTQ36" s="207"/>
      <c r="UTR36" s="207"/>
      <c r="UTS36" s="207"/>
      <c r="UTT36" s="207"/>
      <c r="UTU36" s="207"/>
      <c r="UTV36" s="207"/>
      <c r="UTW36" s="207"/>
      <c r="UTX36" s="227"/>
      <c r="UTY36" s="227"/>
      <c r="UTZ36" s="207"/>
      <c r="UUA36" s="207"/>
      <c r="UUB36" s="207"/>
      <c r="UUC36" s="207"/>
      <c r="UUD36" s="207"/>
      <c r="UUE36" s="207"/>
      <c r="UUF36" s="207"/>
      <c r="UUG36" s="207"/>
      <c r="UUH36" s="207"/>
      <c r="UUI36" s="207"/>
      <c r="UUJ36" s="227"/>
      <c r="UUK36" s="227"/>
      <c r="UUL36" s="207"/>
      <c r="UUM36" s="207"/>
      <c r="UUN36" s="207"/>
      <c r="UUO36" s="207"/>
      <c r="UUP36" s="207"/>
      <c r="UUQ36" s="207"/>
      <c r="UUR36" s="207"/>
      <c r="UUS36" s="207"/>
      <c r="UUT36" s="207"/>
      <c r="UUU36" s="207"/>
      <c r="UUV36" s="227"/>
      <c r="UUW36" s="227"/>
      <c r="UUX36" s="207"/>
      <c r="UUY36" s="207"/>
      <c r="UUZ36" s="207"/>
      <c r="UVA36" s="207"/>
      <c r="UVB36" s="207"/>
      <c r="UVC36" s="207"/>
      <c r="UVD36" s="207"/>
      <c r="UVE36" s="207"/>
      <c r="UVF36" s="207"/>
      <c r="UVG36" s="207"/>
      <c r="UVH36" s="227"/>
      <c r="UVI36" s="227"/>
      <c r="UVJ36" s="207"/>
      <c r="UVK36" s="207"/>
      <c r="UVL36" s="207"/>
      <c r="UVM36" s="207"/>
      <c r="UVN36" s="207"/>
      <c r="UVO36" s="207"/>
      <c r="UVP36" s="207"/>
      <c r="UVQ36" s="207"/>
      <c r="UVR36" s="207"/>
      <c r="UVS36" s="207"/>
      <c r="UVT36" s="227"/>
      <c r="UVU36" s="227"/>
      <c r="UVV36" s="207"/>
      <c r="UVW36" s="207"/>
      <c r="UVX36" s="207"/>
      <c r="UVY36" s="207"/>
      <c r="UVZ36" s="207"/>
      <c r="UWA36" s="207"/>
      <c r="UWB36" s="207"/>
      <c r="UWC36" s="207"/>
      <c r="UWD36" s="207"/>
      <c r="UWE36" s="207"/>
      <c r="UWF36" s="227"/>
      <c r="UWG36" s="227"/>
      <c r="UWH36" s="207"/>
      <c r="UWI36" s="207"/>
      <c r="UWJ36" s="207"/>
      <c r="UWK36" s="207"/>
      <c r="UWL36" s="207"/>
      <c r="UWM36" s="207"/>
      <c r="UWN36" s="207"/>
      <c r="UWO36" s="207"/>
      <c r="UWP36" s="207"/>
      <c r="UWQ36" s="207"/>
      <c r="UWR36" s="227"/>
      <c r="UWS36" s="227"/>
      <c r="UWT36" s="207"/>
      <c r="UWU36" s="207"/>
      <c r="UWV36" s="207"/>
      <c r="UWW36" s="207"/>
      <c r="UWX36" s="207"/>
      <c r="UWY36" s="207"/>
      <c r="UWZ36" s="207"/>
      <c r="UXA36" s="207"/>
      <c r="UXB36" s="207"/>
      <c r="UXC36" s="207"/>
      <c r="UXD36" s="227"/>
      <c r="UXE36" s="227"/>
      <c r="UXF36" s="207"/>
      <c r="UXG36" s="207"/>
      <c r="UXH36" s="207"/>
      <c r="UXI36" s="207"/>
      <c r="UXJ36" s="207"/>
      <c r="UXK36" s="207"/>
      <c r="UXL36" s="207"/>
      <c r="UXM36" s="207"/>
      <c r="UXN36" s="207"/>
      <c r="UXO36" s="207"/>
      <c r="UXP36" s="227"/>
      <c r="UXQ36" s="227"/>
      <c r="UXR36" s="207"/>
      <c r="UXS36" s="207"/>
      <c r="UXT36" s="207"/>
      <c r="UXU36" s="207"/>
      <c r="UXV36" s="207"/>
      <c r="UXW36" s="207"/>
      <c r="UXX36" s="207"/>
      <c r="UXY36" s="207"/>
      <c r="UXZ36" s="207"/>
      <c r="UYA36" s="207"/>
      <c r="UYB36" s="227"/>
      <c r="UYC36" s="227"/>
      <c r="UYD36" s="207"/>
      <c r="UYE36" s="207"/>
      <c r="UYF36" s="207"/>
      <c r="UYG36" s="207"/>
      <c r="UYH36" s="207"/>
      <c r="UYI36" s="207"/>
      <c r="UYJ36" s="207"/>
      <c r="UYK36" s="207"/>
      <c r="UYL36" s="207"/>
      <c r="UYM36" s="207"/>
      <c r="UYN36" s="227"/>
      <c r="UYO36" s="227"/>
      <c r="UYP36" s="207"/>
      <c r="UYQ36" s="207"/>
      <c r="UYR36" s="207"/>
      <c r="UYS36" s="207"/>
      <c r="UYT36" s="207"/>
      <c r="UYU36" s="207"/>
      <c r="UYV36" s="207"/>
      <c r="UYW36" s="207"/>
      <c r="UYX36" s="207"/>
      <c r="UYY36" s="207"/>
      <c r="UYZ36" s="227"/>
      <c r="UZA36" s="227"/>
      <c r="UZB36" s="207"/>
      <c r="UZC36" s="207"/>
      <c r="UZD36" s="207"/>
      <c r="UZE36" s="207"/>
      <c r="UZF36" s="207"/>
      <c r="UZG36" s="207"/>
      <c r="UZH36" s="207"/>
      <c r="UZI36" s="207"/>
      <c r="UZJ36" s="207"/>
      <c r="UZK36" s="207"/>
      <c r="UZL36" s="227"/>
      <c r="UZM36" s="227"/>
      <c r="UZN36" s="207"/>
      <c r="UZO36" s="207"/>
      <c r="UZP36" s="207"/>
      <c r="UZQ36" s="207"/>
      <c r="UZR36" s="207"/>
      <c r="UZS36" s="207"/>
      <c r="UZT36" s="207"/>
      <c r="UZU36" s="207"/>
      <c r="UZV36" s="207"/>
      <c r="UZW36" s="207"/>
      <c r="UZX36" s="227"/>
      <c r="UZY36" s="227"/>
      <c r="UZZ36" s="207"/>
      <c r="VAA36" s="207"/>
      <c r="VAB36" s="207"/>
      <c r="VAC36" s="207"/>
      <c r="VAD36" s="207"/>
      <c r="VAE36" s="207"/>
      <c r="VAF36" s="207"/>
      <c r="VAG36" s="207"/>
      <c r="VAH36" s="207"/>
      <c r="VAI36" s="207"/>
      <c r="VAJ36" s="227"/>
      <c r="VAK36" s="227"/>
      <c r="VAL36" s="207"/>
      <c r="VAM36" s="207"/>
      <c r="VAN36" s="207"/>
      <c r="VAO36" s="207"/>
      <c r="VAP36" s="207"/>
      <c r="VAQ36" s="207"/>
      <c r="VAR36" s="207"/>
      <c r="VAS36" s="207"/>
      <c r="VAT36" s="207"/>
      <c r="VAU36" s="207"/>
      <c r="VAV36" s="227"/>
      <c r="VAW36" s="227"/>
      <c r="VAX36" s="207"/>
      <c r="VAY36" s="207"/>
      <c r="VAZ36" s="207"/>
      <c r="VBA36" s="207"/>
      <c r="VBB36" s="207"/>
      <c r="VBC36" s="207"/>
      <c r="VBD36" s="207"/>
      <c r="VBE36" s="207"/>
      <c r="VBF36" s="207"/>
      <c r="VBG36" s="207"/>
      <c r="VBH36" s="227"/>
      <c r="VBI36" s="227"/>
      <c r="VBJ36" s="207"/>
      <c r="VBK36" s="207"/>
      <c r="VBL36" s="207"/>
      <c r="VBM36" s="207"/>
      <c r="VBN36" s="207"/>
      <c r="VBO36" s="207"/>
      <c r="VBP36" s="207"/>
      <c r="VBQ36" s="207"/>
      <c r="VBR36" s="207"/>
      <c r="VBS36" s="207"/>
      <c r="VBT36" s="227"/>
      <c r="VBU36" s="227"/>
      <c r="VBV36" s="207"/>
      <c r="VBW36" s="207"/>
      <c r="VBX36" s="207"/>
      <c r="VBY36" s="207"/>
      <c r="VBZ36" s="207"/>
      <c r="VCA36" s="207"/>
      <c r="VCB36" s="207"/>
      <c r="VCC36" s="207"/>
      <c r="VCD36" s="207"/>
      <c r="VCE36" s="207"/>
      <c r="VCF36" s="227"/>
      <c r="VCG36" s="227"/>
      <c r="VCH36" s="207"/>
      <c r="VCI36" s="207"/>
      <c r="VCJ36" s="207"/>
      <c r="VCK36" s="207"/>
      <c r="VCL36" s="207"/>
      <c r="VCM36" s="207"/>
      <c r="VCN36" s="207"/>
      <c r="VCO36" s="207"/>
      <c r="VCP36" s="207"/>
      <c r="VCQ36" s="207"/>
      <c r="VCR36" s="227"/>
      <c r="VCS36" s="227"/>
      <c r="VCT36" s="207"/>
      <c r="VCU36" s="207"/>
      <c r="VCV36" s="207"/>
      <c r="VCW36" s="207"/>
      <c r="VCX36" s="207"/>
      <c r="VCY36" s="207"/>
      <c r="VCZ36" s="207"/>
      <c r="VDA36" s="207"/>
      <c r="VDB36" s="207"/>
      <c r="VDC36" s="207"/>
      <c r="VDD36" s="227"/>
      <c r="VDE36" s="227"/>
      <c r="VDF36" s="207"/>
      <c r="VDG36" s="207"/>
      <c r="VDH36" s="207"/>
      <c r="VDI36" s="207"/>
      <c r="VDJ36" s="207"/>
      <c r="VDK36" s="207"/>
      <c r="VDL36" s="207"/>
      <c r="VDM36" s="207"/>
      <c r="VDN36" s="207"/>
      <c r="VDO36" s="207"/>
      <c r="VDP36" s="227"/>
      <c r="VDQ36" s="227"/>
      <c r="VDR36" s="207"/>
      <c r="VDS36" s="207"/>
      <c r="VDT36" s="207"/>
      <c r="VDU36" s="207"/>
      <c r="VDV36" s="207"/>
      <c r="VDW36" s="207"/>
      <c r="VDX36" s="207"/>
      <c r="VDY36" s="207"/>
      <c r="VDZ36" s="207"/>
      <c r="VEA36" s="207"/>
      <c r="VEB36" s="227"/>
      <c r="VEC36" s="227"/>
      <c r="VED36" s="207"/>
      <c r="VEE36" s="207"/>
      <c r="VEF36" s="207"/>
      <c r="VEG36" s="207"/>
      <c r="VEH36" s="207"/>
      <c r="VEI36" s="207"/>
      <c r="VEJ36" s="207"/>
      <c r="VEK36" s="207"/>
      <c r="VEL36" s="207"/>
      <c r="VEM36" s="207"/>
      <c r="VEN36" s="227"/>
      <c r="VEO36" s="227"/>
      <c r="VEP36" s="207"/>
      <c r="VEQ36" s="207"/>
      <c r="VER36" s="207"/>
      <c r="VES36" s="207"/>
      <c r="VET36" s="207"/>
      <c r="VEU36" s="207"/>
      <c r="VEV36" s="207"/>
      <c r="VEW36" s="207"/>
      <c r="VEX36" s="207"/>
      <c r="VEY36" s="207"/>
      <c r="VEZ36" s="227"/>
      <c r="VFA36" s="227"/>
      <c r="VFB36" s="207"/>
      <c r="VFC36" s="207"/>
      <c r="VFD36" s="207"/>
      <c r="VFE36" s="207"/>
      <c r="VFF36" s="207"/>
      <c r="VFG36" s="207"/>
      <c r="VFH36" s="207"/>
      <c r="VFI36" s="207"/>
      <c r="VFJ36" s="207"/>
      <c r="VFK36" s="207"/>
      <c r="VFL36" s="227"/>
      <c r="VFM36" s="227"/>
      <c r="VFN36" s="207"/>
      <c r="VFO36" s="207"/>
      <c r="VFP36" s="207"/>
      <c r="VFQ36" s="207"/>
      <c r="VFR36" s="207"/>
      <c r="VFS36" s="207"/>
      <c r="VFT36" s="207"/>
      <c r="VFU36" s="207"/>
      <c r="VFV36" s="207"/>
      <c r="VFW36" s="207"/>
      <c r="VFX36" s="227"/>
      <c r="VFY36" s="227"/>
      <c r="VFZ36" s="207"/>
      <c r="VGA36" s="207"/>
      <c r="VGB36" s="207"/>
      <c r="VGC36" s="207"/>
      <c r="VGD36" s="207"/>
      <c r="VGE36" s="207"/>
      <c r="VGF36" s="207"/>
      <c r="VGG36" s="207"/>
      <c r="VGH36" s="207"/>
      <c r="VGI36" s="207"/>
      <c r="VGJ36" s="227"/>
      <c r="VGK36" s="227"/>
      <c r="VGL36" s="207"/>
      <c r="VGM36" s="207"/>
      <c r="VGN36" s="207"/>
      <c r="VGO36" s="207"/>
      <c r="VGP36" s="207"/>
      <c r="VGQ36" s="207"/>
      <c r="VGR36" s="207"/>
      <c r="VGS36" s="207"/>
      <c r="VGT36" s="207"/>
      <c r="VGU36" s="207"/>
      <c r="VGV36" s="227"/>
      <c r="VGW36" s="227"/>
      <c r="VGX36" s="207"/>
      <c r="VGY36" s="207"/>
      <c r="VGZ36" s="207"/>
      <c r="VHA36" s="207"/>
      <c r="VHB36" s="207"/>
      <c r="VHC36" s="207"/>
      <c r="VHD36" s="207"/>
      <c r="VHE36" s="207"/>
      <c r="VHF36" s="207"/>
      <c r="VHG36" s="207"/>
      <c r="VHH36" s="227"/>
      <c r="VHI36" s="227"/>
      <c r="VHJ36" s="207"/>
      <c r="VHK36" s="207"/>
      <c r="VHL36" s="207"/>
      <c r="VHM36" s="207"/>
      <c r="VHN36" s="207"/>
      <c r="VHO36" s="207"/>
      <c r="VHP36" s="207"/>
      <c r="VHQ36" s="207"/>
      <c r="VHR36" s="207"/>
      <c r="VHS36" s="207"/>
      <c r="VHT36" s="227"/>
      <c r="VHU36" s="227"/>
      <c r="VHV36" s="207"/>
      <c r="VHW36" s="207"/>
      <c r="VHX36" s="207"/>
      <c r="VHY36" s="207"/>
      <c r="VHZ36" s="207"/>
      <c r="VIA36" s="207"/>
      <c r="VIB36" s="207"/>
      <c r="VIC36" s="207"/>
      <c r="VID36" s="207"/>
      <c r="VIE36" s="207"/>
      <c r="VIF36" s="227"/>
      <c r="VIG36" s="227"/>
      <c r="VIH36" s="207"/>
      <c r="VII36" s="207"/>
      <c r="VIJ36" s="207"/>
      <c r="VIK36" s="207"/>
      <c r="VIL36" s="207"/>
      <c r="VIM36" s="207"/>
      <c r="VIN36" s="207"/>
      <c r="VIO36" s="207"/>
      <c r="VIP36" s="207"/>
      <c r="VIQ36" s="207"/>
      <c r="VIR36" s="227"/>
      <c r="VIS36" s="227"/>
      <c r="VIT36" s="207"/>
      <c r="VIU36" s="207"/>
      <c r="VIV36" s="207"/>
      <c r="VIW36" s="207"/>
      <c r="VIX36" s="207"/>
      <c r="VIY36" s="207"/>
      <c r="VIZ36" s="207"/>
      <c r="VJA36" s="207"/>
      <c r="VJB36" s="207"/>
      <c r="VJC36" s="207"/>
      <c r="VJD36" s="227"/>
      <c r="VJE36" s="227"/>
      <c r="VJF36" s="207"/>
      <c r="VJG36" s="207"/>
      <c r="VJH36" s="207"/>
      <c r="VJI36" s="207"/>
      <c r="VJJ36" s="207"/>
      <c r="VJK36" s="207"/>
      <c r="VJL36" s="207"/>
      <c r="VJM36" s="207"/>
      <c r="VJN36" s="207"/>
      <c r="VJO36" s="207"/>
      <c r="VJP36" s="227"/>
      <c r="VJQ36" s="227"/>
      <c r="VJR36" s="207"/>
      <c r="VJS36" s="207"/>
      <c r="VJT36" s="207"/>
      <c r="VJU36" s="207"/>
      <c r="VJV36" s="207"/>
      <c r="VJW36" s="207"/>
      <c r="VJX36" s="207"/>
      <c r="VJY36" s="207"/>
      <c r="VJZ36" s="207"/>
      <c r="VKA36" s="207"/>
      <c r="VKB36" s="227"/>
      <c r="VKC36" s="227"/>
      <c r="VKD36" s="207"/>
      <c r="VKE36" s="207"/>
      <c r="VKF36" s="207"/>
      <c r="VKG36" s="207"/>
      <c r="VKH36" s="207"/>
      <c r="VKI36" s="207"/>
      <c r="VKJ36" s="207"/>
      <c r="VKK36" s="207"/>
      <c r="VKL36" s="207"/>
      <c r="VKM36" s="207"/>
      <c r="VKN36" s="227"/>
      <c r="VKO36" s="227"/>
      <c r="VKP36" s="207"/>
      <c r="VKQ36" s="207"/>
      <c r="VKR36" s="207"/>
      <c r="VKS36" s="207"/>
      <c r="VKT36" s="207"/>
      <c r="VKU36" s="207"/>
      <c r="VKV36" s="207"/>
      <c r="VKW36" s="207"/>
      <c r="VKX36" s="207"/>
      <c r="VKY36" s="207"/>
      <c r="VKZ36" s="227"/>
      <c r="VLA36" s="227"/>
      <c r="VLB36" s="207"/>
      <c r="VLC36" s="207"/>
      <c r="VLD36" s="207"/>
      <c r="VLE36" s="207"/>
      <c r="VLF36" s="207"/>
      <c r="VLG36" s="207"/>
      <c r="VLH36" s="207"/>
      <c r="VLI36" s="207"/>
      <c r="VLJ36" s="207"/>
      <c r="VLK36" s="207"/>
      <c r="VLL36" s="227"/>
      <c r="VLM36" s="227"/>
      <c r="VLN36" s="207"/>
      <c r="VLO36" s="207"/>
      <c r="VLP36" s="207"/>
      <c r="VLQ36" s="207"/>
      <c r="VLR36" s="207"/>
      <c r="VLS36" s="207"/>
      <c r="VLT36" s="207"/>
      <c r="VLU36" s="207"/>
      <c r="VLV36" s="207"/>
      <c r="VLW36" s="207"/>
      <c r="VLX36" s="227"/>
      <c r="VLY36" s="227"/>
      <c r="VLZ36" s="207"/>
      <c r="VMA36" s="207"/>
      <c r="VMB36" s="207"/>
      <c r="VMC36" s="207"/>
      <c r="VMD36" s="207"/>
      <c r="VME36" s="207"/>
      <c r="VMF36" s="207"/>
      <c r="VMG36" s="207"/>
      <c r="VMH36" s="207"/>
      <c r="VMI36" s="207"/>
      <c r="VMJ36" s="227"/>
      <c r="VMK36" s="227"/>
      <c r="VML36" s="207"/>
      <c r="VMM36" s="207"/>
      <c r="VMN36" s="207"/>
      <c r="VMO36" s="207"/>
      <c r="VMP36" s="207"/>
      <c r="VMQ36" s="207"/>
      <c r="VMR36" s="207"/>
      <c r="VMS36" s="207"/>
      <c r="VMT36" s="207"/>
      <c r="VMU36" s="207"/>
      <c r="VMV36" s="227"/>
      <c r="VMW36" s="227"/>
      <c r="VMX36" s="207"/>
      <c r="VMY36" s="207"/>
      <c r="VMZ36" s="207"/>
      <c r="VNA36" s="207"/>
      <c r="VNB36" s="207"/>
      <c r="VNC36" s="207"/>
      <c r="VND36" s="207"/>
      <c r="VNE36" s="207"/>
      <c r="VNF36" s="207"/>
      <c r="VNG36" s="207"/>
      <c r="VNH36" s="227"/>
      <c r="VNI36" s="227"/>
      <c r="VNJ36" s="207"/>
      <c r="VNK36" s="207"/>
      <c r="VNL36" s="207"/>
      <c r="VNM36" s="207"/>
      <c r="VNN36" s="207"/>
      <c r="VNO36" s="207"/>
      <c r="VNP36" s="207"/>
      <c r="VNQ36" s="207"/>
      <c r="VNR36" s="207"/>
      <c r="VNS36" s="207"/>
      <c r="VNT36" s="227"/>
      <c r="VNU36" s="227"/>
      <c r="VNV36" s="207"/>
      <c r="VNW36" s="207"/>
      <c r="VNX36" s="207"/>
      <c r="VNY36" s="207"/>
      <c r="VNZ36" s="207"/>
      <c r="VOA36" s="207"/>
      <c r="VOB36" s="207"/>
      <c r="VOC36" s="207"/>
      <c r="VOD36" s="207"/>
      <c r="VOE36" s="207"/>
      <c r="VOF36" s="227"/>
      <c r="VOG36" s="227"/>
      <c r="VOH36" s="207"/>
      <c r="VOI36" s="207"/>
      <c r="VOJ36" s="207"/>
      <c r="VOK36" s="207"/>
      <c r="VOL36" s="207"/>
      <c r="VOM36" s="207"/>
      <c r="VON36" s="207"/>
      <c r="VOO36" s="207"/>
      <c r="VOP36" s="207"/>
      <c r="VOQ36" s="207"/>
      <c r="VOR36" s="227"/>
      <c r="VOS36" s="227"/>
      <c r="VOT36" s="207"/>
      <c r="VOU36" s="207"/>
      <c r="VOV36" s="207"/>
      <c r="VOW36" s="207"/>
      <c r="VOX36" s="207"/>
      <c r="VOY36" s="207"/>
      <c r="VOZ36" s="207"/>
      <c r="VPA36" s="207"/>
      <c r="VPB36" s="207"/>
      <c r="VPC36" s="207"/>
      <c r="VPD36" s="227"/>
      <c r="VPE36" s="227"/>
      <c r="VPF36" s="207"/>
      <c r="VPG36" s="207"/>
      <c r="VPH36" s="207"/>
      <c r="VPI36" s="207"/>
      <c r="VPJ36" s="207"/>
      <c r="VPK36" s="207"/>
      <c r="VPL36" s="207"/>
      <c r="VPM36" s="207"/>
      <c r="VPN36" s="207"/>
      <c r="VPO36" s="207"/>
      <c r="VPP36" s="227"/>
      <c r="VPQ36" s="227"/>
      <c r="VPR36" s="207"/>
      <c r="VPS36" s="207"/>
      <c r="VPT36" s="207"/>
      <c r="VPU36" s="207"/>
      <c r="VPV36" s="207"/>
      <c r="VPW36" s="207"/>
      <c r="VPX36" s="207"/>
      <c r="VPY36" s="207"/>
      <c r="VPZ36" s="207"/>
      <c r="VQA36" s="207"/>
      <c r="VQB36" s="227"/>
      <c r="VQC36" s="227"/>
      <c r="VQD36" s="207"/>
      <c r="VQE36" s="207"/>
      <c r="VQF36" s="207"/>
      <c r="VQG36" s="207"/>
      <c r="VQH36" s="207"/>
      <c r="VQI36" s="207"/>
      <c r="VQJ36" s="207"/>
      <c r="VQK36" s="207"/>
      <c r="VQL36" s="207"/>
      <c r="VQM36" s="207"/>
      <c r="VQN36" s="227"/>
      <c r="VQO36" s="227"/>
      <c r="VQP36" s="207"/>
      <c r="VQQ36" s="207"/>
      <c r="VQR36" s="207"/>
      <c r="VQS36" s="207"/>
      <c r="VQT36" s="207"/>
      <c r="VQU36" s="207"/>
      <c r="VQV36" s="207"/>
      <c r="VQW36" s="207"/>
      <c r="VQX36" s="207"/>
      <c r="VQY36" s="207"/>
      <c r="VQZ36" s="227"/>
      <c r="VRA36" s="227"/>
      <c r="VRB36" s="207"/>
      <c r="VRC36" s="207"/>
      <c r="VRD36" s="207"/>
      <c r="VRE36" s="207"/>
      <c r="VRF36" s="207"/>
      <c r="VRG36" s="207"/>
      <c r="VRH36" s="207"/>
      <c r="VRI36" s="207"/>
      <c r="VRJ36" s="207"/>
      <c r="VRK36" s="207"/>
      <c r="VRL36" s="227"/>
      <c r="VRM36" s="227"/>
      <c r="VRN36" s="207"/>
      <c r="VRO36" s="207"/>
      <c r="VRP36" s="207"/>
      <c r="VRQ36" s="207"/>
      <c r="VRR36" s="207"/>
      <c r="VRS36" s="207"/>
      <c r="VRT36" s="207"/>
      <c r="VRU36" s="207"/>
      <c r="VRV36" s="207"/>
      <c r="VRW36" s="207"/>
      <c r="VRX36" s="227"/>
      <c r="VRY36" s="227"/>
      <c r="VRZ36" s="207"/>
      <c r="VSA36" s="207"/>
      <c r="VSB36" s="207"/>
      <c r="VSC36" s="207"/>
      <c r="VSD36" s="207"/>
      <c r="VSE36" s="207"/>
      <c r="VSF36" s="207"/>
      <c r="VSG36" s="207"/>
      <c r="VSH36" s="207"/>
      <c r="VSI36" s="207"/>
      <c r="VSJ36" s="227"/>
      <c r="VSK36" s="227"/>
      <c r="VSL36" s="207"/>
      <c r="VSM36" s="207"/>
      <c r="VSN36" s="207"/>
      <c r="VSO36" s="207"/>
      <c r="VSP36" s="207"/>
      <c r="VSQ36" s="207"/>
      <c r="VSR36" s="207"/>
      <c r="VSS36" s="207"/>
      <c r="VST36" s="207"/>
      <c r="VSU36" s="207"/>
      <c r="VSV36" s="227"/>
      <c r="VSW36" s="227"/>
      <c r="VSX36" s="207"/>
      <c r="VSY36" s="207"/>
      <c r="VSZ36" s="207"/>
      <c r="VTA36" s="207"/>
      <c r="VTB36" s="207"/>
      <c r="VTC36" s="207"/>
      <c r="VTD36" s="207"/>
      <c r="VTE36" s="207"/>
      <c r="VTF36" s="207"/>
      <c r="VTG36" s="207"/>
      <c r="VTH36" s="227"/>
      <c r="VTI36" s="227"/>
      <c r="VTJ36" s="207"/>
      <c r="VTK36" s="207"/>
      <c r="VTL36" s="207"/>
      <c r="VTM36" s="207"/>
      <c r="VTN36" s="207"/>
      <c r="VTO36" s="207"/>
      <c r="VTP36" s="207"/>
      <c r="VTQ36" s="207"/>
      <c r="VTR36" s="207"/>
      <c r="VTS36" s="207"/>
      <c r="VTT36" s="227"/>
      <c r="VTU36" s="227"/>
      <c r="VTV36" s="207"/>
      <c r="VTW36" s="207"/>
      <c r="VTX36" s="207"/>
      <c r="VTY36" s="207"/>
      <c r="VTZ36" s="207"/>
      <c r="VUA36" s="207"/>
      <c r="VUB36" s="207"/>
      <c r="VUC36" s="207"/>
      <c r="VUD36" s="207"/>
      <c r="VUE36" s="207"/>
      <c r="VUF36" s="227"/>
      <c r="VUG36" s="227"/>
      <c r="VUH36" s="207"/>
      <c r="VUI36" s="207"/>
      <c r="VUJ36" s="207"/>
      <c r="VUK36" s="207"/>
      <c r="VUL36" s="207"/>
      <c r="VUM36" s="207"/>
      <c r="VUN36" s="207"/>
      <c r="VUO36" s="207"/>
      <c r="VUP36" s="207"/>
      <c r="VUQ36" s="207"/>
      <c r="VUR36" s="227"/>
      <c r="VUS36" s="227"/>
      <c r="VUT36" s="207"/>
      <c r="VUU36" s="207"/>
      <c r="VUV36" s="207"/>
      <c r="VUW36" s="207"/>
      <c r="VUX36" s="207"/>
      <c r="VUY36" s="207"/>
      <c r="VUZ36" s="207"/>
      <c r="VVA36" s="207"/>
      <c r="VVB36" s="207"/>
      <c r="VVC36" s="207"/>
      <c r="VVD36" s="227"/>
      <c r="VVE36" s="227"/>
      <c r="VVF36" s="207"/>
      <c r="VVG36" s="207"/>
      <c r="VVH36" s="207"/>
      <c r="VVI36" s="207"/>
      <c r="VVJ36" s="207"/>
      <c r="VVK36" s="207"/>
      <c r="VVL36" s="207"/>
      <c r="VVM36" s="207"/>
      <c r="VVN36" s="207"/>
      <c r="VVO36" s="207"/>
      <c r="VVP36" s="227"/>
      <c r="VVQ36" s="227"/>
      <c r="VVR36" s="207"/>
      <c r="VVS36" s="207"/>
      <c r="VVT36" s="207"/>
      <c r="VVU36" s="207"/>
      <c r="VVV36" s="207"/>
      <c r="VVW36" s="207"/>
      <c r="VVX36" s="207"/>
      <c r="VVY36" s="207"/>
      <c r="VVZ36" s="207"/>
      <c r="VWA36" s="207"/>
      <c r="VWB36" s="227"/>
      <c r="VWC36" s="227"/>
      <c r="VWD36" s="207"/>
      <c r="VWE36" s="207"/>
      <c r="VWF36" s="207"/>
      <c r="VWG36" s="207"/>
      <c r="VWH36" s="207"/>
      <c r="VWI36" s="207"/>
      <c r="VWJ36" s="207"/>
      <c r="VWK36" s="207"/>
      <c r="VWL36" s="207"/>
      <c r="VWM36" s="207"/>
      <c r="VWN36" s="227"/>
      <c r="VWO36" s="227"/>
      <c r="VWP36" s="207"/>
      <c r="VWQ36" s="207"/>
      <c r="VWR36" s="207"/>
      <c r="VWS36" s="207"/>
      <c r="VWT36" s="207"/>
      <c r="VWU36" s="207"/>
      <c r="VWV36" s="207"/>
      <c r="VWW36" s="207"/>
      <c r="VWX36" s="207"/>
      <c r="VWY36" s="207"/>
      <c r="VWZ36" s="227"/>
      <c r="VXA36" s="227"/>
      <c r="VXB36" s="207"/>
      <c r="VXC36" s="207"/>
      <c r="VXD36" s="207"/>
      <c r="VXE36" s="207"/>
      <c r="VXF36" s="207"/>
      <c r="VXG36" s="207"/>
      <c r="VXH36" s="207"/>
      <c r="VXI36" s="207"/>
      <c r="VXJ36" s="207"/>
      <c r="VXK36" s="207"/>
      <c r="VXL36" s="227"/>
      <c r="VXM36" s="227"/>
      <c r="VXN36" s="207"/>
      <c r="VXO36" s="207"/>
      <c r="VXP36" s="207"/>
      <c r="VXQ36" s="207"/>
      <c r="VXR36" s="207"/>
      <c r="VXS36" s="207"/>
      <c r="VXT36" s="207"/>
      <c r="VXU36" s="207"/>
      <c r="VXV36" s="207"/>
      <c r="VXW36" s="207"/>
      <c r="VXX36" s="227"/>
      <c r="VXY36" s="227"/>
      <c r="VXZ36" s="207"/>
      <c r="VYA36" s="207"/>
      <c r="VYB36" s="207"/>
      <c r="VYC36" s="207"/>
      <c r="VYD36" s="207"/>
      <c r="VYE36" s="207"/>
      <c r="VYF36" s="207"/>
      <c r="VYG36" s="207"/>
      <c r="VYH36" s="207"/>
      <c r="VYI36" s="207"/>
      <c r="VYJ36" s="227"/>
      <c r="VYK36" s="227"/>
      <c r="VYL36" s="207"/>
      <c r="VYM36" s="207"/>
      <c r="VYN36" s="207"/>
      <c r="VYO36" s="207"/>
      <c r="VYP36" s="207"/>
      <c r="VYQ36" s="207"/>
      <c r="VYR36" s="207"/>
      <c r="VYS36" s="207"/>
      <c r="VYT36" s="207"/>
      <c r="VYU36" s="207"/>
      <c r="VYV36" s="227"/>
      <c r="VYW36" s="227"/>
      <c r="VYX36" s="207"/>
      <c r="VYY36" s="207"/>
      <c r="VYZ36" s="207"/>
      <c r="VZA36" s="207"/>
      <c r="VZB36" s="207"/>
      <c r="VZC36" s="207"/>
      <c r="VZD36" s="207"/>
      <c r="VZE36" s="207"/>
      <c r="VZF36" s="207"/>
      <c r="VZG36" s="207"/>
      <c r="VZH36" s="227"/>
      <c r="VZI36" s="227"/>
      <c r="VZJ36" s="207"/>
      <c r="VZK36" s="207"/>
      <c r="VZL36" s="207"/>
      <c r="VZM36" s="207"/>
      <c r="VZN36" s="207"/>
      <c r="VZO36" s="207"/>
      <c r="VZP36" s="207"/>
      <c r="VZQ36" s="207"/>
      <c r="VZR36" s="207"/>
      <c r="VZS36" s="207"/>
      <c r="VZT36" s="227"/>
      <c r="VZU36" s="227"/>
      <c r="VZV36" s="207"/>
      <c r="VZW36" s="207"/>
      <c r="VZX36" s="207"/>
      <c r="VZY36" s="207"/>
      <c r="VZZ36" s="207"/>
      <c r="WAA36" s="207"/>
      <c r="WAB36" s="207"/>
      <c r="WAC36" s="207"/>
      <c r="WAD36" s="207"/>
      <c r="WAE36" s="207"/>
      <c r="WAF36" s="227"/>
      <c r="WAG36" s="227"/>
      <c r="WAH36" s="207"/>
      <c r="WAI36" s="207"/>
      <c r="WAJ36" s="207"/>
      <c r="WAK36" s="207"/>
      <c r="WAL36" s="207"/>
      <c r="WAM36" s="207"/>
      <c r="WAN36" s="207"/>
      <c r="WAO36" s="207"/>
      <c r="WAP36" s="207"/>
      <c r="WAQ36" s="207"/>
      <c r="WAR36" s="227"/>
      <c r="WAS36" s="227"/>
      <c r="WAT36" s="207"/>
      <c r="WAU36" s="207"/>
      <c r="WAV36" s="207"/>
      <c r="WAW36" s="207"/>
      <c r="WAX36" s="207"/>
      <c r="WAY36" s="207"/>
      <c r="WAZ36" s="207"/>
      <c r="WBA36" s="207"/>
      <c r="WBB36" s="207"/>
      <c r="WBC36" s="207"/>
      <c r="WBD36" s="227"/>
      <c r="WBE36" s="227"/>
      <c r="WBF36" s="207"/>
      <c r="WBG36" s="207"/>
      <c r="WBH36" s="207"/>
      <c r="WBI36" s="207"/>
      <c r="WBJ36" s="207"/>
      <c r="WBK36" s="207"/>
      <c r="WBL36" s="207"/>
      <c r="WBM36" s="207"/>
      <c r="WBN36" s="207"/>
      <c r="WBO36" s="207"/>
      <c r="WBP36" s="227"/>
      <c r="WBQ36" s="227"/>
      <c r="WBR36" s="207"/>
      <c r="WBS36" s="207"/>
      <c r="WBT36" s="207"/>
      <c r="WBU36" s="207"/>
      <c r="WBV36" s="207"/>
      <c r="WBW36" s="207"/>
      <c r="WBX36" s="207"/>
      <c r="WBY36" s="207"/>
      <c r="WBZ36" s="207"/>
      <c r="WCA36" s="207"/>
      <c r="WCB36" s="227"/>
      <c r="WCC36" s="227"/>
      <c r="WCD36" s="207"/>
      <c r="WCE36" s="207"/>
      <c r="WCF36" s="207"/>
      <c r="WCG36" s="207"/>
      <c r="WCH36" s="207"/>
      <c r="WCI36" s="207"/>
      <c r="WCJ36" s="207"/>
      <c r="WCK36" s="207"/>
      <c r="WCL36" s="207"/>
      <c r="WCM36" s="207"/>
      <c r="WCN36" s="227"/>
      <c r="WCO36" s="227"/>
      <c r="WCP36" s="207"/>
      <c r="WCQ36" s="207"/>
      <c r="WCR36" s="207"/>
      <c r="WCS36" s="207"/>
      <c r="WCT36" s="207"/>
      <c r="WCU36" s="207"/>
      <c r="WCV36" s="207"/>
      <c r="WCW36" s="207"/>
      <c r="WCX36" s="207"/>
      <c r="WCY36" s="207"/>
      <c r="WCZ36" s="227"/>
      <c r="WDA36" s="227"/>
      <c r="WDB36" s="207"/>
      <c r="WDC36" s="207"/>
      <c r="WDD36" s="207"/>
      <c r="WDE36" s="207"/>
      <c r="WDF36" s="207"/>
      <c r="WDG36" s="207"/>
      <c r="WDH36" s="207"/>
      <c r="WDI36" s="207"/>
      <c r="WDJ36" s="207"/>
      <c r="WDK36" s="207"/>
      <c r="WDL36" s="227"/>
      <c r="WDM36" s="227"/>
      <c r="WDN36" s="207"/>
      <c r="WDO36" s="207"/>
      <c r="WDP36" s="207"/>
      <c r="WDQ36" s="207"/>
      <c r="WDR36" s="207"/>
      <c r="WDS36" s="207"/>
      <c r="WDT36" s="207"/>
      <c r="WDU36" s="207"/>
      <c r="WDV36" s="207"/>
      <c r="WDW36" s="207"/>
      <c r="WDX36" s="227"/>
      <c r="WDY36" s="227"/>
      <c r="WDZ36" s="207"/>
      <c r="WEA36" s="207"/>
      <c r="WEB36" s="207"/>
      <c r="WEC36" s="207"/>
      <c r="WED36" s="207"/>
      <c r="WEE36" s="207"/>
      <c r="WEF36" s="207"/>
      <c r="WEG36" s="207"/>
      <c r="WEH36" s="207"/>
      <c r="WEI36" s="207"/>
      <c r="WEJ36" s="227"/>
      <c r="WEK36" s="227"/>
      <c r="WEL36" s="207"/>
      <c r="WEM36" s="207"/>
      <c r="WEN36" s="207"/>
      <c r="WEO36" s="207"/>
      <c r="WEP36" s="207"/>
      <c r="WEQ36" s="207"/>
      <c r="WER36" s="207"/>
      <c r="WES36" s="207"/>
      <c r="WET36" s="207"/>
      <c r="WEU36" s="207"/>
      <c r="WEV36" s="227"/>
      <c r="WEW36" s="227"/>
      <c r="WEX36" s="207"/>
      <c r="WEY36" s="207"/>
      <c r="WEZ36" s="207"/>
      <c r="WFA36" s="207"/>
      <c r="WFB36" s="207"/>
      <c r="WFC36" s="207"/>
      <c r="WFD36" s="207"/>
      <c r="WFE36" s="207"/>
      <c r="WFF36" s="207"/>
      <c r="WFG36" s="207"/>
      <c r="WFH36" s="227"/>
      <c r="WFI36" s="227"/>
      <c r="WFJ36" s="207"/>
      <c r="WFK36" s="207"/>
      <c r="WFL36" s="207"/>
      <c r="WFM36" s="207"/>
      <c r="WFN36" s="207"/>
      <c r="WFO36" s="207"/>
      <c r="WFP36" s="207"/>
      <c r="WFQ36" s="207"/>
      <c r="WFR36" s="207"/>
      <c r="WFS36" s="207"/>
      <c r="WFT36" s="227"/>
      <c r="WFU36" s="227"/>
      <c r="WFV36" s="207"/>
      <c r="WFW36" s="207"/>
      <c r="WFX36" s="207"/>
      <c r="WFY36" s="207"/>
      <c r="WFZ36" s="207"/>
      <c r="WGA36" s="207"/>
      <c r="WGB36" s="207"/>
      <c r="WGC36" s="207"/>
      <c r="WGD36" s="207"/>
      <c r="WGE36" s="207"/>
      <c r="WGF36" s="227"/>
      <c r="WGG36" s="227"/>
      <c r="WGH36" s="207"/>
      <c r="WGI36" s="207"/>
      <c r="WGJ36" s="207"/>
      <c r="WGK36" s="207"/>
      <c r="WGL36" s="207"/>
      <c r="WGM36" s="207"/>
      <c r="WGN36" s="207"/>
      <c r="WGO36" s="207"/>
      <c r="WGP36" s="207"/>
      <c r="WGQ36" s="207"/>
      <c r="WGR36" s="227"/>
      <c r="WGS36" s="227"/>
      <c r="WGT36" s="207"/>
      <c r="WGU36" s="207"/>
      <c r="WGV36" s="207"/>
      <c r="WGW36" s="207"/>
      <c r="WGX36" s="207"/>
      <c r="WGY36" s="207"/>
      <c r="WGZ36" s="207"/>
      <c r="WHA36" s="207"/>
      <c r="WHB36" s="207"/>
      <c r="WHC36" s="207"/>
      <c r="WHD36" s="227"/>
      <c r="WHE36" s="227"/>
      <c r="WHF36" s="207"/>
      <c r="WHG36" s="207"/>
      <c r="WHH36" s="207"/>
      <c r="WHI36" s="207"/>
      <c r="WHJ36" s="207"/>
      <c r="WHK36" s="207"/>
      <c r="WHL36" s="207"/>
      <c r="WHM36" s="207"/>
      <c r="WHN36" s="207"/>
      <c r="WHO36" s="207"/>
      <c r="WHP36" s="227"/>
      <c r="WHQ36" s="227"/>
      <c r="WHR36" s="207"/>
      <c r="WHS36" s="207"/>
      <c r="WHT36" s="207"/>
      <c r="WHU36" s="207"/>
      <c r="WHV36" s="207"/>
      <c r="WHW36" s="207"/>
      <c r="WHX36" s="207"/>
      <c r="WHY36" s="207"/>
      <c r="WHZ36" s="207"/>
      <c r="WIA36" s="207"/>
      <c r="WIB36" s="227"/>
      <c r="WIC36" s="227"/>
      <c r="WID36" s="207"/>
      <c r="WIE36" s="207"/>
      <c r="WIF36" s="207"/>
      <c r="WIG36" s="207"/>
      <c r="WIH36" s="207"/>
      <c r="WII36" s="207"/>
      <c r="WIJ36" s="207"/>
      <c r="WIK36" s="207"/>
      <c r="WIL36" s="207"/>
      <c r="WIM36" s="207"/>
      <c r="WIN36" s="227"/>
      <c r="WIO36" s="227"/>
      <c r="WIP36" s="207"/>
      <c r="WIQ36" s="207"/>
      <c r="WIR36" s="207"/>
      <c r="WIS36" s="207"/>
      <c r="WIT36" s="207"/>
      <c r="WIU36" s="207"/>
      <c r="WIV36" s="207"/>
      <c r="WIW36" s="207"/>
      <c r="WIX36" s="207"/>
      <c r="WIY36" s="207"/>
      <c r="WIZ36" s="227"/>
      <c r="WJA36" s="227"/>
      <c r="WJB36" s="207"/>
      <c r="WJC36" s="207"/>
      <c r="WJD36" s="207"/>
      <c r="WJE36" s="207"/>
      <c r="WJF36" s="207"/>
      <c r="WJG36" s="207"/>
      <c r="WJH36" s="207"/>
      <c r="WJI36" s="207"/>
      <c r="WJJ36" s="207"/>
      <c r="WJK36" s="207"/>
      <c r="WJL36" s="227"/>
      <c r="WJM36" s="227"/>
      <c r="WJN36" s="207"/>
      <c r="WJO36" s="207"/>
      <c r="WJP36" s="207"/>
      <c r="WJQ36" s="207"/>
      <c r="WJR36" s="207"/>
      <c r="WJS36" s="207"/>
      <c r="WJT36" s="207"/>
      <c r="WJU36" s="207"/>
      <c r="WJV36" s="207"/>
      <c r="WJW36" s="207"/>
      <c r="WJX36" s="227"/>
      <c r="WJY36" s="227"/>
      <c r="WJZ36" s="207"/>
      <c r="WKA36" s="207"/>
      <c r="WKB36" s="207"/>
      <c r="WKC36" s="207"/>
      <c r="WKD36" s="207"/>
      <c r="WKE36" s="207"/>
      <c r="WKF36" s="207"/>
      <c r="WKG36" s="207"/>
      <c r="WKH36" s="207"/>
      <c r="WKI36" s="207"/>
      <c r="WKJ36" s="227"/>
      <c r="WKK36" s="227"/>
      <c r="WKL36" s="207"/>
      <c r="WKM36" s="207"/>
      <c r="WKN36" s="207"/>
      <c r="WKO36" s="207"/>
      <c r="WKP36" s="207"/>
      <c r="WKQ36" s="207"/>
      <c r="WKR36" s="207"/>
      <c r="WKS36" s="207"/>
      <c r="WKT36" s="207"/>
      <c r="WKU36" s="207"/>
      <c r="WKV36" s="227"/>
      <c r="WKW36" s="227"/>
      <c r="WKX36" s="207"/>
      <c r="WKY36" s="207"/>
      <c r="WKZ36" s="207"/>
      <c r="WLA36" s="207"/>
      <c r="WLB36" s="207"/>
      <c r="WLC36" s="207"/>
      <c r="WLD36" s="207"/>
      <c r="WLE36" s="207"/>
      <c r="WLF36" s="207"/>
      <c r="WLG36" s="207"/>
      <c r="WLH36" s="227"/>
      <c r="WLI36" s="227"/>
      <c r="WLJ36" s="207"/>
      <c r="WLK36" s="207"/>
      <c r="WLL36" s="207"/>
      <c r="WLM36" s="207"/>
      <c r="WLN36" s="207"/>
      <c r="WLO36" s="207"/>
      <c r="WLP36" s="207"/>
      <c r="WLQ36" s="207"/>
      <c r="WLR36" s="207"/>
      <c r="WLS36" s="207"/>
      <c r="WLT36" s="227"/>
      <c r="WLU36" s="227"/>
      <c r="WLV36" s="207"/>
      <c r="WLW36" s="207"/>
      <c r="WLX36" s="207"/>
      <c r="WLY36" s="207"/>
      <c r="WLZ36" s="207"/>
      <c r="WMA36" s="207"/>
      <c r="WMB36" s="207"/>
      <c r="WMC36" s="207"/>
      <c r="WMD36" s="207"/>
      <c r="WME36" s="207"/>
      <c r="WMF36" s="227"/>
      <c r="WMG36" s="227"/>
      <c r="WMH36" s="207"/>
      <c r="WMI36" s="207"/>
      <c r="WMJ36" s="207"/>
      <c r="WMK36" s="207"/>
      <c r="WML36" s="207"/>
      <c r="WMM36" s="207"/>
      <c r="WMN36" s="207"/>
      <c r="WMO36" s="207"/>
      <c r="WMP36" s="207"/>
      <c r="WMQ36" s="207"/>
      <c r="WMR36" s="227"/>
      <c r="WMS36" s="227"/>
      <c r="WMT36" s="207"/>
      <c r="WMU36" s="207"/>
      <c r="WMV36" s="207"/>
      <c r="WMW36" s="207"/>
      <c r="WMX36" s="207"/>
      <c r="WMY36" s="207"/>
      <c r="WMZ36" s="207"/>
      <c r="WNA36" s="207"/>
      <c r="WNB36" s="207"/>
      <c r="WNC36" s="207"/>
      <c r="WND36" s="227"/>
      <c r="WNE36" s="227"/>
      <c r="WNF36" s="207"/>
      <c r="WNG36" s="207"/>
      <c r="WNH36" s="207"/>
      <c r="WNI36" s="207"/>
      <c r="WNJ36" s="207"/>
      <c r="WNK36" s="207"/>
      <c r="WNL36" s="207"/>
      <c r="WNM36" s="207"/>
      <c r="WNN36" s="207"/>
      <c r="WNO36" s="207"/>
      <c r="WNP36" s="227"/>
      <c r="WNQ36" s="227"/>
      <c r="WNR36" s="207"/>
      <c r="WNS36" s="207"/>
      <c r="WNT36" s="207"/>
      <c r="WNU36" s="207"/>
      <c r="WNV36" s="207"/>
      <c r="WNW36" s="207"/>
      <c r="WNX36" s="207"/>
      <c r="WNY36" s="207"/>
      <c r="WNZ36" s="207"/>
      <c r="WOA36" s="207"/>
      <c r="WOB36" s="227"/>
      <c r="WOC36" s="227"/>
      <c r="WOD36" s="207"/>
      <c r="WOE36" s="207"/>
      <c r="WOF36" s="207"/>
      <c r="WOG36" s="207"/>
      <c r="WOH36" s="207"/>
      <c r="WOI36" s="207"/>
      <c r="WOJ36" s="207"/>
      <c r="WOK36" s="207"/>
      <c r="WOL36" s="207"/>
      <c r="WOM36" s="207"/>
      <c r="WON36" s="227"/>
      <c r="WOO36" s="227"/>
      <c r="WOP36" s="207"/>
      <c r="WOQ36" s="207"/>
      <c r="WOR36" s="207"/>
      <c r="WOS36" s="207"/>
      <c r="WOT36" s="207"/>
      <c r="WOU36" s="207"/>
      <c r="WOV36" s="207"/>
      <c r="WOW36" s="207"/>
      <c r="WOX36" s="207"/>
      <c r="WOY36" s="207"/>
      <c r="WOZ36" s="227"/>
      <c r="WPA36" s="227"/>
      <c r="WPB36" s="207"/>
      <c r="WPC36" s="207"/>
      <c r="WPD36" s="207"/>
      <c r="WPE36" s="207"/>
      <c r="WPF36" s="207"/>
      <c r="WPG36" s="207"/>
      <c r="WPH36" s="207"/>
      <c r="WPI36" s="207"/>
      <c r="WPJ36" s="207"/>
      <c r="WPK36" s="207"/>
      <c r="WPL36" s="227"/>
      <c r="WPM36" s="227"/>
      <c r="WPN36" s="207"/>
      <c r="WPO36" s="207"/>
      <c r="WPP36" s="207"/>
      <c r="WPQ36" s="207"/>
      <c r="WPR36" s="207"/>
      <c r="WPS36" s="207"/>
      <c r="WPT36" s="207"/>
      <c r="WPU36" s="207"/>
      <c r="WPV36" s="207"/>
      <c r="WPW36" s="207"/>
      <c r="WPX36" s="227"/>
      <c r="WPY36" s="227"/>
      <c r="WPZ36" s="207"/>
      <c r="WQA36" s="207"/>
      <c r="WQB36" s="207"/>
      <c r="WQC36" s="207"/>
      <c r="WQD36" s="207"/>
      <c r="WQE36" s="207"/>
      <c r="WQF36" s="207"/>
      <c r="WQG36" s="207"/>
      <c r="WQH36" s="207"/>
      <c r="WQI36" s="207"/>
      <c r="WQJ36" s="227"/>
      <c r="WQK36" s="227"/>
      <c r="WQL36" s="207"/>
      <c r="WQM36" s="207"/>
      <c r="WQN36" s="207"/>
      <c r="WQO36" s="207"/>
      <c r="WQP36" s="207"/>
      <c r="WQQ36" s="207"/>
      <c r="WQR36" s="207"/>
      <c r="WQS36" s="207"/>
      <c r="WQT36" s="207"/>
      <c r="WQU36" s="207"/>
      <c r="WQV36" s="227"/>
      <c r="WQW36" s="227"/>
      <c r="WQX36" s="207"/>
      <c r="WQY36" s="207"/>
      <c r="WQZ36" s="207"/>
      <c r="WRA36" s="207"/>
      <c r="WRB36" s="207"/>
      <c r="WRC36" s="207"/>
      <c r="WRD36" s="207"/>
      <c r="WRE36" s="207"/>
      <c r="WRF36" s="207"/>
      <c r="WRG36" s="207"/>
      <c r="WRH36" s="227"/>
      <c r="WRI36" s="227"/>
      <c r="WRJ36" s="207"/>
      <c r="WRK36" s="207"/>
      <c r="WRL36" s="207"/>
      <c r="WRM36" s="207"/>
      <c r="WRN36" s="207"/>
      <c r="WRO36" s="207"/>
      <c r="WRP36" s="207"/>
      <c r="WRQ36" s="207"/>
      <c r="WRR36" s="207"/>
      <c r="WRS36" s="207"/>
      <c r="WRT36" s="227"/>
      <c r="WRU36" s="227"/>
      <c r="WRV36" s="207"/>
      <c r="WRW36" s="207"/>
      <c r="WRX36" s="207"/>
      <c r="WRY36" s="207"/>
      <c r="WRZ36" s="207"/>
      <c r="WSA36" s="207"/>
      <c r="WSB36" s="207"/>
      <c r="WSC36" s="207"/>
      <c r="WSD36" s="207"/>
      <c r="WSE36" s="207"/>
      <c r="WSF36" s="227"/>
      <c r="WSG36" s="227"/>
      <c r="WSH36" s="207"/>
      <c r="WSI36" s="207"/>
      <c r="WSJ36" s="207"/>
      <c r="WSK36" s="207"/>
      <c r="WSL36" s="207"/>
      <c r="WSM36" s="207"/>
      <c r="WSN36" s="207"/>
      <c r="WSO36" s="207"/>
      <c r="WSP36" s="207"/>
      <c r="WSQ36" s="207"/>
      <c r="WSR36" s="227"/>
      <c r="WSS36" s="227"/>
      <c r="WST36" s="207"/>
      <c r="WSU36" s="207"/>
      <c r="WSV36" s="207"/>
      <c r="WSW36" s="207"/>
      <c r="WSX36" s="207"/>
      <c r="WSY36" s="207"/>
      <c r="WSZ36" s="207"/>
      <c r="WTA36" s="207"/>
      <c r="WTB36" s="207"/>
      <c r="WTC36" s="207"/>
      <c r="WTD36" s="227"/>
      <c r="WTE36" s="227"/>
      <c r="WTF36" s="207"/>
      <c r="WTG36" s="207"/>
      <c r="WTH36" s="207"/>
      <c r="WTI36" s="207"/>
      <c r="WTJ36" s="207"/>
      <c r="WTK36" s="207"/>
      <c r="WTL36" s="207"/>
      <c r="WTM36" s="207"/>
      <c r="WTN36" s="207"/>
      <c r="WTO36" s="207"/>
      <c r="WTP36" s="227"/>
      <c r="WTQ36" s="227"/>
      <c r="WTR36" s="207"/>
      <c r="WTS36" s="207"/>
      <c r="WTT36" s="207"/>
      <c r="WTU36" s="207"/>
      <c r="WTV36" s="207"/>
      <c r="WTW36" s="207"/>
      <c r="WTX36" s="207"/>
      <c r="WTY36" s="207"/>
      <c r="WTZ36" s="207"/>
      <c r="WUA36" s="207"/>
      <c r="WUB36" s="227"/>
      <c r="WUC36" s="227"/>
      <c r="WUD36" s="207"/>
      <c r="WUE36" s="207"/>
      <c r="WUF36" s="207"/>
      <c r="WUG36" s="207"/>
      <c r="WUH36" s="207"/>
      <c r="WUI36" s="207"/>
      <c r="WUJ36" s="207"/>
      <c r="WUK36" s="207"/>
      <c r="WUL36" s="207"/>
      <c r="WUM36" s="207"/>
      <c r="WUN36" s="227"/>
      <c r="WUO36" s="227"/>
      <c r="WUP36" s="207"/>
      <c r="WUQ36" s="207"/>
      <c r="WUR36" s="207"/>
      <c r="WUS36" s="207"/>
      <c r="WUT36" s="207"/>
      <c r="WUU36" s="207"/>
      <c r="WUV36" s="207"/>
      <c r="WUW36" s="207"/>
      <c r="WUX36" s="207"/>
      <c r="WUY36" s="207"/>
      <c r="WUZ36" s="227"/>
      <c r="WVA36" s="227"/>
      <c r="WVB36" s="207"/>
      <c r="WVC36" s="207"/>
      <c r="WVD36" s="207"/>
      <c r="WVE36" s="207"/>
      <c r="WVF36" s="207"/>
      <c r="WVG36" s="207"/>
      <c r="WVH36" s="207"/>
      <c r="WVI36" s="207"/>
      <c r="WVJ36" s="207"/>
      <c r="WVK36" s="207"/>
      <c r="WVL36" s="227"/>
      <c r="WVM36" s="227"/>
      <c r="WVN36" s="207"/>
      <c r="WVO36" s="207"/>
      <c r="WVP36" s="207"/>
      <c r="WVQ36" s="207"/>
      <c r="WVR36" s="207"/>
      <c r="WVS36" s="207"/>
      <c r="WVT36" s="207"/>
      <c r="WVU36" s="207"/>
      <c r="WVV36" s="207"/>
      <c r="WVW36" s="207"/>
      <c r="WVX36" s="227"/>
      <c r="WVY36" s="227"/>
      <c r="WVZ36" s="207"/>
      <c r="WWA36" s="207"/>
      <c r="WWB36" s="207"/>
      <c r="WWC36" s="207"/>
      <c r="WWD36" s="207"/>
      <c r="WWE36" s="207"/>
      <c r="WWF36" s="207"/>
      <c r="WWG36" s="207"/>
      <c r="WWH36" s="207"/>
      <c r="WWI36" s="207"/>
      <c r="WWJ36" s="227"/>
      <c r="WWK36" s="227"/>
      <c r="WWL36" s="207"/>
      <c r="WWM36" s="207"/>
      <c r="WWN36" s="207"/>
      <c r="WWO36" s="207"/>
      <c r="WWP36" s="207"/>
      <c r="WWQ36" s="207"/>
      <c r="WWR36" s="207"/>
      <c r="WWS36" s="207"/>
      <c r="WWT36" s="207"/>
      <c r="WWU36" s="207"/>
      <c r="WWV36" s="227"/>
      <c r="WWW36" s="227"/>
      <c r="WWX36" s="207"/>
      <c r="WWY36" s="207"/>
      <c r="WWZ36" s="207"/>
      <c r="WXA36" s="207"/>
      <c r="WXB36" s="207"/>
      <c r="WXC36" s="207"/>
      <c r="WXD36" s="207"/>
      <c r="WXE36" s="207"/>
      <c r="WXF36" s="207"/>
      <c r="WXG36" s="207"/>
      <c r="WXH36" s="227"/>
      <c r="WXI36" s="227"/>
      <c r="WXJ36" s="207"/>
      <c r="WXK36" s="207"/>
      <c r="WXL36" s="207"/>
      <c r="WXM36" s="207"/>
      <c r="WXN36" s="207"/>
      <c r="WXO36" s="207"/>
      <c r="WXP36" s="207"/>
      <c r="WXQ36" s="207"/>
      <c r="WXR36" s="207"/>
      <c r="WXS36" s="207"/>
      <c r="WXT36" s="227"/>
      <c r="WXU36" s="227"/>
      <c r="WXV36" s="207"/>
      <c r="WXW36" s="207"/>
      <c r="WXX36" s="207"/>
      <c r="WXY36" s="207"/>
      <c r="WXZ36" s="207"/>
      <c r="WYA36" s="207"/>
      <c r="WYB36" s="207"/>
      <c r="WYC36" s="207"/>
      <c r="WYD36" s="207"/>
      <c r="WYE36" s="207"/>
      <c r="WYF36" s="227"/>
      <c r="WYG36" s="227"/>
      <c r="WYH36" s="207"/>
      <c r="WYI36" s="207"/>
      <c r="WYJ36" s="207"/>
      <c r="WYK36" s="207"/>
      <c r="WYL36" s="207"/>
      <c r="WYM36" s="207"/>
      <c r="WYN36" s="207"/>
      <c r="WYO36" s="207"/>
      <c r="WYP36" s="207"/>
      <c r="WYQ36" s="207"/>
      <c r="WYR36" s="227"/>
      <c r="WYS36" s="227"/>
      <c r="WYT36" s="207"/>
      <c r="WYU36" s="207"/>
      <c r="WYV36" s="207"/>
      <c r="WYW36" s="207"/>
      <c r="WYX36" s="207"/>
      <c r="WYY36" s="207"/>
      <c r="WYZ36" s="207"/>
      <c r="WZA36" s="207"/>
      <c r="WZB36" s="207"/>
      <c r="WZC36" s="207"/>
      <c r="WZD36" s="227"/>
      <c r="WZE36" s="227"/>
      <c r="WZF36" s="207"/>
      <c r="WZG36" s="207"/>
      <c r="WZH36" s="207"/>
      <c r="WZI36" s="207"/>
      <c r="WZJ36" s="207"/>
      <c r="WZK36" s="207"/>
      <c r="WZL36" s="207"/>
      <c r="WZM36" s="207"/>
      <c r="WZN36" s="207"/>
      <c r="WZO36" s="207"/>
      <c r="WZP36" s="227"/>
      <c r="WZQ36" s="227"/>
      <c r="WZR36" s="207"/>
      <c r="WZS36" s="207"/>
      <c r="WZT36" s="207"/>
      <c r="WZU36" s="207"/>
      <c r="WZV36" s="207"/>
      <c r="WZW36" s="207"/>
      <c r="WZX36" s="207"/>
      <c r="WZY36" s="207"/>
      <c r="WZZ36" s="207"/>
      <c r="XAA36" s="207"/>
      <c r="XAB36" s="227"/>
      <c r="XAC36" s="227"/>
      <c r="XAD36" s="207"/>
      <c r="XAE36" s="207"/>
      <c r="XAF36" s="207"/>
      <c r="XAG36" s="207"/>
      <c r="XAH36" s="207"/>
      <c r="XAI36" s="207"/>
      <c r="XAJ36" s="207"/>
      <c r="XAK36" s="207"/>
      <c r="XAL36" s="207"/>
      <c r="XAM36" s="207"/>
      <c r="XAN36" s="227"/>
      <c r="XAO36" s="227"/>
      <c r="XAP36" s="207"/>
      <c r="XAQ36" s="207"/>
      <c r="XAR36" s="207"/>
      <c r="XAS36" s="207"/>
      <c r="XAT36" s="207"/>
      <c r="XAU36" s="207"/>
      <c r="XAV36" s="207"/>
      <c r="XAW36" s="207"/>
      <c r="XAX36" s="207"/>
      <c r="XAY36" s="207"/>
      <c r="XAZ36" s="227"/>
      <c r="XBA36" s="227"/>
      <c r="XBB36" s="207"/>
      <c r="XBC36" s="207"/>
      <c r="XBD36" s="207"/>
      <c r="XBE36" s="207"/>
      <c r="XBF36" s="207"/>
      <c r="XBG36" s="207"/>
      <c r="XBH36" s="207"/>
      <c r="XBI36" s="207"/>
      <c r="XBJ36" s="207"/>
      <c r="XBK36" s="207"/>
      <c r="XBL36" s="227"/>
      <c r="XBM36" s="227"/>
      <c r="XBN36" s="207"/>
      <c r="XBO36" s="207"/>
      <c r="XBP36" s="207"/>
      <c r="XBQ36" s="207"/>
      <c r="XBR36" s="207"/>
      <c r="XBS36" s="207"/>
      <c r="XBT36" s="207"/>
      <c r="XBU36" s="207"/>
      <c r="XBV36" s="207"/>
      <c r="XBW36" s="207"/>
      <c r="XBX36" s="227"/>
      <c r="XBY36" s="227"/>
      <c r="XBZ36" s="207"/>
      <c r="XCA36" s="207"/>
      <c r="XCB36" s="207"/>
      <c r="XCC36" s="207"/>
      <c r="XCD36" s="207"/>
      <c r="XCE36" s="207"/>
      <c r="XCF36" s="207"/>
      <c r="XCG36" s="207"/>
      <c r="XCH36" s="207"/>
      <c r="XCI36" s="207"/>
      <c r="XCJ36" s="227"/>
      <c r="XCK36" s="227"/>
      <c r="XCL36" s="207"/>
      <c r="XCM36" s="207"/>
      <c r="XCN36" s="207"/>
      <c r="XCO36" s="207"/>
      <c r="XCP36" s="207"/>
      <c r="XCQ36" s="207"/>
      <c r="XCR36" s="207"/>
      <c r="XCS36" s="207"/>
      <c r="XCT36" s="207"/>
      <c r="XCU36" s="207"/>
      <c r="XCV36" s="227"/>
      <c r="XCW36" s="227"/>
      <c r="XCX36" s="207"/>
      <c r="XCY36" s="207"/>
      <c r="XCZ36" s="207"/>
      <c r="XDA36" s="207"/>
      <c r="XDB36" s="207"/>
      <c r="XDC36" s="207"/>
      <c r="XDD36" s="207"/>
      <c r="XDE36" s="207"/>
      <c r="XDF36" s="207"/>
      <c r="XDG36" s="207"/>
      <c r="XDH36" s="227"/>
      <c r="XDI36" s="227"/>
      <c r="XDJ36" s="207"/>
      <c r="XDK36" s="207"/>
      <c r="XDL36" s="207"/>
      <c r="XDM36" s="207"/>
      <c r="XDN36" s="207"/>
      <c r="XDO36" s="207"/>
      <c r="XDP36" s="207"/>
      <c r="XDQ36" s="207"/>
      <c r="XDR36" s="207"/>
      <c r="XDS36" s="207"/>
      <c r="XDT36" s="227"/>
      <c r="XDU36" s="227"/>
      <c r="XDV36" s="207"/>
      <c r="XDW36" s="207"/>
      <c r="XDX36" s="207"/>
      <c r="XDY36" s="207"/>
      <c r="XDZ36" s="207"/>
      <c r="XEA36" s="207"/>
      <c r="XEB36" s="207"/>
      <c r="XEC36" s="207"/>
      <c r="XED36" s="207"/>
      <c r="XEE36" s="207"/>
      <c r="XEF36" s="227"/>
      <c r="XEG36" s="227"/>
      <c r="XEH36" s="207"/>
      <c r="XEI36" s="207"/>
      <c r="XEJ36" s="207"/>
      <c r="XEK36" s="207"/>
    </row>
  </sheetData>
  <mergeCells count="1377">
    <mergeCell ref="F1:I1"/>
    <mergeCell ref="L4:M4"/>
    <mergeCell ref="A34:M34"/>
    <mergeCell ref="A36:M36"/>
    <mergeCell ref="N36:R36"/>
    <mergeCell ref="S36:AC36"/>
    <mergeCell ref="AD36:AO36"/>
    <mergeCell ref="MP36:NA36"/>
    <mergeCell ref="NB36:NM36"/>
    <mergeCell ref="NN36:NY36"/>
    <mergeCell ref="NZ36:OK36"/>
    <mergeCell ref="IX36:JI36"/>
    <mergeCell ref="JJ36:JU36"/>
    <mergeCell ref="JV36:KG36"/>
    <mergeCell ref="KH36:KS36"/>
    <mergeCell ref="KT36:LE36"/>
    <mergeCell ref="LF36:LQ36"/>
    <mergeCell ref="A1:B1"/>
    <mergeCell ref="A2:B2"/>
    <mergeCell ref="A3:M3"/>
    <mergeCell ref="A4:A5"/>
    <mergeCell ref="B4:C4"/>
    <mergeCell ref="D4:E4"/>
    <mergeCell ref="F4:G4"/>
    <mergeCell ref="H4:I4"/>
    <mergeCell ref="J4:K4"/>
    <mergeCell ref="DJ36:DU36"/>
    <mergeCell ref="DV36:EG36"/>
    <mergeCell ref="EH36:ES36"/>
    <mergeCell ref="ET36:FE36"/>
    <mergeCell ref="FF36:FQ36"/>
    <mergeCell ref="FR36:GC36"/>
    <mergeCell ref="AP36:BA36"/>
    <mergeCell ref="BB36:BM36"/>
    <mergeCell ref="BN36:BY36"/>
    <mergeCell ref="BZ36:CK36"/>
    <mergeCell ref="CL36:CW36"/>
    <mergeCell ref="CX36:DI36"/>
    <mergeCell ref="GD36:GO36"/>
    <mergeCell ref="GP36:HA36"/>
    <mergeCell ref="HB36:HM36"/>
    <mergeCell ref="HN36:HY36"/>
    <mergeCell ref="HZ36:IK36"/>
    <mergeCell ref="IL36:IW36"/>
    <mergeCell ref="WT36:XE36"/>
    <mergeCell ref="XF36:XQ36"/>
    <mergeCell ref="XR36:YC36"/>
    <mergeCell ref="YD36:YO36"/>
    <mergeCell ref="YP36:ZA36"/>
    <mergeCell ref="LR36:MC36"/>
    <mergeCell ref="MD36:MO36"/>
    <mergeCell ref="ZB36:ZM36"/>
    <mergeCell ref="TZ36:UK36"/>
    <mergeCell ref="UL36:UW36"/>
    <mergeCell ref="UX36:VI36"/>
    <mergeCell ref="VJ36:VU36"/>
    <mergeCell ref="VV36:WG36"/>
    <mergeCell ref="WH36:WS36"/>
    <mergeCell ref="RF36:RQ36"/>
    <mergeCell ref="RR36:SC36"/>
    <mergeCell ref="SD36:SO36"/>
    <mergeCell ref="SP36:TA36"/>
    <mergeCell ref="TB36:TM36"/>
    <mergeCell ref="TN36:TY36"/>
    <mergeCell ref="OL36:OW36"/>
    <mergeCell ref="OX36:PI36"/>
    <mergeCell ref="PJ36:PU36"/>
    <mergeCell ref="PV36:QG36"/>
    <mergeCell ref="QH36:QS36"/>
    <mergeCell ref="QT36:RE36"/>
    <mergeCell ref="AFB36:AFM36"/>
    <mergeCell ref="AFN36:AFY36"/>
    <mergeCell ref="AFZ36:AGK36"/>
    <mergeCell ref="AGL36:AGW36"/>
    <mergeCell ref="AGX36:AHI36"/>
    <mergeCell ref="AHJ36:AHU36"/>
    <mergeCell ref="ACH36:ACS36"/>
    <mergeCell ref="ACT36:ADE36"/>
    <mergeCell ref="ADF36:ADQ36"/>
    <mergeCell ref="ADR36:AEC36"/>
    <mergeCell ref="AED36:AEO36"/>
    <mergeCell ref="AEP36:AFA36"/>
    <mergeCell ref="ZN36:ZY36"/>
    <mergeCell ref="ZZ36:AAK36"/>
    <mergeCell ref="AAL36:AAW36"/>
    <mergeCell ref="AAX36:ABI36"/>
    <mergeCell ref="ABJ36:ABU36"/>
    <mergeCell ref="ABV36:ACG36"/>
    <mergeCell ref="ANJ36:ANU36"/>
    <mergeCell ref="ANV36:AOG36"/>
    <mergeCell ref="AOH36:AOS36"/>
    <mergeCell ref="AOT36:APE36"/>
    <mergeCell ref="APF36:APQ36"/>
    <mergeCell ref="APR36:AQC36"/>
    <mergeCell ref="AKP36:ALA36"/>
    <mergeCell ref="ALB36:ALM36"/>
    <mergeCell ref="ALN36:ALY36"/>
    <mergeCell ref="ALZ36:AMK36"/>
    <mergeCell ref="AML36:AMW36"/>
    <mergeCell ref="AMX36:ANI36"/>
    <mergeCell ref="AHV36:AIG36"/>
    <mergeCell ref="AIH36:AIS36"/>
    <mergeCell ref="AIT36:AJE36"/>
    <mergeCell ref="AJF36:AJQ36"/>
    <mergeCell ref="AJR36:AKC36"/>
    <mergeCell ref="AKD36:AKO36"/>
    <mergeCell ref="AVR36:AWC36"/>
    <mergeCell ref="AWD36:AWO36"/>
    <mergeCell ref="AWP36:AXA36"/>
    <mergeCell ref="AXB36:AXM36"/>
    <mergeCell ref="AXN36:AXY36"/>
    <mergeCell ref="AXZ36:AYK36"/>
    <mergeCell ref="ASX36:ATI36"/>
    <mergeCell ref="ATJ36:ATU36"/>
    <mergeCell ref="ATV36:AUG36"/>
    <mergeCell ref="AUH36:AUS36"/>
    <mergeCell ref="AUT36:AVE36"/>
    <mergeCell ref="AVF36:AVQ36"/>
    <mergeCell ref="AQD36:AQO36"/>
    <mergeCell ref="AQP36:ARA36"/>
    <mergeCell ref="ARB36:ARM36"/>
    <mergeCell ref="ARN36:ARY36"/>
    <mergeCell ref="ARZ36:ASK36"/>
    <mergeCell ref="ASL36:ASW36"/>
    <mergeCell ref="BDZ36:BEK36"/>
    <mergeCell ref="BEL36:BEW36"/>
    <mergeCell ref="BEX36:BFI36"/>
    <mergeCell ref="BFJ36:BFU36"/>
    <mergeCell ref="BFV36:BGG36"/>
    <mergeCell ref="BGH36:BGS36"/>
    <mergeCell ref="BBF36:BBQ36"/>
    <mergeCell ref="BBR36:BCC36"/>
    <mergeCell ref="BCD36:BCO36"/>
    <mergeCell ref="BCP36:BDA36"/>
    <mergeCell ref="BDB36:BDM36"/>
    <mergeCell ref="BDN36:BDY36"/>
    <mergeCell ref="AYL36:AYW36"/>
    <mergeCell ref="AYX36:AZI36"/>
    <mergeCell ref="AZJ36:AZU36"/>
    <mergeCell ref="AZV36:BAG36"/>
    <mergeCell ref="BAH36:BAS36"/>
    <mergeCell ref="BAT36:BBE36"/>
    <mergeCell ref="BMH36:BMS36"/>
    <mergeCell ref="BMT36:BNE36"/>
    <mergeCell ref="BNF36:BNQ36"/>
    <mergeCell ref="BNR36:BOC36"/>
    <mergeCell ref="BOD36:BOO36"/>
    <mergeCell ref="BOP36:BPA36"/>
    <mergeCell ref="BJN36:BJY36"/>
    <mergeCell ref="BJZ36:BKK36"/>
    <mergeCell ref="BKL36:BKW36"/>
    <mergeCell ref="BKX36:BLI36"/>
    <mergeCell ref="BLJ36:BLU36"/>
    <mergeCell ref="BLV36:BMG36"/>
    <mergeCell ref="BGT36:BHE36"/>
    <mergeCell ref="BHF36:BHQ36"/>
    <mergeCell ref="BHR36:BIC36"/>
    <mergeCell ref="BID36:BIO36"/>
    <mergeCell ref="BIP36:BJA36"/>
    <mergeCell ref="BJB36:BJM36"/>
    <mergeCell ref="BUP36:BVA36"/>
    <mergeCell ref="BVB36:BVM36"/>
    <mergeCell ref="BVN36:BVY36"/>
    <mergeCell ref="BVZ36:BWK36"/>
    <mergeCell ref="BWL36:BWW36"/>
    <mergeCell ref="BWX36:BXI36"/>
    <mergeCell ref="BRV36:BSG36"/>
    <mergeCell ref="BSH36:BSS36"/>
    <mergeCell ref="BST36:BTE36"/>
    <mergeCell ref="BTF36:BTQ36"/>
    <mergeCell ref="BTR36:BUC36"/>
    <mergeCell ref="BUD36:BUO36"/>
    <mergeCell ref="BPB36:BPM36"/>
    <mergeCell ref="BPN36:BPY36"/>
    <mergeCell ref="BPZ36:BQK36"/>
    <mergeCell ref="BQL36:BQW36"/>
    <mergeCell ref="BQX36:BRI36"/>
    <mergeCell ref="BRJ36:BRU36"/>
    <mergeCell ref="CCX36:CDI36"/>
    <mergeCell ref="CDJ36:CDU36"/>
    <mergeCell ref="CDV36:CEG36"/>
    <mergeCell ref="CEH36:CES36"/>
    <mergeCell ref="CET36:CFE36"/>
    <mergeCell ref="CFF36:CFQ36"/>
    <mergeCell ref="CAD36:CAO36"/>
    <mergeCell ref="CAP36:CBA36"/>
    <mergeCell ref="CBB36:CBM36"/>
    <mergeCell ref="CBN36:CBY36"/>
    <mergeCell ref="CBZ36:CCK36"/>
    <mergeCell ref="CCL36:CCW36"/>
    <mergeCell ref="BXJ36:BXU36"/>
    <mergeCell ref="BXV36:BYG36"/>
    <mergeCell ref="BYH36:BYS36"/>
    <mergeCell ref="BYT36:BZE36"/>
    <mergeCell ref="BZF36:BZQ36"/>
    <mergeCell ref="BZR36:CAC36"/>
    <mergeCell ref="CLF36:CLQ36"/>
    <mergeCell ref="CLR36:CMC36"/>
    <mergeCell ref="CMD36:CMO36"/>
    <mergeCell ref="CMP36:CNA36"/>
    <mergeCell ref="CNB36:CNM36"/>
    <mergeCell ref="CNN36:CNY36"/>
    <mergeCell ref="CIL36:CIW36"/>
    <mergeCell ref="CIX36:CJI36"/>
    <mergeCell ref="CJJ36:CJU36"/>
    <mergeCell ref="CJV36:CKG36"/>
    <mergeCell ref="CKH36:CKS36"/>
    <mergeCell ref="CKT36:CLE36"/>
    <mergeCell ref="CFR36:CGC36"/>
    <mergeCell ref="CGD36:CGO36"/>
    <mergeCell ref="CGP36:CHA36"/>
    <mergeCell ref="CHB36:CHM36"/>
    <mergeCell ref="CHN36:CHY36"/>
    <mergeCell ref="CHZ36:CIK36"/>
    <mergeCell ref="CTN36:CTY36"/>
    <mergeCell ref="CTZ36:CUK36"/>
    <mergeCell ref="CUL36:CUW36"/>
    <mergeCell ref="CUX36:CVI36"/>
    <mergeCell ref="CVJ36:CVU36"/>
    <mergeCell ref="CVV36:CWG36"/>
    <mergeCell ref="CQT36:CRE36"/>
    <mergeCell ref="CRF36:CRQ36"/>
    <mergeCell ref="CRR36:CSC36"/>
    <mergeCell ref="CSD36:CSO36"/>
    <mergeCell ref="CSP36:CTA36"/>
    <mergeCell ref="CTB36:CTM36"/>
    <mergeCell ref="CNZ36:COK36"/>
    <mergeCell ref="COL36:COW36"/>
    <mergeCell ref="COX36:CPI36"/>
    <mergeCell ref="CPJ36:CPU36"/>
    <mergeCell ref="CPV36:CQG36"/>
    <mergeCell ref="CQH36:CQS36"/>
    <mergeCell ref="DBV36:DCG36"/>
    <mergeCell ref="DCH36:DCS36"/>
    <mergeCell ref="DCT36:DDE36"/>
    <mergeCell ref="DDF36:DDQ36"/>
    <mergeCell ref="DDR36:DEC36"/>
    <mergeCell ref="DED36:DEO36"/>
    <mergeCell ref="CZB36:CZM36"/>
    <mergeCell ref="CZN36:CZY36"/>
    <mergeCell ref="CZZ36:DAK36"/>
    <mergeCell ref="DAL36:DAW36"/>
    <mergeCell ref="DAX36:DBI36"/>
    <mergeCell ref="DBJ36:DBU36"/>
    <mergeCell ref="CWH36:CWS36"/>
    <mergeCell ref="CWT36:CXE36"/>
    <mergeCell ref="CXF36:CXQ36"/>
    <mergeCell ref="CXR36:CYC36"/>
    <mergeCell ref="CYD36:CYO36"/>
    <mergeCell ref="CYP36:CZA36"/>
    <mergeCell ref="DKD36:DKO36"/>
    <mergeCell ref="DKP36:DLA36"/>
    <mergeCell ref="DLB36:DLM36"/>
    <mergeCell ref="DLN36:DLY36"/>
    <mergeCell ref="DLZ36:DMK36"/>
    <mergeCell ref="DML36:DMW36"/>
    <mergeCell ref="DHJ36:DHU36"/>
    <mergeCell ref="DHV36:DIG36"/>
    <mergeCell ref="DIH36:DIS36"/>
    <mergeCell ref="DIT36:DJE36"/>
    <mergeCell ref="DJF36:DJQ36"/>
    <mergeCell ref="DJR36:DKC36"/>
    <mergeCell ref="DEP36:DFA36"/>
    <mergeCell ref="DFB36:DFM36"/>
    <mergeCell ref="DFN36:DFY36"/>
    <mergeCell ref="DFZ36:DGK36"/>
    <mergeCell ref="DGL36:DGW36"/>
    <mergeCell ref="DGX36:DHI36"/>
    <mergeCell ref="DSL36:DSW36"/>
    <mergeCell ref="DSX36:DTI36"/>
    <mergeCell ref="DTJ36:DTU36"/>
    <mergeCell ref="DTV36:DUG36"/>
    <mergeCell ref="DUH36:DUS36"/>
    <mergeCell ref="DUT36:DVE36"/>
    <mergeCell ref="DPR36:DQC36"/>
    <mergeCell ref="DQD36:DQO36"/>
    <mergeCell ref="DQP36:DRA36"/>
    <mergeCell ref="DRB36:DRM36"/>
    <mergeCell ref="DRN36:DRY36"/>
    <mergeCell ref="DRZ36:DSK36"/>
    <mergeCell ref="DMX36:DNI36"/>
    <mergeCell ref="DNJ36:DNU36"/>
    <mergeCell ref="DNV36:DOG36"/>
    <mergeCell ref="DOH36:DOS36"/>
    <mergeCell ref="DOT36:DPE36"/>
    <mergeCell ref="DPF36:DPQ36"/>
    <mergeCell ref="EAT36:EBE36"/>
    <mergeCell ref="EBF36:EBQ36"/>
    <mergeCell ref="EBR36:ECC36"/>
    <mergeCell ref="ECD36:ECO36"/>
    <mergeCell ref="ECP36:EDA36"/>
    <mergeCell ref="EDB36:EDM36"/>
    <mergeCell ref="DXZ36:DYK36"/>
    <mergeCell ref="DYL36:DYW36"/>
    <mergeCell ref="DYX36:DZI36"/>
    <mergeCell ref="DZJ36:DZU36"/>
    <mergeCell ref="DZV36:EAG36"/>
    <mergeCell ref="EAH36:EAS36"/>
    <mergeCell ref="DVF36:DVQ36"/>
    <mergeCell ref="DVR36:DWC36"/>
    <mergeCell ref="DWD36:DWO36"/>
    <mergeCell ref="DWP36:DXA36"/>
    <mergeCell ref="DXB36:DXM36"/>
    <mergeCell ref="DXN36:DXY36"/>
    <mergeCell ref="EJB36:EJM36"/>
    <mergeCell ref="EJN36:EJY36"/>
    <mergeCell ref="EJZ36:EKK36"/>
    <mergeCell ref="EKL36:EKW36"/>
    <mergeCell ref="EKX36:ELI36"/>
    <mergeCell ref="ELJ36:ELU36"/>
    <mergeCell ref="EGH36:EGS36"/>
    <mergeCell ref="EGT36:EHE36"/>
    <mergeCell ref="EHF36:EHQ36"/>
    <mergeCell ref="EHR36:EIC36"/>
    <mergeCell ref="EID36:EIO36"/>
    <mergeCell ref="EIP36:EJA36"/>
    <mergeCell ref="EDN36:EDY36"/>
    <mergeCell ref="EDZ36:EEK36"/>
    <mergeCell ref="EEL36:EEW36"/>
    <mergeCell ref="EEX36:EFI36"/>
    <mergeCell ref="EFJ36:EFU36"/>
    <mergeCell ref="EFV36:EGG36"/>
    <mergeCell ref="ERJ36:ERU36"/>
    <mergeCell ref="ERV36:ESG36"/>
    <mergeCell ref="ESH36:ESS36"/>
    <mergeCell ref="EST36:ETE36"/>
    <mergeCell ref="ETF36:ETQ36"/>
    <mergeCell ref="ETR36:EUC36"/>
    <mergeCell ref="EOP36:EPA36"/>
    <mergeCell ref="EPB36:EPM36"/>
    <mergeCell ref="EPN36:EPY36"/>
    <mergeCell ref="EPZ36:EQK36"/>
    <mergeCell ref="EQL36:EQW36"/>
    <mergeCell ref="EQX36:ERI36"/>
    <mergeCell ref="ELV36:EMG36"/>
    <mergeCell ref="EMH36:EMS36"/>
    <mergeCell ref="EMT36:ENE36"/>
    <mergeCell ref="ENF36:ENQ36"/>
    <mergeCell ref="ENR36:EOC36"/>
    <mergeCell ref="EOD36:EOO36"/>
    <mergeCell ref="EZR36:FAC36"/>
    <mergeCell ref="FAD36:FAO36"/>
    <mergeCell ref="FAP36:FBA36"/>
    <mergeCell ref="FBB36:FBM36"/>
    <mergeCell ref="FBN36:FBY36"/>
    <mergeCell ref="FBZ36:FCK36"/>
    <mergeCell ref="EWX36:EXI36"/>
    <mergeCell ref="EXJ36:EXU36"/>
    <mergeCell ref="EXV36:EYG36"/>
    <mergeCell ref="EYH36:EYS36"/>
    <mergeCell ref="EYT36:EZE36"/>
    <mergeCell ref="EZF36:EZQ36"/>
    <mergeCell ref="EUD36:EUO36"/>
    <mergeCell ref="EUP36:EVA36"/>
    <mergeCell ref="EVB36:EVM36"/>
    <mergeCell ref="EVN36:EVY36"/>
    <mergeCell ref="EVZ36:EWK36"/>
    <mergeCell ref="EWL36:EWW36"/>
    <mergeCell ref="FHZ36:FIK36"/>
    <mergeCell ref="FIL36:FIW36"/>
    <mergeCell ref="FIX36:FJI36"/>
    <mergeCell ref="FJJ36:FJU36"/>
    <mergeCell ref="FJV36:FKG36"/>
    <mergeCell ref="FKH36:FKS36"/>
    <mergeCell ref="FFF36:FFQ36"/>
    <mergeCell ref="FFR36:FGC36"/>
    <mergeCell ref="FGD36:FGO36"/>
    <mergeCell ref="FGP36:FHA36"/>
    <mergeCell ref="FHB36:FHM36"/>
    <mergeCell ref="FHN36:FHY36"/>
    <mergeCell ref="FCL36:FCW36"/>
    <mergeCell ref="FCX36:FDI36"/>
    <mergeCell ref="FDJ36:FDU36"/>
    <mergeCell ref="FDV36:FEG36"/>
    <mergeCell ref="FEH36:FES36"/>
    <mergeCell ref="FET36:FFE36"/>
    <mergeCell ref="FQH36:FQS36"/>
    <mergeCell ref="FQT36:FRE36"/>
    <mergeCell ref="FRF36:FRQ36"/>
    <mergeCell ref="FRR36:FSC36"/>
    <mergeCell ref="FSD36:FSO36"/>
    <mergeCell ref="FSP36:FTA36"/>
    <mergeCell ref="FNN36:FNY36"/>
    <mergeCell ref="FNZ36:FOK36"/>
    <mergeCell ref="FOL36:FOW36"/>
    <mergeCell ref="FOX36:FPI36"/>
    <mergeCell ref="FPJ36:FPU36"/>
    <mergeCell ref="FPV36:FQG36"/>
    <mergeCell ref="FKT36:FLE36"/>
    <mergeCell ref="FLF36:FLQ36"/>
    <mergeCell ref="FLR36:FMC36"/>
    <mergeCell ref="FMD36:FMO36"/>
    <mergeCell ref="FMP36:FNA36"/>
    <mergeCell ref="FNB36:FNM36"/>
    <mergeCell ref="FYP36:FZA36"/>
    <mergeCell ref="FZB36:FZM36"/>
    <mergeCell ref="FZN36:FZY36"/>
    <mergeCell ref="FZZ36:GAK36"/>
    <mergeCell ref="GAL36:GAW36"/>
    <mergeCell ref="GAX36:GBI36"/>
    <mergeCell ref="FVV36:FWG36"/>
    <mergeCell ref="FWH36:FWS36"/>
    <mergeCell ref="FWT36:FXE36"/>
    <mergeCell ref="FXF36:FXQ36"/>
    <mergeCell ref="FXR36:FYC36"/>
    <mergeCell ref="FYD36:FYO36"/>
    <mergeCell ref="FTB36:FTM36"/>
    <mergeCell ref="FTN36:FTY36"/>
    <mergeCell ref="FTZ36:FUK36"/>
    <mergeCell ref="FUL36:FUW36"/>
    <mergeCell ref="FUX36:FVI36"/>
    <mergeCell ref="FVJ36:FVU36"/>
    <mergeCell ref="GGX36:GHI36"/>
    <mergeCell ref="GHJ36:GHU36"/>
    <mergeCell ref="GHV36:GIG36"/>
    <mergeCell ref="GIH36:GIS36"/>
    <mergeCell ref="GIT36:GJE36"/>
    <mergeCell ref="GJF36:GJQ36"/>
    <mergeCell ref="GED36:GEO36"/>
    <mergeCell ref="GEP36:GFA36"/>
    <mergeCell ref="GFB36:GFM36"/>
    <mergeCell ref="GFN36:GFY36"/>
    <mergeCell ref="GFZ36:GGK36"/>
    <mergeCell ref="GGL36:GGW36"/>
    <mergeCell ref="GBJ36:GBU36"/>
    <mergeCell ref="GBV36:GCG36"/>
    <mergeCell ref="GCH36:GCS36"/>
    <mergeCell ref="GCT36:GDE36"/>
    <mergeCell ref="GDF36:GDQ36"/>
    <mergeCell ref="GDR36:GEC36"/>
    <mergeCell ref="GPF36:GPQ36"/>
    <mergeCell ref="GPR36:GQC36"/>
    <mergeCell ref="GQD36:GQO36"/>
    <mergeCell ref="GQP36:GRA36"/>
    <mergeCell ref="GRB36:GRM36"/>
    <mergeCell ref="GRN36:GRY36"/>
    <mergeCell ref="GML36:GMW36"/>
    <mergeCell ref="GMX36:GNI36"/>
    <mergeCell ref="GNJ36:GNU36"/>
    <mergeCell ref="GNV36:GOG36"/>
    <mergeCell ref="GOH36:GOS36"/>
    <mergeCell ref="GOT36:GPE36"/>
    <mergeCell ref="GJR36:GKC36"/>
    <mergeCell ref="GKD36:GKO36"/>
    <mergeCell ref="GKP36:GLA36"/>
    <mergeCell ref="GLB36:GLM36"/>
    <mergeCell ref="GLN36:GLY36"/>
    <mergeCell ref="GLZ36:GMK36"/>
    <mergeCell ref="GXN36:GXY36"/>
    <mergeCell ref="GXZ36:GYK36"/>
    <mergeCell ref="GYL36:GYW36"/>
    <mergeCell ref="GYX36:GZI36"/>
    <mergeCell ref="GZJ36:GZU36"/>
    <mergeCell ref="GZV36:HAG36"/>
    <mergeCell ref="GUT36:GVE36"/>
    <mergeCell ref="GVF36:GVQ36"/>
    <mergeCell ref="GVR36:GWC36"/>
    <mergeCell ref="GWD36:GWO36"/>
    <mergeCell ref="GWP36:GXA36"/>
    <mergeCell ref="GXB36:GXM36"/>
    <mergeCell ref="GRZ36:GSK36"/>
    <mergeCell ref="GSL36:GSW36"/>
    <mergeCell ref="GSX36:GTI36"/>
    <mergeCell ref="GTJ36:GTU36"/>
    <mergeCell ref="GTV36:GUG36"/>
    <mergeCell ref="GUH36:GUS36"/>
    <mergeCell ref="HFV36:HGG36"/>
    <mergeCell ref="HGH36:HGS36"/>
    <mergeCell ref="HGT36:HHE36"/>
    <mergeCell ref="HHF36:HHQ36"/>
    <mergeCell ref="HHR36:HIC36"/>
    <mergeCell ref="HID36:HIO36"/>
    <mergeCell ref="HDB36:HDM36"/>
    <mergeCell ref="HDN36:HDY36"/>
    <mergeCell ref="HDZ36:HEK36"/>
    <mergeCell ref="HEL36:HEW36"/>
    <mergeCell ref="HEX36:HFI36"/>
    <mergeCell ref="HFJ36:HFU36"/>
    <mergeCell ref="HAH36:HAS36"/>
    <mergeCell ref="HAT36:HBE36"/>
    <mergeCell ref="HBF36:HBQ36"/>
    <mergeCell ref="HBR36:HCC36"/>
    <mergeCell ref="HCD36:HCO36"/>
    <mergeCell ref="HCP36:HDA36"/>
    <mergeCell ref="HOD36:HOO36"/>
    <mergeCell ref="HOP36:HPA36"/>
    <mergeCell ref="HPB36:HPM36"/>
    <mergeCell ref="HPN36:HPY36"/>
    <mergeCell ref="HPZ36:HQK36"/>
    <mergeCell ref="HQL36:HQW36"/>
    <mergeCell ref="HLJ36:HLU36"/>
    <mergeCell ref="HLV36:HMG36"/>
    <mergeCell ref="HMH36:HMS36"/>
    <mergeCell ref="HMT36:HNE36"/>
    <mergeCell ref="HNF36:HNQ36"/>
    <mergeCell ref="HNR36:HOC36"/>
    <mergeCell ref="HIP36:HJA36"/>
    <mergeCell ref="HJB36:HJM36"/>
    <mergeCell ref="HJN36:HJY36"/>
    <mergeCell ref="HJZ36:HKK36"/>
    <mergeCell ref="HKL36:HKW36"/>
    <mergeCell ref="HKX36:HLI36"/>
    <mergeCell ref="HWL36:HWW36"/>
    <mergeCell ref="HWX36:HXI36"/>
    <mergeCell ref="HXJ36:HXU36"/>
    <mergeCell ref="HXV36:HYG36"/>
    <mergeCell ref="HYH36:HYS36"/>
    <mergeCell ref="HYT36:HZE36"/>
    <mergeCell ref="HTR36:HUC36"/>
    <mergeCell ref="HUD36:HUO36"/>
    <mergeCell ref="HUP36:HVA36"/>
    <mergeCell ref="HVB36:HVM36"/>
    <mergeCell ref="HVN36:HVY36"/>
    <mergeCell ref="HVZ36:HWK36"/>
    <mergeCell ref="HQX36:HRI36"/>
    <mergeCell ref="HRJ36:HRU36"/>
    <mergeCell ref="HRV36:HSG36"/>
    <mergeCell ref="HSH36:HSS36"/>
    <mergeCell ref="HST36:HTE36"/>
    <mergeCell ref="HTF36:HTQ36"/>
    <mergeCell ref="IET36:IFE36"/>
    <mergeCell ref="IFF36:IFQ36"/>
    <mergeCell ref="IFR36:IGC36"/>
    <mergeCell ref="IGD36:IGO36"/>
    <mergeCell ref="IGP36:IHA36"/>
    <mergeCell ref="IHB36:IHM36"/>
    <mergeCell ref="IBZ36:ICK36"/>
    <mergeCell ref="ICL36:ICW36"/>
    <mergeCell ref="ICX36:IDI36"/>
    <mergeCell ref="IDJ36:IDU36"/>
    <mergeCell ref="IDV36:IEG36"/>
    <mergeCell ref="IEH36:IES36"/>
    <mergeCell ref="HZF36:HZQ36"/>
    <mergeCell ref="HZR36:IAC36"/>
    <mergeCell ref="IAD36:IAO36"/>
    <mergeCell ref="IAP36:IBA36"/>
    <mergeCell ref="IBB36:IBM36"/>
    <mergeCell ref="IBN36:IBY36"/>
    <mergeCell ref="INB36:INM36"/>
    <mergeCell ref="INN36:INY36"/>
    <mergeCell ref="INZ36:IOK36"/>
    <mergeCell ref="IOL36:IOW36"/>
    <mergeCell ref="IOX36:IPI36"/>
    <mergeCell ref="IPJ36:IPU36"/>
    <mergeCell ref="IKH36:IKS36"/>
    <mergeCell ref="IKT36:ILE36"/>
    <mergeCell ref="ILF36:ILQ36"/>
    <mergeCell ref="ILR36:IMC36"/>
    <mergeCell ref="IMD36:IMO36"/>
    <mergeCell ref="IMP36:INA36"/>
    <mergeCell ref="IHN36:IHY36"/>
    <mergeCell ref="IHZ36:IIK36"/>
    <mergeCell ref="IIL36:IIW36"/>
    <mergeCell ref="IIX36:IJI36"/>
    <mergeCell ref="IJJ36:IJU36"/>
    <mergeCell ref="IJV36:IKG36"/>
    <mergeCell ref="IVJ36:IVU36"/>
    <mergeCell ref="IVV36:IWG36"/>
    <mergeCell ref="IWH36:IWS36"/>
    <mergeCell ref="IWT36:IXE36"/>
    <mergeCell ref="IXF36:IXQ36"/>
    <mergeCell ref="IXR36:IYC36"/>
    <mergeCell ref="ISP36:ITA36"/>
    <mergeCell ref="ITB36:ITM36"/>
    <mergeCell ref="ITN36:ITY36"/>
    <mergeCell ref="ITZ36:IUK36"/>
    <mergeCell ref="IUL36:IUW36"/>
    <mergeCell ref="IUX36:IVI36"/>
    <mergeCell ref="IPV36:IQG36"/>
    <mergeCell ref="IQH36:IQS36"/>
    <mergeCell ref="IQT36:IRE36"/>
    <mergeCell ref="IRF36:IRQ36"/>
    <mergeCell ref="IRR36:ISC36"/>
    <mergeCell ref="ISD36:ISO36"/>
    <mergeCell ref="JDR36:JEC36"/>
    <mergeCell ref="JED36:JEO36"/>
    <mergeCell ref="JEP36:JFA36"/>
    <mergeCell ref="JFB36:JFM36"/>
    <mergeCell ref="JFN36:JFY36"/>
    <mergeCell ref="JFZ36:JGK36"/>
    <mergeCell ref="JAX36:JBI36"/>
    <mergeCell ref="JBJ36:JBU36"/>
    <mergeCell ref="JBV36:JCG36"/>
    <mergeCell ref="JCH36:JCS36"/>
    <mergeCell ref="JCT36:JDE36"/>
    <mergeCell ref="JDF36:JDQ36"/>
    <mergeCell ref="IYD36:IYO36"/>
    <mergeCell ref="IYP36:IZA36"/>
    <mergeCell ref="IZB36:IZM36"/>
    <mergeCell ref="IZN36:IZY36"/>
    <mergeCell ref="IZZ36:JAK36"/>
    <mergeCell ref="JAL36:JAW36"/>
    <mergeCell ref="JLZ36:JMK36"/>
    <mergeCell ref="JML36:JMW36"/>
    <mergeCell ref="JMX36:JNI36"/>
    <mergeCell ref="JNJ36:JNU36"/>
    <mergeCell ref="JNV36:JOG36"/>
    <mergeCell ref="JOH36:JOS36"/>
    <mergeCell ref="JJF36:JJQ36"/>
    <mergeCell ref="JJR36:JKC36"/>
    <mergeCell ref="JKD36:JKO36"/>
    <mergeCell ref="JKP36:JLA36"/>
    <mergeCell ref="JLB36:JLM36"/>
    <mergeCell ref="JLN36:JLY36"/>
    <mergeCell ref="JGL36:JGW36"/>
    <mergeCell ref="JGX36:JHI36"/>
    <mergeCell ref="JHJ36:JHU36"/>
    <mergeCell ref="JHV36:JIG36"/>
    <mergeCell ref="JIH36:JIS36"/>
    <mergeCell ref="JIT36:JJE36"/>
    <mergeCell ref="JUH36:JUS36"/>
    <mergeCell ref="JUT36:JVE36"/>
    <mergeCell ref="JVF36:JVQ36"/>
    <mergeCell ref="JVR36:JWC36"/>
    <mergeCell ref="JWD36:JWO36"/>
    <mergeCell ref="JWP36:JXA36"/>
    <mergeCell ref="JRN36:JRY36"/>
    <mergeCell ref="JRZ36:JSK36"/>
    <mergeCell ref="JSL36:JSW36"/>
    <mergeCell ref="JSX36:JTI36"/>
    <mergeCell ref="JTJ36:JTU36"/>
    <mergeCell ref="JTV36:JUG36"/>
    <mergeCell ref="JOT36:JPE36"/>
    <mergeCell ref="JPF36:JPQ36"/>
    <mergeCell ref="JPR36:JQC36"/>
    <mergeCell ref="JQD36:JQO36"/>
    <mergeCell ref="JQP36:JRA36"/>
    <mergeCell ref="JRB36:JRM36"/>
    <mergeCell ref="KCP36:KDA36"/>
    <mergeCell ref="KDB36:KDM36"/>
    <mergeCell ref="KDN36:KDY36"/>
    <mergeCell ref="KDZ36:KEK36"/>
    <mergeCell ref="KEL36:KEW36"/>
    <mergeCell ref="KEX36:KFI36"/>
    <mergeCell ref="JZV36:KAG36"/>
    <mergeCell ref="KAH36:KAS36"/>
    <mergeCell ref="KAT36:KBE36"/>
    <mergeCell ref="KBF36:KBQ36"/>
    <mergeCell ref="KBR36:KCC36"/>
    <mergeCell ref="KCD36:KCO36"/>
    <mergeCell ref="JXB36:JXM36"/>
    <mergeCell ref="JXN36:JXY36"/>
    <mergeCell ref="JXZ36:JYK36"/>
    <mergeCell ref="JYL36:JYW36"/>
    <mergeCell ref="JYX36:JZI36"/>
    <mergeCell ref="JZJ36:JZU36"/>
    <mergeCell ref="KKX36:KLI36"/>
    <mergeCell ref="KLJ36:KLU36"/>
    <mergeCell ref="KLV36:KMG36"/>
    <mergeCell ref="KMH36:KMS36"/>
    <mergeCell ref="KMT36:KNE36"/>
    <mergeCell ref="KNF36:KNQ36"/>
    <mergeCell ref="KID36:KIO36"/>
    <mergeCell ref="KIP36:KJA36"/>
    <mergeCell ref="KJB36:KJM36"/>
    <mergeCell ref="KJN36:KJY36"/>
    <mergeCell ref="KJZ36:KKK36"/>
    <mergeCell ref="KKL36:KKW36"/>
    <mergeCell ref="KFJ36:KFU36"/>
    <mergeCell ref="KFV36:KGG36"/>
    <mergeCell ref="KGH36:KGS36"/>
    <mergeCell ref="KGT36:KHE36"/>
    <mergeCell ref="KHF36:KHQ36"/>
    <mergeCell ref="KHR36:KIC36"/>
    <mergeCell ref="KTF36:KTQ36"/>
    <mergeCell ref="KTR36:KUC36"/>
    <mergeCell ref="KUD36:KUO36"/>
    <mergeCell ref="KUP36:KVA36"/>
    <mergeCell ref="KVB36:KVM36"/>
    <mergeCell ref="KVN36:KVY36"/>
    <mergeCell ref="KQL36:KQW36"/>
    <mergeCell ref="KQX36:KRI36"/>
    <mergeCell ref="KRJ36:KRU36"/>
    <mergeCell ref="KRV36:KSG36"/>
    <mergeCell ref="KSH36:KSS36"/>
    <mergeCell ref="KST36:KTE36"/>
    <mergeCell ref="KNR36:KOC36"/>
    <mergeCell ref="KOD36:KOO36"/>
    <mergeCell ref="KOP36:KPA36"/>
    <mergeCell ref="KPB36:KPM36"/>
    <mergeCell ref="KPN36:KPY36"/>
    <mergeCell ref="KPZ36:KQK36"/>
    <mergeCell ref="LBN36:LBY36"/>
    <mergeCell ref="LBZ36:LCK36"/>
    <mergeCell ref="LCL36:LCW36"/>
    <mergeCell ref="LCX36:LDI36"/>
    <mergeCell ref="LDJ36:LDU36"/>
    <mergeCell ref="LDV36:LEG36"/>
    <mergeCell ref="KYT36:KZE36"/>
    <mergeCell ref="KZF36:KZQ36"/>
    <mergeCell ref="KZR36:LAC36"/>
    <mergeCell ref="LAD36:LAO36"/>
    <mergeCell ref="LAP36:LBA36"/>
    <mergeCell ref="LBB36:LBM36"/>
    <mergeCell ref="KVZ36:KWK36"/>
    <mergeCell ref="KWL36:KWW36"/>
    <mergeCell ref="KWX36:KXI36"/>
    <mergeCell ref="KXJ36:KXU36"/>
    <mergeCell ref="KXV36:KYG36"/>
    <mergeCell ref="KYH36:KYS36"/>
    <mergeCell ref="LJV36:LKG36"/>
    <mergeCell ref="LKH36:LKS36"/>
    <mergeCell ref="LKT36:LLE36"/>
    <mergeCell ref="LLF36:LLQ36"/>
    <mergeCell ref="LLR36:LMC36"/>
    <mergeCell ref="LMD36:LMO36"/>
    <mergeCell ref="LHB36:LHM36"/>
    <mergeCell ref="LHN36:LHY36"/>
    <mergeCell ref="LHZ36:LIK36"/>
    <mergeCell ref="LIL36:LIW36"/>
    <mergeCell ref="LIX36:LJI36"/>
    <mergeCell ref="LJJ36:LJU36"/>
    <mergeCell ref="LEH36:LES36"/>
    <mergeCell ref="LET36:LFE36"/>
    <mergeCell ref="LFF36:LFQ36"/>
    <mergeCell ref="LFR36:LGC36"/>
    <mergeCell ref="LGD36:LGO36"/>
    <mergeCell ref="LGP36:LHA36"/>
    <mergeCell ref="LSD36:LSO36"/>
    <mergeCell ref="LSP36:LTA36"/>
    <mergeCell ref="LTB36:LTM36"/>
    <mergeCell ref="LTN36:LTY36"/>
    <mergeCell ref="LTZ36:LUK36"/>
    <mergeCell ref="LUL36:LUW36"/>
    <mergeCell ref="LPJ36:LPU36"/>
    <mergeCell ref="LPV36:LQG36"/>
    <mergeCell ref="LQH36:LQS36"/>
    <mergeCell ref="LQT36:LRE36"/>
    <mergeCell ref="LRF36:LRQ36"/>
    <mergeCell ref="LRR36:LSC36"/>
    <mergeCell ref="LMP36:LNA36"/>
    <mergeCell ref="LNB36:LNM36"/>
    <mergeCell ref="LNN36:LNY36"/>
    <mergeCell ref="LNZ36:LOK36"/>
    <mergeCell ref="LOL36:LOW36"/>
    <mergeCell ref="LOX36:LPI36"/>
    <mergeCell ref="MAL36:MAW36"/>
    <mergeCell ref="MAX36:MBI36"/>
    <mergeCell ref="MBJ36:MBU36"/>
    <mergeCell ref="MBV36:MCG36"/>
    <mergeCell ref="MCH36:MCS36"/>
    <mergeCell ref="MCT36:MDE36"/>
    <mergeCell ref="LXR36:LYC36"/>
    <mergeCell ref="LYD36:LYO36"/>
    <mergeCell ref="LYP36:LZA36"/>
    <mergeCell ref="LZB36:LZM36"/>
    <mergeCell ref="LZN36:LZY36"/>
    <mergeCell ref="LZZ36:MAK36"/>
    <mergeCell ref="LUX36:LVI36"/>
    <mergeCell ref="LVJ36:LVU36"/>
    <mergeCell ref="LVV36:LWG36"/>
    <mergeCell ref="LWH36:LWS36"/>
    <mergeCell ref="LWT36:LXE36"/>
    <mergeCell ref="LXF36:LXQ36"/>
    <mergeCell ref="MIT36:MJE36"/>
    <mergeCell ref="MJF36:MJQ36"/>
    <mergeCell ref="MJR36:MKC36"/>
    <mergeCell ref="MKD36:MKO36"/>
    <mergeCell ref="MKP36:MLA36"/>
    <mergeCell ref="MLB36:MLM36"/>
    <mergeCell ref="MFZ36:MGK36"/>
    <mergeCell ref="MGL36:MGW36"/>
    <mergeCell ref="MGX36:MHI36"/>
    <mergeCell ref="MHJ36:MHU36"/>
    <mergeCell ref="MHV36:MIG36"/>
    <mergeCell ref="MIH36:MIS36"/>
    <mergeCell ref="MDF36:MDQ36"/>
    <mergeCell ref="MDR36:MEC36"/>
    <mergeCell ref="MED36:MEO36"/>
    <mergeCell ref="MEP36:MFA36"/>
    <mergeCell ref="MFB36:MFM36"/>
    <mergeCell ref="MFN36:MFY36"/>
    <mergeCell ref="MRB36:MRM36"/>
    <mergeCell ref="MRN36:MRY36"/>
    <mergeCell ref="MRZ36:MSK36"/>
    <mergeCell ref="MSL36:MSW36"/>
    <mergeCell ref="MSX36:MTI36"/>
    <mergeCell ref="MTJ36:MTU36"/>
    <mergeCell ref="MOH36:MOS36"/>
    <mergeCell ref="MOT36:MPE36"/>
    <mergeCell ref="MPF36:MPQ36"/>
    <mergeCell ref="MPR36:MQC36"/>
    <mergeCell ref="MQD36:MQO36"/>
    <mergeCell ref="MQP36:MRA36"/>
    <mergeCell ref="MLN36:MLY36"/>
    <mergeCell ref="MLZ36:MMK36"/>
    <mergeCell ref="MML36:MMW36"/>
    <mergeCell ref="MMX36:MNI36"/>
    <mergeCell ref="MNJ36:MNU36"/>
    <mergeCell ref="MNV36:MOG36"/>
    <mergeCell ref="MZJ36:MZU36"/>
    <mergeCell ref="MZV36:NAG36"/>
    <mergeCell ref="NAH36:NAS36"/>
    <mergeCell ref="NAT36:NBE36"/>
    <mergeCell ref="NBF36:NBQ36"/>
    <mergeCell ref="NBR36:NCC36"/>
    <mergeCell ref="MWP36:MXA36"/>
    <mergeCell ref="MXB36:MXM36"/>
    <mergeCell ref="MXN36:MXY36"/>
    <mergeCell ref="MXZ36:MYK36"/>
    <mergeCell ref="MYL36:MYW36"/>
    <mergeCell ref="MYX36:MZI36"/>
    <mergeCell ref="MTV36:MUG36"/>
    <mergeCell ref="MUH36:MUS36"/>
    <mergeCell ref="MUT36:MVE36"/>
    <mergeCell ref="MVF36:MVQ36"/>
    <mergeCell ref="MVR36:MWC36"/>
    <mergeCell ref="MWD36:MWO36"/>
    <mergeCell ref="NHR36:NIC36"/>
    <mergeCell ref="NID36:NIO36"/>
    <mergeCell ref="NIP36:NJA36"/>
    <mergeCell ref="NJB36:NJM36"/>
    <mergeCell ref="NJN36:NJY36"/>
    <mergeCell ref="NJZ36:NKK36"/>
    <mergeCell ref="NEX36:NFI36"/>
    <mergeCell ref="NFJ36:NFU36"/>
    <mergeCell ref="NFV36:NGG36"/>
    <mergeCell ref="NGH36:NGS36"/>
    <mergeCell ref="NGT36:NHE36"/>
    <mergeCell ref="NHF36:NHQ36"/>
    <mergeCell ref="NCD36:NCO36"/>
    <mergeCell ref="NCP36:NDA36"/>
    <mergeCell ref="NDB36:NDM36"/>
    <mergeCell ref="NDN36:NDY36"/>
    <mergeCell ref="NDZ36:NEK36"/>
    <mergeCell ref="NEL36:NEW36"/>
    <mergeCell ref="NPZ36:NQK36"/>
    <mergeCell ref="NQL36:NQW36"/>
    <mergeCell ref="NQX36:NRI36"/>
    <mergeCell ref="NRJ36:NRU36"/>
    <mergeCell ref="NRV36:NSG36"/>
    <mergeCell ref="NSH36:NSS36"/>
    <mergeCell ref="NNF36:NNQ36"/>
    <mergeCell ref="NNR36:NOC36"/>
    <mergeCell ref="NOD36:NOO36"/>
    <mergeCell ref="NOP36:NPA36"/>
    <mergeCell ref="NPB36:NPM36"/>
    <mergeCell ref="NPN36:NPY36"/>
    <mergeCell ref="NKL36:NKW36"/>
    <mergeCell ref="NKX36:NLI36"/>
    <mergeCell ref="NLJ36:NLU36"/>
    <mergeCell ref="NLV36:NMG36"/>
    <mergeCell ref="NMH36:NMS36"/>
    <mergeCell ref="NMT36:NNE36"/>
    <mergeCell ref="NYH36:NYS36"/>
    <mergeCell ref="NYT36:NZE36"/>
    <mergeCell ref="NZF36:NZQ36"/>
    <mergeCell ref="NZR36:OAC36"/>
    <mergeCell ref="OAD36:OAO36"/>
    <mergeCell ref="OAP36:OBA36"/>
    <mergeCell ref="NVN36:NVY36"/>
    <mergeCell ref="NVZ36:NWK36"/>
    <mergeCell ref="NWL36:NWW36"/>
    <mergeCell ref="NWX36:NXI36"/>
    <mergeCell ref="NXJ36:NXU36"/>
    <mergeCell ref="NXV36:NYG36"/>
    <mergeCell ref="NST36:NTE36"/>
    <mergeCell ref="NTF36:NTQ36"/>
    <mergeCell ref="NTR36:NUC36"/>
    <mergeCell ref="NUD36:NUO36"/>
    <mergeCell ref="NUP36:NVA36"/>
    <mergeCell ref="NVB36:NVM36"/>
    <mergeCell ref="OGP36:OHA36"/>
    <mergeCell ref="OHB36:OHM36"/>
    <mergeCell ref="OHN36:OHY36"/>
    <mergeCell ref="OHZ36:OIK36"/>
    <mergeCell ref="OIL36:OIW36"/>
    <mergeCell ref="OIX36:OJI36"/>
    <mergeCell ref="ODV36:OEG36"/>
    <mergeCell ref="OEH36:OES36"/>
    <mergeCell ref="OET36:OFE36"/>
    <mergeCell ref="OFF36:OFQ36"/>
    <mergeCell ref="OFR36:OGC36"/>
    <mergeCell ref="OGD36:OGO36"/>
    <mergeCell ref="OBB36:OBM36"/>
    <mergeCell ref="OBN36:OBY36"/>
    <mergeCell ref="OBZ36:OCK36"/>
    <mergeCell ref="OCL36:OCW36"/>
    <mergeCell ref="OCX36:ODI36"/>
    <mergeCell ref="ODJ36:ODU36"/>
    <mergeCell ref="OOX36:OPI36"/>
    <mergeCell ref="OPJ36:OPU36"/>
    <mergeCell ref="OPV36:OQG36"/>
    <mergeCell ref="OQH36:OQS36"/>
    <mergeCell ref="OQT36:ORE36"/>
    <mergeCell ref="ORF36:ORQ36"/>
    <mergeCell ref="OMD36:OMO36"/>
    <mergeCell ref="OMP36:ONA36"/>
    <mergeCell ref="ONB36:ONM36"/>
    <mergeCell ref="ONN36:ONY36"/>
    <mergeCell ref="ONZ36:OOK36"/>
    <mergeCell ref="OOL36:OOW36"/>
    <mergeCell ref="OJJ36:OJU36"/>
    <mergeCell ref="OJV36:OKG36"/>
    <mergeCell ref="OKH36:OKS36"/>
    <mergeCell ref="OKT36:OLE36"/>
    <mergeCell ref="OLF36:OLQ36"/>
    <mergeCell ref="OLR36:OMC36"/>
    <mergeCell ref="OXF36:OXQ36"/>
    <mergeCell ref="OXR36:OYC36"/>
    <mergeCell ref="OYD36:OYO36"/>
    <mergeCell ref="OYP36:OZA36"/>
    <mergeCell ref="OZB36:OZM36"/>
    <mergeCell ref="OZN36:OZY36"/>
    <mergeCell ref="OUL36:OUW36"/>
    <mergeCell ref="OUX36:OVI36"/>
    <mergeCell ref="OVJ36:OVU36"/>
    <mergeCell ref="OVV36:OWG36"/>
    <mergeCell ref="OWH36:OWS36"/>
    <mergeCell ref="OWT36:OXE36"/>
    <mergeCell ref="ORR36:OSC36"/>
    <mergeCell ref="OSD36:OSO36"/>
    <mergeCell ref="OSP36:OTA36"/>
    <mergeCell ref="OTB36:OTM36"/>
    <mergeCell ref="OTN36:OTY36"/>
    <mergeCell ref="OTZ36:OUK36"/>
    <mergeCell ref="PFN36:PFY36"/>
    <mergeCell ref="PFZ36:PGK36"/>
    <mergeCell ref="PGL36:PGW36"/>
    <mergeCell ref="PGX36:PHI36"/>
    <mergeCell ref="PHJ36:PHU36"/>
    <mergeCell ref="PHV36:PIG36"/>
    <mergeCell ref="PCT36:PDE36"/>
    <mergeCell ref="PDF36:PDQ36"/>
    <mergeCell ref="PDR36:PEC36"/>
    <mergeCell ref="PED36:PEO36"/>
    <mergeCell ref="PEP36:PFA36"/>
    <mergeCell ref="PFB36:PFM36"/>
    <mergeCell ref="OZZ36:PAK36"/>
    <mergeCell ref="PAL36:PAW36"/>
    <mergeCell ref="PAX36:PBI36"/>
    <mergeCell ref="PBJ36:PBU36"/>
    <mergeCell ref="PBV36:PCG36"/>
    <mergeCell ref="PCH36:PCS36"/>
    <mergeCell ref="PNV36:POG36"/>
    <mergeCell ref="POH36:POS36"/>
    <mergeCell ref="POT36:PPE36"/>
    <mergeCell ref="PPF36:PPQ36"/>
    <mergeCell ref="PPR36:PQC36"/>
    <mergeCell ref="PQD36:PQO36"/>
    <mergeCell ref="PLB36:PLM36"/>
    <mergeCell ref="PLN36:PLY36"/>
    <mergeCell ref="PLZ36:PMK36"/>
    <mergeCell ref="PML36:PMW36"/>
    <mergeCell ref="PMX36:PNI36"/>
    <mergeCell ref="PNJ36:PNU36"/>
    <mergeCell ref="PIH36:PIS36"/>
    <mergeCell ref="PIT36:PJE36"/>
    <mergeCell ref="PJF36:PJQ36"/>
    <mergeCell ref="PJR36:PKC36"/>
    <mergeCell ref="PKD36:PKO36"/>
    <mergeCell ref="PKP36:PLA36"/>
    <mergeCell ref="PWD36:PWO36"/>
    <mergeCell ref="PWP36:PXA36"/>
    <mergeCell ref="PXB36:PXM36"/>
    <mergeCell ref="PXN36:PXY36"/>
    <mergeCell ref="PXZ36:PYK36"/>
    <mergeCell ref="PYL36:PYW36"/>
    <mergeCell ref="PTJ36:PTU36"/>
    <mergeCell ref="PTV36:PUG36"/>
    <mergeCell ref="PUH36:PUS36"/>
    <mergeCell ref="PUT36:PVE36"/>
    <mergeCell ref="PVF36:PVQ36"/>
    <mergeCell ref="PVR36:PWC36"/>
    <mergeCell ref="PQP36:PRA36"/>
    <mergeCell ref="PRB36:PRM36"/>
    <mergeCell ref="PRN36:PRY36"/>
    <mergeCell ref="PRZ36:PSK36"/>
    <mergeCell ref="PSL36:PSW36"/>
    <mergeCell ref="PSX36:PTI36"/>
    <mergeCell ref="QEL36:QEW36"/>
    <mergeCell ref="QEX36:QFI36"/>
    <mergeCell ref="QFJ36:QFU36"/>
    <mergeCell ref="QFV36:QGG36"/>
    <mergeCell ref="QGH36:QGS36"/>
    <mergeCell ref="QGT36:QHE36"/>
    <mergeCell ref="QBR36:QCC36"/>
    <mergeCell ref="QCD36:QCO36"/>
    <mergeCell ref="QCP36:QDA36"/>
    <mergeCell ref="QDB36:QDM36"/>
    <mergeCell ref="QDN36:QDY36"/>
    <mergeCell ref="QDZ36:QEK36"/>
    <mergeCell ref="PYX36:PZI36"/>
    <mergeCell ref="PZJ36:PZU36"/>
    <mergeCell ref="PZV36:QAG36"/>
    <mergeCell ref="QAH36:QAS36"/>
    <mergeCell ref="QAT36:QBE36"/>
    <mergeCell ref="QBF36:QBQ36"/>
    <mergeCell ref="QMT36:QNE36"/>
    <mergeCell ref="QNF36:QNQ36"/>
    <mergeCell ref="QNR36:QOC36"/>
    <mergeCell ref="QOD36:QOO36"/>
    <mergeCell ref="QOP36:QPA36"/>
    <mergeCell ref="QPB36:QPM36"/>
    <mergeCell ref="QJZ36:QKK36"/>
    <mergeCell ref="QKL36:QKW36"/>
    <mergeCell ref="QKX36:QLI36"/>
    <mergeCell ref="QLJ36:QLU36"/>
    <mergeCell ref="QLV36:QMG36"/>
    <mergeCell ref="QMH36:QMS36"/>
    <mergeCell ref="QHF36:QHQ36"/>
    <mergeCell ref="QHR36:QIC36"/>
    <mergeCell ref="QID36:QIO36"/>
    <mergeCell ref="QIP36:QJA36"/>
    <mergeCell ref="QJB36:QJM36"/>
    <mergeCell ref="QJN36:QJY36"/>
    <mergeCell ref="QVB36:QVM36"/>
    <mergeCell ref="QVN36:QVY36"/>
    <mergeCell ref="QVZ36:QWK36"/>
    <mergeCell ref="QWL36:QWW36"/>
    <mergeCell ref="QWX36:QXI36"/>
    <mergeCell ref="QXJ36:QXU36"/>
    <mergeCell ref="QSH36:QSS36"/>
    <mergeCell ref="QST36:QTE36"/>
    <mergeCell ref="QTF36:QTQ36"/>
    <mergeCell ref="QTR36:QUC36"/>
    <mergeCell ref="QUD36:QUO36"/>
    <mergeCell ref="QUP36:QVA36"/>
    <mergeCell ref="QPN36:QPY36"/>
    <mergeCell ref="QPZ36:QQK36"/>
    <mergeCell ref="QQL36:QQW36"/>
    <mergeCell ref="QQX36:QRI36"/>
    <mergeCell ref="QRJ36:QRU36"/>
    <mergeCell ref="QRV36:QSG36"/>
    <mergeCell ref="RDJ36:RDU36"/>
    <mergeCell ref="RDV36:REG36"/>
    <mergeCell ref="REH36:RES36"/>
    <mergeCell ref="RET36:RFE36"/>
    <mergeCell ref="RFF36:RFQ36"/>
    <mergeCell ref="RFR36:RGC36"/>
    <mergeCell ref="RAP36:RBA36"/>
    <mergeCell ref="RBB36:RBM36"/>
    <mergeCell ref="RBN36:RBY36"/>
    <mergeCell ref="RBZ36:RCK36"/>
    <mergeCell ref="RCL36:RCW36"/>
    <mergeCell ref="RCX36:RDI36"/>
    <mergeCell ref="QXV36:QYG36"/>
    <mergeCell ref="QYH36:QYS36"/>
    <mergeCell ref="QYT36:QZE36"/>
    <mergeCell ref="QZF36:QZQ36"/>
    <mergeCell ref="QZR36:RAC36"/>
    <mergeCell ref="RAD36:RAO36"/>
    <mergeCell ref="RLR36:RMC36"/>
    <mergeCell ref="RMD36:RMO36"/>
    <mergeCell ref="RMP36:RNA36"/>
    <mergeCell ref="RNB36:RNM36"/>
    <mergeCell ref="RNN36:RNY36"/>
    <mergeCell ref="RNZ36:ROK36"/>
    <mergeCell ref="RIX36:RJI36"/>
    <mergeCell ref="RJJ36:RJU36"/>
    <mergeCell ref="RJV36:RKG36"/>
    <mergeCell ref="RKH36:RKS36"/>
    <mergeCell ref="RKT36:RLE36"/>
    <mergeCell ref="RLF36:RLQ36"/>
    <mergeCell ref="RGD36:RGO36"/>
    <mergeCell ref="RGP36:RHA36"/>
    <mergeCell ref="RHB36:RHM36"/>
    <mergeCell ref="RHN36:RHY36"/>
    <mergeCell ref="RHZ36:RIK36"/>
    <mergeCell ref="RIL36:RIW36"/>
    <mergeCell ref="RTZ36:RUK36"/>
    <mergeCell ref="RUL36:RUW36"/>
    <mergeCell ref="RUX36:RVI36"/>
    <mergeCell ref="RVJ36:RVU36"/>
    <mergeCell ref="RVV36:RWG36"/>
    <mergeCell ref="RWH36:RWS36"/>
    <mergeCell ref="RRF36:RRQ36"/>
    <mergeCell ref="RRR36:RSC36"/>
    <mergeCell ref="RSD36:RSO36"/>
    <mergeCell ref="RSP36:RTA36"/>
    <mergeCell ref="RTB36:RTM36"/>
    <mergeCell ref="RTN36:RTY36"/>
    <mergeCell ref="ROL36:ROW36"/>
    <mergeCell ref="ROX36:RPI36"/>
    <mergeCell ref="RPJ36:RPU36"/>
    <mergeCell ref="RPV36:RQG36"/>
    <mergeCell ref="RQH36:RQS36"/>
    <mergeCell ref="RQT36:RRE36"/>
    <mergeCell ref="SCH36:SCS36"/>
    <mergeCell ref="SCT36:SDE36"/>
    <mergeCell ref="SDF36:SDQ36"/>
    <mergeCell ref="SDR36:SEC36"/>
    <mergeCell ref="SED36:SEO36"/>
    <mergeCell ref="SEP36:SFA36"/>
    <mergeCell ref="RZN36:RZY36"/>
    <mergeCell ref="RZZ36:SAK36"/>
    <mergeCell ref="SAL36:SAW36"/>
    <mergeCell ref="SAX36:SBI36"/>
    <mergeCell ref="SBJ36:SBU36"/>
    <mergeCell ref="SBV36:SCG36"/>
    <mergeCell ref="RWT36:RXE36"/>
    <mergeCell ref="RXF36:RXQ36"/>
    <mergeCell ref="RXR36:RYC36"/>
    <mergeCell ref="RYD36:RYO36"/>
    <mergeCell ref="RYP36:RZA36"/>
    <mergeCell ref="RZB36:RZM36"/>
    <mergeCell ref="SKP36:SLA36"/>
    <mergeCell ref="SLB36:SLM36"/>
    <mergeCell ref="SLN36:SLY36"/>
    <mergeCell ref="SLZ36:SMK36"/>
    <mergeCell ref="SML36:SMW36"/>
    <mergeCell ref="SMX36:SNI36"/>
    <mergeCell ref="SHV36:SIG36"/>
    <mergeCell ref="SIH36:SIS36"/>
    <mergeCell ref="SIT36:SJE36"/>
    <mergeCell ref="SJF36:SJQ36"/>
    <mergeCell ref="SJR36:SKC36"/>
    <mergeCell ref="SKD36:SKO36"/>
    <mergeCell ref="SFB36:SFM36"/>
    <mergeCell ref="SFN36:SFY36"/>
    <mergeCell ref="SFZ36:SGK36"/>
    <mergeCell ref="SGL36:SGW36"/>
    <mergeCell ref="SGX36:SHI36"/>
    <mergeCell ref="SHJ36:SHU36"/>
    <mergeCell ref="SSX36:STI36"/>
    <mergeCell ref="STJ36:STU36"/>
    <mergeCell ref="STV36:SUG36"/>
    <mergeCell ref="SUH36:SUS36"/>
    <mergeCell ref="SUT36:SVE36"/>
    <mergeCell ref="SVF36:SVQ36"/>
    <mergeCell ref="SQD36:SQO36"/>
    <mergeCell ref="SQP36:SRA36"/>
    <mergeCell ref="SRB36:SRM36"/>
    <mergeCell ref="SRN36:SRY36"/>
    <mergeCell ref="SRZ36:SSK36"/>
    <mergeCell ref="SSL36:SSW36"/>
    <mergeCell ref="SNJ36:SNU36"/>
    <mergeCell ref="SNV36:SOG36"/>
    <mergeCell ref="SOH36:SOS36"/>
    <mergeCell ref="SOT36:SPE36"/>
    <mergeCell ref="SPF36:SPQ36"/>
    <mergeCell ref="SPR36:SQC36"/>
    <mergeCell ref="TBF36:TBQ36"/>
    <mergeCell ref="TBR36:TCC36"/>
    <mergeCell ref="TCD36:TCO36"/>
    <mergeCell ref="TCP36:TDA36"/>
    <mergeCell ref="TDB36:TDM36"/>
    <mergeCell ref="TDN36:TDY36"/>
    <mergeCell ref="SYL36:SYW36"/>
    <mergeCell ref="SYX36:SZI36"/>
    <mergeCell ref="SZJ36:SZU36"/>
    <mergeCell ref="SZV36:TAG36"/>
    <mergeCell ref="TAH36:TAS36"/>
    <mergeCell ref="TAT36:TBE36"/>
    <mergeCell ref="SVR36:SWC36"/>
    <mergeCell ref="SWD36:SWO36"/>
    <mergeCell ref="SWP36:SXA36"/>
    <mergeCell ref="SXB36:SXM36"/>
    <mergeCell ref="SXN36:SXY36"/>
    <mergeCell ref="SXZ36:SYK36"/>
    <mergeCell ref="TJN36:TJY36"/>
    <mergeCell ref="TJZ36:TKK36"/>
    <mergeCell ref="TKL36:TKW36"/>
    <mergeCell ref="TKX36:TLI36"/>
    <mergeCell ref="TLJ36:TLU36"/>
    <mergeCell ref="TLV36:TMG36"/>
    <mergeCell ref="TGT36:THE36"/>
    <mergeCell ref="THF36:THQ36"/>
    <mergeCell ref="THR36:TIC36"/>
    <mergeCell ref="TID36:TIO36"/>
    <mergeCell ref="TIP36:TJA36"/>
    <mergeCell ref="TJB36:TJM36"/>
    <mergeCell ref="TDZ36:TEK36"/>
    <mergeCell ref="TEL36:TEW36"/>
    <mergeCell ref="TEX36:TFI36"/>
    <mergeCell ref="TFJ36:TFU36"/>
    <mergeCell ref="TFV36:TGG36"/>
    <mergeCell ref="TGH36:TGS36"/>
    <mergeCell ref="TRV36:TSG36"/>
    <mergeCell ref="TSH36:TSS36"/>
    <mergeCell ref="TST36:TTE36"/>
    <mergeCell ref="TTF36:TTQ36"/>
    <mergeCell ref="TTR36:TUC36"/>
    <mergeCell ref="TUD36:TUO36"/>
    <mergeCell ref="TPB36:TPM36"/>
    <mergeCell ref="TPN36:TPY36"/>
    <mergeCell ref="TPZ36:TQK36"/>
    <mergeCell ref="TQL36:TQW36"/>
    <mergeCell ref="TQX36:TRI36"/>
    <mergeCell ref="TRJ36:TRU36"/>
    <mergeCell ref="TMH36:TMS36"/>
    <mergeCell ref="TMT36:TNE36"/>
    <mergeCell ref="TNF36:TNQ36"/>
    <mergeCell ref="TNR36:TOC36"/>
    <mergeCell ref="TOD36:TOO36"/>
    <mergeCell ref="TOP36:TPA36"/>
    <mergeCell ref="UAD36:UAO36"/>
    <mergeCell ref="UAP36:UBA36"/>
    <mergeCell ref="UBB36:UBM36"/>
    <mergeCell ref="UBN36:UBY36"/>
    <mergeCell ref="UBZ36:UCK36"/>
    <mergeCell ref="UCL36:UCW36"/>
    <mergeCell ref="TXJ36:TXU36"/>
    <mergeCell ref="TXV36:TYG36"/>
    <mergeCell ref="TYH36:TYS36"/>
    <mergeCell ref="TYT36:TZE36"/>
    <mergeCell ref="TZF36:TZQ36"/>
    <mergeCell ref="TZR36:UAC36"/>
    <mergeCell ref="TUP36:TVA36"/>
    <mergeCell ref="TVB36:TVM36"/>
    <mergeCell ref="TVN36:TVY36"/>
    <mergeCell ref="TVZ36:TWK36"/>
    <mergeCell ref="TWL36:TWW36"/>
    <mergeCell ref="TWX36:TXI36"/>
    <mergeCell ref="UIL36:UIW36"/>
    <mergeCell ref="UIX36:UJI36"/>
    <mergeCell ref="UJJ36:UJU36"/>
    <mergeCell ref="UJV36:UKG36"/>
    <mergeCell ref="UKH36:UKS36"/>
    <mergeCell ref="UKT36:ULE36"/>
    <mergeCell ref="UFR36:UGC36"/>
    <mergeCell ref="UGD36:UGO36"/>
    <mergeCell ref="UGP36:UHA36"/>
    <mergeCell ref="UHB36:UHM36"/>
    <mergeCell ref="UHN36:UHY36"/>
    <mergeCell ref="UHZ36:UIK36"/>
    <mergeCell ref="UCX36:UDI36"/>
    <mergeCell ref="UDJ36:UDU36"/>
    <mergeCell ref="UDV36:UEG36"/>
    <mergeCell ref="UEH36:UES36"/>
    <mergeCell ref="UET36:UFE36"/>
    <mergeCell ref="UFF36:UFQ36"/>
    <mergeCell ref="UQT36:URE36"/>
    <mergeCell ref="URF36:URQ36"/>
    <mergeCell ref="URR36:USC36"/>
    <mergeCell ref="USD36:USO36"/>
    <mergeCell ref="USP36:UTA36"/>
    <mergeCell ref="UTB36:UTM36"/>
    <mergeCell ref="UNZ36:UOK36"/>
    <mergeCell ref="UOL36:UOW36"/>
    <mergeCell ref="UOX36:UPI36"/>
    <mergeCell ref="UPJ36:UPU36"/>
    <mergeCell ref="UPV36:UQG36"/>
    <mergeCell ref="UQH36:UQS36"/>
    <mergeCell ref="ULF36:ULQ36"/>
    <mergeCell ref="ULR36:UMC36"/>
    <mergeCell ref="UMD36:UMO36"/>
    <mergeCell ref="UMP36:UNA36"/>
    <mergeCell ref="UNB36:UNM36"/>
    <mergeCell ref="UNN36:UNY36"/>
    <mergeCell ref="UZB36:UZM36"/>
    <mergeCell ref="UZN36:UZY36"/>
    <mergeCell ref="UZZ36:VAK36"/>
    <mergeCell ref="VAL36:VAW36"/>
    <mergeCell ref="VAX36:VBI36"/>
    <mergeCell ref="VBJ36:VBU36"/>
    <mergeCell ref="UWH36:UWS36"/>
    <mergeCell ref="UWT36:UXE36"/>
    <mergeCell ref="UXF36:UXQ36"/>
    <mergeCell ref="UXR36:UYC36"/>
    <mergeCell ref="UYD36:UYO36"/>
    <mergeCell ref="UYP36:UZA36"/>
    <mergeCell ref="UTN36:UTY36"/>
    <mergeCell ref="UTZ36:UUK36"/>
    <mergeCell ref="UUL36:UUW36"/>
    <mergeCell ref="UUX36:UVI36"/>
    <mergeCell ref="UVJ36:UVU36"/>
    <mergeCell ref="UVV36:UWG36"/>
    <mergeCell ref="VHJ36:VHU36"/>
    <mergeCell ref="VHV36:VIG36"/>
    <mergeCell ref="VIH36:VIS36"/>
    <mergeCell ref="VIT36:VJE36"/>
    <mergeCell ref="VJF36:VJQ36"/>
    <mergeCell ref="VJR36:VKC36"/>
    <mergeCell ref="VEP36:VFA36"/>
    <mergeCell ref="VFB36:VFM36"/>
    <mergeCell ref="VFN36:VFY36"/>
    <mergeCell ref="VFZ36:VGK36"/>
    <mergeCell ref="VGL36:VGW36"/>
    <mergeCell ref="VGX36:VHI36"/>
    <mergeCell ref="VBV36:VCG36"/>
    <mergeCell ref="VCH36:VCS36"/>
    <mergeCell ref="VCT36:VDE36"/>
    <mergeCell ref="VDF36:VDQ36"/>
    <mergeCell ref="VDR36:VEC36"/>
    <mergeCell ref="VED36:VEO36"/>
    <mergeCell ref="VPR36:VQC36"/>
    <mergeCell ref="VQD36:VQO36"/>
    <mergeCell ref="VQP36:VRA36"/>
    <mergeCell ref="VRB36:VRM36"/>
    <mergeCell ref="VRN36:VRY36"/>
    <mergeCell ref="VRZ36:VSK36"/>
    <mergeCell ref="VMX36:VNI36"/>
    <mergeCell ref="VNJ36:VNU36"/>
    <mergeCell ref="VNV36:VOG36"/>
    <mergeCell ref="VOH36:VOS36"/>
    <mergeCell ref="VOT36:VPE36"/>
    <mergeCell ref="VPF36:VPQ36"/>
    <mergeCell ref="VKD36:VKO36"/>
    <mergeCell ref="VKP36:VLA36"/>
    <mergeCell ref="VLB36:VLM36"/>
    <mergeCell ref="VLN36:VLY36"/>
    <mergeCell ref="VLZ36:VMK36"/>
    <mergeCell ref="VML36:VMW36"/>
    <mergeCell ref="WGT36:WHE36"/>
    <mergeCell ref="VXZ36:VYK36"/>
    <mergeCell ref="VYL36:VYW36"/>
    <mergeCell ref="VYX36:VZI36"/>
    <mergeCell ref="VZJ36:VZU36"/>
    <mergeCell ref="VZV36:WAG36"/>
    <mergeCell ref="WAH36:WAS36"/>
    <mergeCell ref="VVF36:VVQ36"/>
    <mergeCell ref="VVR36:VWC36"/>
    <mergeCell ref="VWD36:VWO36"/>
    <mergeCell ref="VWP36:VXA36"/>
    <mergeCell ref="VXB36:VXM36"/>
    <mergeCell ref="VXN36:VXY36"/>
    <mergeCell ref="VSL36:VSW36"/>
    <mergeCell ref="VSX36:VTI36"/>
    <mergeCell ref="VTJ36:VTU36"/>
    <mergeCell ref="VTV36:VUG36"/>
    <mergeCell ref="VUH36:VUS36"/>
    <mergeCell ref="VUT36:VVE36"/>
    <mergeCell ref="XDV36:XEG36"/>
    <mergeCell ref="WOP36:WPA36"/>
    <mergeCell ref="WPB36:WPM36"/>
    <mergeCell ref="WPN36:WPY36"/>
    <mergeCell ref="WPZ36:WQK36"/>
    <mergeCell ref="WQL36:WQW36"/>
    <mergeCell ref="WQX36:WRI36"/>
    <mergeCell ref="WDN36:WDY36"/>
    <mergeCell ref="WDZ36:WEK36"/>
    <mergeCell ref="WEL36:WEW36"/>
    <mergeCell ref="WEX36:WFI36"/>
    <mergeCell ref="WFJ36:WFU36"/>
    <mergeCell ref="WFV36:WGG36"/>
    <mergeCell ref="WAT36:WBE36"/>
    <mergeCell ref="WBF36:WBQ36"/>
    <mergeCell ref="WBR36:WCC36"/>
    <mergeCell ref="WCD36:WCO36"/>
    <mergeCell ref="WCP36:WDA36"/>
    <mergeCell ref="WDB36:WDM36"/>
    <mergeCell ref="WLV36:WMG36"/>
    <mergeCell ref="WMH36:WMS36"/>
    <mergeCell ref="WMT36:WNE36"/>
    <mergeCell ref="WNF36:WNQ36"/>
    <mergeCell ref="WNR36:WOC36"/>
    <mergeCell ref="WOD36:WOO36"/>
    <mergeCell ref="WJB36:WJM36"/>
    <mergeCell ref="WJN36:WJY36"/>
    <mergeCell ref="WJZ36:WKK36"/>
    <mergeCell ref="WKL36:WKW36"/>
    <mergeCell ref="WKX36:WLI36"/>
    <mergeCell ref="WLJ36:WLU36"/>
    <mergeCell ref="WGH36:WGS36"/>
    <mergeCell ref="XEH36:XEK36"/>
    <mergeCell ref="WZR36:XAC36"/>
    <mergeCell ref="XAD36:XAO36"/>
    <mergeCell ref="XAP36:XBA36"/>
    <mergeCell ref="XBB36:XBM36"/>
    <mergeCell ref="XBN36:XBY36"/>
    <mergeCell ref="XBZ36:XCK36"/>
    <mergeCell ref="WWX36:WXI36"/>
    <mergeCell ref="WXJ36:WXU36"/>
    <mergeCell ref="WXV36:WYG36"/>
    <mergeCell ref="WYH36:WYS36"/>
    <mergeCell ref="WYT36:WZE36"/>
    <mergeCell ref="WZF36:WZQ36"/>
    <mergeCell ref="WST36:WTE36"/>
    <mergeCell ref="WTF36:WTQ36"/>
    <mergeCell ref="WTR36:WUC36"/>
    <mergeCell ref="WHF36:WHQ36"/>
    <mergeCell ref="WHR36:WIC36"/>
    <mergeCell ref="WID36:WIO36"/>
    <mergeCell ref="WIP36:WJA36"/>
    <mergeCell ref="WUD36:WUO36"/>
    <mergeCell ref="WUP36:WVA36"/>
    <mergeCell ref="WVB36:WVM36"/>
    <mergeCell ref="WVN36:WVY36"/>
    <mergeCell ref="WVZ36:WWK36"/>
    <mergeCell ref="WWL36:WWW36"/>
    <mergeCell ref="WRJ36:WRU36"/>
    <mergeCell ref="WRV36:WSG36"/>
    <mergeCell ref="WSH36:WSS36"/>
    <mergeCell ref="XCL36:XCW36"/>
    <mergeCell ref="XCX36:XDI36"/>
    <mergeCell ref="XDJ36:XDU36"/>
  </mergeCells>
  <hyperlinks>
    <hyperlink ref="F1:H1" location="Tabellförteckning!A1" display="Tillbaka till innehållsföreckningen " xr:uid="{978F38D0-252E-4B49-B5C9-38009F3492BD}"/>
  </hyperlinks>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F481-9850-456A-B75D-38AE8BEC4B92}">
  <sheetPr>
    <pageSetUpPr fitToPage="1"/>
  </sheetPr>
  <dimension ref="A1:K36"/>
  <sheetViews>
    <sheetView zoomScaleNormal="100" workbookViewId="0">
      <pane ySplit="5" topLeftCell="A6" activePane="bottomLeft" state="frozen"/>
      <selection activeCell="L20" sqref="L20"/>
      <selection pane="bottomLeft" activeCell="A3" sqref="A3:K3"/>
    </sheetView>
  </sheetViews>
  <sheetFormatPr defaultColWidth="8.5546875" defaultRowHeight="13.2" x14ac:dyDescent="0.25"/>
  <cols>
    <col min="1" max="1" width="6.5546875" style="89" customWidth="1"/>
    <col min="2" max="2" width="9.5546875" style="89" customWidth="1"/>
    <col min="3" max="3" width="6.5546875" style="89" customWidth="1"/>
    <col min="4" max="4" width="9.5546875" style="89" customWidth="1"/>
    <col min="5" max="5" width="6.5546875" style="89" customWidth="1"/>
    <col min="6" max="6" width="9.5546875" style="89" customWidth="1"/>
    <col min="7" max="7" width="6.5546875" style="89" customWidth="1"/>
    <col min="8" max="8" width="9.5546875" style="89" customWidth="1"/>
    <col min="9" max="9" width="6.5546875" style="89" customWidth="1"/>
    <col min="10" max="10" width="9.5546875" style="89" customWidth="1"/>
    <col min="11" max="11" width="6.5546875" style="89" customWidth="1"/>
    <col min="12" max="16384" width="8.5546875" style="89"/>
  </cols>
  <sheetData>
    <row r="1" spans="1:11" ht="30" customHeight="1" x14ac:dyDescent="0.3">
      <c r="A1" s="192"/>
      <c r="B1" s="228"/>
      <c r="F1" s="250" t="s">
        <v>119</v>
      </c>
      <c r="G1" s="251"/>
      <c r="H1" s="251"/>
    </row>
    <row r="2" spans="1:11" ht="6" customHeight="1" x14ac:dyDescent="0.25">
      <c r="A2" s="192"/>
      <c r="B2" s="228"/>
    </row>
    <row r="3" spans="1:11" ht="30" customHeight="1" x14ac:dyDescent="0.25">
      <c r="A3" s="252" t="s">
        <v>385</v>
      </c>
      <c r="B3" s="252"/>
      <c r="C3" s="252"/>
      <c r="D3" s="252"/>
      <c r="E3" s="252"/>
      <c r="F3" s="252"/>
      <c r="G3" s="252"/>
      <c r="H3" s="252"/>
      <c r="I3" s="196"/>
      <c r="J3" s="196"/>
      <c r="K3" s="196"/>
    </row>
    <row r="4" spans="1:11" ht="15" customHeight="1" x14ac:dyDescent="0.25">
      <c r="A4" s="207" t="s">
        <v>60</v>
      </c>
      <c r="B4" s="222" t="s">
        <v>53</v>
      </c>
      <c r="C4" s="222"/>
      <c r="D4" s="222" t="s">
        <v>33</v>
      </c>
      <c r="E4" s="222"/>
      <c r="F4" s="222" t="s">
        <v>54</v>
      </c>
      <c r="G4" s="222"/>
      <c r="H4" s="222" t="s">
        <v>220</v>
      </c>
      <c r="I4" s="222"/>
      <c r="J4" s="222" t="s">
        <v>50</v>
      </c>
      <c r="K4" s="222"/>
    </row>
    <row r="5" spans="1:11" ht="15" customHeight="1" x14ac:dyDescent="0.25">
      <c r="A5" s="207"/>
      <c r="B5" s="51" t="s">
        <v>49</v>
      </c>
      <c r="C5" s="51" t="s">
        <v>62</v>
      </c>
      <c r="D5" s="51" t="s">
        <v>49</v>
      </c>
      <c r="E5" s="51" t="s">
        <v>62</v>
      </c>
      <c r="F5" s="51" t="s">
        <v>49</v>
      </c>
      <c r="G5" s="51" t="s">
        <v>62</v>
      </c>
      <c r="H5" s="51" t="s">
        <v>49</v>
      </c>
      <c r="I5" s="51" t="s">
        <v>62</v>
      </c>
      <c r="J5" s="51" t="s">
        <v>49</v>
      </c>
      <c r="K5" s="51" t="s">
        <v>62</v>
      </c>
    </row>
    <row r="6" spans="1:11" ht="6" customHeight="1" x14ac:dyDescent="0.25">
      <c r="A6" s="98"/>
      <c r="B6" s="30"/>
      <c r="C6" s="30"/>
      <c r="D6" s="30"/>
      <c r="E6" s="30"/>
      <c r="F6" s="30"/>
      <c r="G6" s="30"/>
      <c r="H6" s="30"/>
      <c r="I6" s="30"/>
      <c r="J6" s="30"/>
      <c r="K6" s="30"/>
    </row>
    <row r="7" spans="1:11" x14ac:dyDescent="0.25">
      <c r="A7" s="11">
        <v>1998</v>
      </c>
      <c r="B7" s="15">
        <v>2396</v>
      </c>
      <c r="C7" s="81">
        <f t="shared" ref="C7:C32" si="0">B7/J7*100</f>
        <v>28.131971351414819</v>
      </c>
      <c r="D7" s="15">
        <v>1485</v>
      </c>
      <c r="E7" s="81">
        <f t="shared" ref="E7:E32" si="1">D7/J7*100</f>
        <v>17.435716801690738</v>
      </c>
      <c r="F7" s="15">
        <v>1315</v>
      </c>
      <c r="G7" s="81">
        <f t="shared" ref="G7:G32" si="2">F7/J7*100</f>
        <v>15.439708817658801</v>
      </c>
      <c r="H7" s="15">
        <v>3321</v>
      </c>
      <c r="I7" s="81">
        <f t="shared" ref="I7:I32" si="3">H7/J7*100</f>
        <v>38.992603029235646</v>
      </c>
      <c r="J7" s="15">
        <f>B7+D7+F7+H7</f>
        <v>8517</v>
      </c>
      <c r="K7" s="12">
        <f>C7+E7+G7+I7</f>
        <v>100</v>
      </c>
    </row>
    <row r="8" spans="1:11" x14ac:dyDescent="0.25">
      <c r="A8" s="11">
        <v>1999</v>
      </c>
      <c r="B8" s="15">
        <v>2505</v>
      </c>
      <c r="C8" s="81">
        <f t="shared" si="0"/>
        <v>29.512252591894438</v>
      </c>
      <c r="D8" s="15">
        <v>1490</v>
      </c>
      <c r="E8" s="81">
        <f t="shared" si="1"/>
        <v>17.554194156456173</v>
      </c>
      <c r="F8" s="15">
        <v>1296</v>
      </c>
      <c r="G8" s="81">
        <f t="shared" si="2"/>
        <v>15.268614514608862</v>
      </c>
      <c r="H8" s="15">
        <v>3197</v>
      </c>
      <c r="I8" s="81">
        <f t="shared" si="3"/>
        <v>37.664938737040529</v>
      </c>
      <c r="J8" s="15">
        <f t="shared" ref="J8:K32" si="4">B8+D8+F8+H8</f>
        <v>8488</v>
      </c>
      <c r="K8" s="12">
        <f t="shared" si="4"/>
        <v>100</v>
      </c>
    </row>
    <row r="9" spans="1:11" x14ac:dyDescent="0.25">
      <c r="A9" s="11">
        <v>2000</v>
      </c>
      <c r="B9" s="15">
        <v>2554</v>
      </c>
      <c r="C9" s="81">
        <f t="shared" si="0"/>
        <v>29.022727272727273</v>
      </c>
      <c r="D9" s="15">
        <v>1479</v>
      </c>
      <c r="E9" s="81">
        <f t="shared" si="1"/>
        <v>16.80681818181818</v>
      </c>
      <c r="F9" s="15">
        <v>1330</v>
      </c>
      <c r="G9" s="81">
        <f t="shared" si="2"/>
        <v>15.113636363636363</v>
      </c>
      <c r="H9" s="15">
        <v>3437</v>
      </c>
      <c r="I9" s="81">
        <f t="shared" si="3"/>
        <v>39.05681818181818</v>
      </c>
      <c r="J9" s="15">
        <f t="shared" si="4"/>
        <v>8800</v>
      </c>
      <c r="K9" s="12">
        <f t="shared" si="4"/>
        <v>100</v>
      </c>
    </row>
    <row r="10" spans="1:11" x14ac:dyDescent="0.25">
      <c r="A10" s="11">
        <v>2001</v>
      </c>
      <c r="B10" s="15">
        <v>2543</v>
      </c>
      <c r="C10" s="81">
        <f t="shared" si="0"/>
        <v>28.062237916574706</v>
      </c>
      <c r="D10" s="15">
        <v>1642</v>
      </c>
      <c r="E10" s="81">
        <f t="shared" si="1"/>
        <v>18.11962039284926</v>
      </c>
      <c r="F10" s="15">
        <v>1302</v>
      </c>
      <c r="G10" s="81">
        <f t="shared" si="2"/>
        <v>14.367689251820789</v>
      </c>
      <c r="H10" s="15">
        <v>3575</v>
      </c>
      <c r="I10" s="81">
        <f t="shared" si="3"/>
        <v>39.450452438755242</v>
      </c>
      <c r="J10" s="15">
        <f t="shared" si="4"/>
        <v>9062</v>
      </c>
      <c r="K10" s="12">
        <f t="shared" si="4"/>
        <v>100</v>
      </c>
    </row>
    <row r="11" spans="1:11" x14ac:dyDescent="0.25">
      <c r="A11" s="11">
        <v>2002</v>
      </c>
      <c r="B11" s="15">
        <v>2466</v>
      </c>
      <c r="C11" s="81">
        <f t="shared" si="0"/>
        <v>28.076966867812818</v>
      </c>
      <c r="D11" s="15">
        <v>1589</v>
      </c>
      <c r="E11" s="81">
        <f t="shared" si="1"/>
        <v>18.091768188546055</v>
      </c>
      <c r="F11" s="15">
        <v>1197</v>
      </c>
      <c r="G11" s="81">
        <f t="shared" si="2"/>
        <v>13.628600705909141</v>
      </c>
      <c r="H11" s="15">
        <v>3531</v>
      </c>
      <c r="I11" s="81">
        <f t="shared" si="3"/>
        <v>40.20266423773198</v>
      </c>
      <c r="J11" s="15">
        <f t="shared" si="4"/>
        <v>8783</v>
      </c>
      <c r="K11" s="12">
        <f t="shared" si="4"/>
        <v>100</v>
      </c>
    </row>
    <row r="12" spans="1:11" x14ac:dyDescent="0.25">
      <c r="A12" s="11">
        <v>2003</v>
      </c>
      <c r="B12" s="15">
        <v>2261</v>
      </c>
      <c r="C12" s="81">
        <f t="shared" si="0"/>
        <v>26.820877817319101</v>
      </c>
      <c r="D12" s="15">
        <v>1535</v>
      </c>
      <c r="E12" s="81">
        <f t="shared" si="1"/>
        <v>18.208778173190986</v>
      </c>
      <c r="F12" s="15">
        <v>1210</v>
      </c>
      <c r="G12" s="81">
        <f t="shared" si="2"/>
        <v>14.353499406880191</v>
      </c>
      <c r="H12" s="15">
        <v>3424</v>
      </c>
      <c r="I12" s="81">
        <f t="shared" si="3"/>
        <v>40.616844602609724</v>
      </c>
      <c r="J12" s="15">
        <f t="shared" si="4"/>
        <v>8430</v>
      </c>
      <c r="K12" s="12">
        <f t="shared" si="4"/>
        <v>100</v>
      </c>
    </row>
    <row r="13" spans="1:11" x14ac:dyDescent="0.25">
      <c r="A13" s="11">
        <v>2004</v>
      </c>
      <c r="B13" s="15">
        <v>2313</v>
      </c>
      <c r="C13" s="81">
        <f t="shared" si="0"/>
        <v>27.327504725897921</v>
      </c>
      <c r="D13" s="15">
        <v>1553</v>
      </c>
      <c r="E13" s="81">
        <f t="shared" si="1"/>
        <v>18.348298676748581</v>
      </c>
      <c r="F13" s="15">
        <v>1190</v>
      </c>
      <c r="G13" s="81">
        <f t="shared" si="2"/>
        <v>14.059546313799624</v>
      </c>
      <c r="H13" s="15">
        <v>3408</v>
      </c>
      <c r="I13" s="81">
        <f t="shared" si="3"/>
        <v>40.264650283553877</v>
      </c>
      <c r="J13" s="15">
        <f t="shared" si="4"/>
        <v>8464</v>
      </c>
      <c r="K13" s="12">
        <f t="shared" si="4"/>
        <v>100</v>
      </c>
    </row>
    <row r="14" spans="1:11" ht="12.75" customHeight="1" x14ac:dyDescent="0.25">
      <c r="A14" s="11">
        <v>2005</v>
      </c>
      <c r="B14" s="15">
        <v>2237</v>
      </c>
      <c r="C14" s="81">
        <f t="shared" si="0"/>
        <v>26.271285965942454</v>
      </c>
      <c r="D14" s="15">
        <v>1692</v>
      </c>
      <c r="E14" s="81">
        <f t="shared" si="1"/>
        <v>19.870816206694069</v>
      </c>
      <c r="F14" s="15">
        <v>1146</v>
      </c>
      <c r="G14" s="81">
        <f t="shared" si="2"/>
        <v>13.458602466236055</v>
      </c>
      <c r="H14" s="15">
        <v>3440</v>
      </c>
      <c r="I14" s="81">
        <f t="shared" si="3"/>
        <v>40.399295361127422</v>
      </c>
      <c r="J14" s="15">
        <f t="shared" si="4"/>
        <v>8515</v>
      </c>
      <c r="K14" s="12">
        <f t="shared" si="4"/>
        <v>100</v>
      </c>
    </row>
    <row r="15" spans="1:11" ht="12.75" customHeight="1" x14ac:dyDescent="0.25">
      <c r="A15" s="11">
        <v>2006</v>
      </c>
      <c r="B15" s="15">
        <v>2287</v>
      </c>
      <c r="C15" s="81">
        <f t="shared" si="0"/>
        <v>25.800992779783392</v>
      </c>
      <c r="D15" s="15">
        <v>1782</v>
      </c>
      <c r="E15" s="81">
        <f t="shared" si="1"/>
        <v>20.103790613718413</v>
      </c>
      <c r="F15" s="15">
        <v>1253</v>
      </c>
      <c r="G15" s="81">
        <f t="shared" si="2"/>
        <v>14.135830324909747</v>
      </c>
      <c r="H15" s="15">
        <v>3542</v>
      </c>
      <c r="I15" s="81">
        <f t="shared" si="3"/>
        <v>39.959386281588451</v>
      </c>
      <c r="J15" s="15">
        <f t="shared" si="4"/>
        <v>8864</v>
      </c>
      <c r="K15" s="12">
        <f t="shared" si="4"/>
        <v>100</v>
      </c>
    </row>
    <row r="16" spans="1:11" ht="12.75" customHeight="1" x14ac:dyDescent="0.25">
      <c r="A16" s="11">
        <v>2007</v>
      </c>
      <c r="B16" s="15">
        <v>2438</v>
      </c>
      <c r="C16" s="81">
        <f t="shared" si="0"/>
        <v>25.889349049591164</v>
      </c>
      <c r="D16" s="15">
        <v>1894</v>
      </c>
      <c r="E16" s="81">
        <f t="shared" si="1"/>
        <v>20.112562387172137</v>
      </c>
      <c r="F16" s="15">
        <v>1332</v>
      </c>
      <c r="G16" s="81">
        <f t="shared" si="2"/>
        <v>14.144632048423064</v>
      </c>
      <c r="H16" s="15">
        <v>3753</v>
      </c>
      <c r="I16" s="81">
        <f t="shared" si="3"/>
        <v>39.853456514813637</v>
      </c>
      <c r="J16" s="15">
        <f t="shared" si="4"/>
        <v>9417</v>
      </c>
      <c r="K16" s="12">
        <f t="shared" si="4"/>
        <v>100</v>
      </c>
    </row>
    <row r="17" spans="1:11" ht="12.75" customHeight="1" x14ac:dyDescent="0.25">
      <c r="A17" s="11">
        <v>2008</v>
      </c>
      <c r="B17" s="15">
        <v>2524</v>
      </c>
      <c r="C17" s="81">
        <f t="shared" si="0"/>
        <v>25.53105401577989</v>
      </c>
      <c r="D17" s="15">
        <v>2010</v>
      </c>
      <c r="E17" s="81">
        <f t="shared" si="1"/>
        <v>20.331782318430104</v>
      </c>
      <c r="F17" s="15">
        <v>1243</v>
      </c>
      <c r="G17" s="81">
        <f t="shared" si="2"/>
        <v>12.573336030750557</v>
      </c>
      <c r="H17" s="15">
        <v>4109</v>
      </c>
      <c r="I17" s="81">
        <f t="shared" si="3"/>
        <v>41.563827635039452</v>
      </c>
      <c r="J17" s="15">
        <f t="shared" si="4"/>
        <v>9886</v>
      </c>
      <c r="K17" s="12">
        <f t="shared" si="4"/>
        <v>100</v>
      </c>
    </row>
    <row r="18" spans="1:11" ht="12.75" customHeight="1" x14ac:dyDescent="0.25">
      <c r="A18" s="11">
        <v>2009</v>
      </c>
      <c r="B18" s="15">
        <v>2691</v>
      </c>
      <c r="C18" s="81">
        <f t="shared" si="0"/>
        <v>25.545851528384279</v>
      </c>
      <c r="D18" s="15">
        <v>2086</v>
      </c>
      <c r="E18" s="81">
        <f t="shared" si="1"/>
        <v>19.802544142775773</v>
      </c>
      <c r="F18" s="15">
        <v>1400</v>
      </c>
      <c r="G18" s="81">
        <f t="shared" si="2"/>
        <v>13.290298082399849</v>
      </c>
      <c r="H18" s="15">
        <v>4357</v>
      </c>
      <c r="I18" s="81">
        <f t="shared" si="3"/>
        <v>41.361306246440101</v>
      </c>
      <c r="J18" s="15">
        <f t="shared" si="4"/>
        <v>10534</v>
      </c>
      <c r="K18" s="12">
        <f t="shared" si="4"/>
        <v>100</v>
      </c>
    </row>
    <row r="19" spans="1:11" ht="12.75" customHeight="1" x14ac:dyDescent="0.25">
      <c r="A19" s="11">
        <v>2010</v>
      </c>
      <c r="B19" s="128">
        <v>2671</v>
      </c>
      <c r="C19" s="81">
        <f t="shared" si="0"/>
        <v>24.399378825248927</v>
      </c>
      <c r="D19" s="128">
        <v>2079</v>
      </c>
      <c r="E19" s="81">
        <f t="shared" si="1"/>
        <v>18.991504521786791</v>
      </c>
      <c r="F19" s="128">
        <v>1495</v>
      </c>
      <c r="G19" s="81">
        <f t="shared" si="2"/>
        <v>13.656709600803874</v>
      </c>
      <c r="H19" s="128">
        <v>4702</v>
      </c>
      <c r="I19" s="81">
        <f t="shared" si="3"/>
        <v>42.95240705216041</v>
      </c>
      <c r="J19" s="15">
        <f t="shared" si="4"/>
        <v>10947</v>
      </c>
      <c r="K19" s="12">
        <f t="shared" si="4"/>
        <v>100</v>
      </c>
    </row>
    <row r="20" spans="1:11" ht="12.75" customHeight="1" x14ac:dyDescent="0.25">
      <c r="A20" s="11">
        <v>2011</v>
      </c>
      <c r="B20" s="128">
        <v>2878</v>
      </c>
      <c r="C20" s="81">
        <f t="shared" si="0"/>
        <v>24.801792485349878</v>
      </c>
      <c r="D20" s="128">
        <v>2326</v>
      </c>
      <c r="E20" s="81">
        <f t="shared" si="1"/>
        <v>20.044812133746984</v>
      </c>
      <c r="F20" s="128">
        <v>1492</v>
      </c>
      <c r="G20" s="81">
        <f t="shared" si="2"/>
        <v>12.857635298173042</v>
      </c>
      <c r="H20" s="128">
        <v>4908</v>
      </c>
      <c r="I20" s="81">
        <f t="shared" si="3"/>
        <v>42.295760082730091</v>
      </c>
      <c r="J20" s="15">
        <f t="shared" si="4"/>
        <v>11604</v>
      </c>
      <c r="K20" s="12">
        <f t="shared" si="4"/>
        <v>100</v>
      </c>
    </row>
    <row r="21" spans="1:11" ht="12.75" customHeight="1" x14ac:dyDescent="0.25">
      <c r="A21" s="11">
        <v>2012</v>
      </c>
      <c r="B21" s="128">
        <v>2967</v>
      </c>
      <c r="C21" s="81">
        <f t="shared" si="0"/>
        <v>24.307717515975749</v>
      </c>
      <c r="D21" s="128">
        <v>2391</v>
      </c>
      <c r="E21" s="81">
        <f t="shared" si="1"/>
        <v>19.588726855644765</v>
      </c>
      <c r="F21" s="128">
        <v>1573</v>
      </c>
      <c r="G21" s="81">
        <f t="shared" si="2"/>
        <v>12.887104702605276</v>
      </c>
      <c r="H21" s="128">
        <v>5275</v>
      </c>
      <c r="I21" s="81">
        <f t="shared" si="3"/>
        <v>43.216450925774211</v>
      </c>
      <c r="J21" s="15">
        <f t="shared" si="4"/>
        <v>12206</v>
      </c>
      <c r="K21" s="12">
        <f t="shared" si="4"/>
        <v>100</v>
      </c>
    </row>
    <row r="22" spans="1:11" ht="12.75" customHeight="1" x14ac:dyDescent="0.25">
      <c r="A22" s="11">
        <v>2013</v>
      </c>
      <c r="B22" s="128">
        <v>3077</v>
      </c>
      <c r="C22" s="81">
        <f t="shared" si="0"/>
        <v>24.007177966762892</v>
      </c>
      <c r="D22" s="128">
        <v>2490</v>
      </c>
      <c r="E22" s="81">
        <f t="shared" si="1"/>
        <v>19.427323086525707</v>
      </c>
      <c r="F22" s="128">
        <v>1772</v>
      </c>
      <c r="G22" s="81">
        <f t="shared" si="2"/>
        <v>13.825388156354842</v>
      </c>
      <c r="H22" s="128">
        <v>5478</v>
      </c>
      <c r="I22" s="81">
        <f t="shared" si="3"/>
        <v>42.740110790356553</v>
      </c>
      <c r="J22" s="15">
        <f t="shared" si="4"/>
        <v>12817</v>
      </c>
      <c r="K22" s="12">
        <f t="shared" si="4"/>
        <v>100</v>
      </c>
    </row>
    <row r="23" spans="1:11" ht="12.75" customHeight="1" x14ac:dyDescent="0.25">
      <c r="A23" s="11">
        <v>2014</v>
      </c>
      <c r="B23" s="128">
        <v>3294</v>
      </c>
      <c r="C23" s="81">
        <f t="shared" si="0"/>
        <v>23.451516445963264</v>
      </c>
      <c r="D23" s="128">
        <v>2697</v>
      </c>
      <c r="E23" s="81">
        <f t="shared" si="1"/>
        <v>19.201196070055531</v>
      </c>
      <c r="F23" s="128">
        <v>1891</v>
      </c>
      <c r="G23" s="81">
        <f t="shared" si="2"/>
        <v>13.462907589349282</v>
      </c>
      <c r="H23" s="128">
        <v>6164</v>
      </c>
      <c r="I23" s="81">
        <f t="shared" si="3"/>
        <v>43.884379894631927</v>
      </c>
      <c r="J23" s="15">
        <f t="shared" si="4"/>
        <v>14046</v>
      </c>
      <c r="K23" s="12">
        <f t="shared" si="4"/>
        <v>100</v>
      </c>
    </row>
    <row r="24" spans="1:11" ht="12.75" customHeight="1" x14ac:dyDescent="0.25">
      <c r="A24" s="11">
        <v>2015</v>
      </c>
      <c r="B24" s="128">
        <v>3501</v>
      </c>
      <c r="C24" s="81">
        <f t="shared" si="0"/>
        <v>24.178176795580111</v>
      </c>
      <c r="D24" s="128">
        <v>2639</v>
      </c>
      <c r="E24" s="81">
        <f t="shared" si="1"/>
        <v>18.225138121546962</v>
      </c>
      <c r="F24" s="128">
        <v>1907</v>
      </c>
      <c r="G24" s="81">
        <f t="shared" si="2"/>
        <v>13.16988950276243</v>
      </c>
      <c r="H24" s="128">
        <v>6433</v>
      </c>
      <c r="I24" s="81">
        <f t="shared" si="3"/>
        <v>44.426795580110493</v>
      </c>
      <c r="J24" s="15">
        <f t="shared" si="4"/>
        <v>14480</v>
      </c>
      <c r="K24" s="12">
        <f t="shared" si="4"/>
        <v>100</v>
      </c>
    </row>
    <row r="25" spans="1:11" ht="12.75" customHeight="1" x14ac:dyDescent="0.25">
      <c r="A25" s="11">
        <v>2016</v>
      </c>
      <c r="B25" s="128">
        <v>3378</v>
      </c>
      <c r="C25" s="81">
        <f t="shared" si="0"/>
        <v>23.986366541219912</v>
      </c>
      <c r="D25" s="128">
        <v>2521</v>
      </c>
      <c r="E25" s="81">
        <f t="shared" si="1"/>
        <v>17.901015408648728</v>
      </c>
      <c r="F25" s="128">
        <v>1905</v>
      </c>
      <c r="G25" s="81">
        <f t="shared" si="2"/>
        <v>13.52694738337002</v>
      </c>
      <c r="H25" s="128">
        <v>6279</v>
      </c>
      <c r="I25" s="81">
        <f t="shared" si="3"/>
        <v>44.585670666761345</v>
      </c>
      <c r="J25" s="15">
        <f t="shared" si="4"/>
        <v>14083</v>
      </c>
      <c r="K25" s="12">
        <f t="shared" si="4"/>
        <v>100</v>
      </c>
    </row>
    <row r="26" spans="1:11" ht="12.75" customHeight="1" x14ac:dyDescent="0.25">
      <c r="A26" s="11">
        <v>2017</v>
      </c>
      <c r="B26" s="128">
        <v>3556</v>
      </c>
      <c r="C26" s="81">
        <f t="shared" si="0"/>
        <v>24.612403100775193</v>
      </c>
      <c r="D26" s="128">
        <v>2568</v>
      </c>
      <c r="E26" s="81">
        <f t="shared" si="1"/>
        <v>17.774086378737543</v>
      </c>
      <c r="F26" s="128">
        <v>1883</v>
      </c>
      <c r="G26" s="81">
        <f t="shared" si="2"/>
        <v>13.03294573643411</v>
      </c>
      <c r="H26" s="128">
        <v>6441</v>
      </c>
      <c r="I26" s="81">
        <f t="shared" si="3"/>
        <v>44.580564784053159</v>
      </c>
      <c r="J26" s="15">
        <f t="shared" si="4"/>
        <v>14448</v>
      </c>
      <c r="K26" s="12">
        <f t="shared" si="4"/>
        <v>100</v>
      </c>
    </row>
    <row r="27" spans="1:11" ht="12.75" customHeight="1" x14ac:dyDescent="0.25">
      <c r="A27" s="11">
        <v>2018</v>
      </c>
      <c r="B27" s="128">
        <v>3565</v>
      </c>
      <c r="C27" s="81">
        <f t="shared" si="0"/>
        <v>24.322849150576516</v>
      </c>
      <c r="D27" s="128">
        <v>2591</v>
      </c>
      <c r="E27" s="81">
        <f t="shared" si="1"/>
        <v>17.677560210138502</v>
      </c>
      <c r="F27" s="128">
        <v>1968</v>
      </c>
      <c r="G27" s="81">
        <f t="shared" si="2"/>
        <v>13.427031452548272</v>
      </c>
      <c r="H27" s="128">
        <v>6533</v>
      </c>
      <c r="I27" s="81">
        <f t="shared" si="3"/>
        <v>44.572559186736719</v>
      </c>
      <c r="J27" s="15">
        <f t="shared" si="4"/>
        <v>14657</v>
      </c>
      <c r="K27" s="12">
        <f t="shared" si="4"/>
        <v>100</v>
      </c>
    </row>
    <row r="28" spans="1:11" ht="12.75" customHeight="1" x14ac:dyDescent="0.25">
      <c r="A28" s="11">
        <v>2019</v>
      </c>
      <c r="B28" s="128">
        <v>3699</v>
      </c>
      <c r="C28" s="81">
        <f t="shared" si="0"/>
        <v>24.780598914718297</v>
      </c>
      <c r="D28" s="128">
        <v>2495</v>
      </c>
      <c r="E28" s="81">
        <f t="shared" si="1"/>
        <v>16.714678100087092</v>
      </c>
      <c r="F28" s="128">
        <v>1985</v>
      </c>
      <c r="G28" s="81">
        <f t="shared" si="2"/>
        <v>13.298050512494139</v>
      </c>
      <c r="H28" s="128">
        <v>6748</v>
      </c>
      <c r="I28" s="81">
        <f t="shared" si="3"/>
        <v>45.206672472700475</v>
      </c>
      <c r="J28" s="15">
        <f t="shared" si="4"/>
        <v>14927</v>
      </c>
      <c r="K28" s="12">
        <f t="shared" si="4"/>
        <v>100</v>
      </c>
    </row>
    <row r="29" spans="1:11" ht="12.75" customHeight="1" x14ac:dyDescent="0.25">
      <c r="A29" s="11">
        <v>2020</v>
      </c>
      <c r="B29" s="128">
        <v>3534</v>
      </c>
      <c r="C29" s="81">
        <f t="shared" si="0"/>
        <v>24.652947331705615</v>
      </c>
      <c r="D29" s="128">
        <v>2416</v>
      </c>
      <c r="E29" s="81">
        <f t="shared" si="1"/>
        <v>16.853854202999653</v>
      </c>
      <c r="F29" s="128">
        <v>1864</v>
      </c>
      <c r="G29" s="81">
        <f t="shared" si="2"/>
        <v>13.003139169863969</v>
      </c>
      <c r="H29" s="128">
        <v>6521</v>
      </c>
      <c r="I29" s="81">
        <f t="shared" si="3"/>
        <v>45.490059295430761</v>
      </c>
      <c r="J29" s="15">
        <f t="shared" si="4"/>
        <v>14335</v>
      </c>
      <c r="K29" s="12">
        <f t="shared" si="4"/>
        <v>100</v>
      </c>
    </row>
    <row r="30" spans="1:11" ht="12.75" customHeight="1" x14ac:dyDescent="0.25">
      <c r="A30" s="11">
        <v>2021</v>
      </c>
      <c r="B30" s="128">
        <v>3538</v>
      </c>
      <c r="C30" s="81">
        <f t="shared" si="0"/>
        <v>25.014140271493211</v>
      </c>
      <c r="D30" s="128">
        <v>2334</v>
      </c>
      <c r="E30" s="81">
        <f t="shared" si="1"/>
        <v>16.501696832579185</v>
      </c>
      <c r="F30" s="128">
        <v>1800</v>
      </c>
      <c r="G30" s="81">
        <f t="shared" si="2"/>
        <v>12.726244343891402</v>
      </c>
      <c r="H30" s="128">
        <v>6472</v>
      </c>
      <c r="I30" s="81">
        <f t="shared" si="3"/>
        <v>45.757918552036195</v>
      </c>
      <c r="J30" s="15">
        <f t="shared" si="4"/>
        <v>14144</v>
      </c>
      <c r="K30" s="12">
        <f t="shared" si="4"/>
        <v>100</v>
      </c>
    </row>
    <row r="31" spans="1:11" ht="12.75" customHeight="1" x14ac:dyDescent="0.25">
      <c r="A31" s="11">
        <v>2022</v>
      </c>
      <c r="B31" s="128">
        <v>3707</v>
      </c>
      <c r="C31" s="81">
        <f t="shared" si="0"/>
        <v>25.780652340218374</v>
      </c>
      <c r="D31" s="128">
        <v>2260</v>
      </c>
      <c r="E31" s="81">
        <f t="shared" si="1"/>
        <v>15.717365602614924</v>
      </c>
      <c r="F31" s="128">
        <v>1864</v>
      </c>
      <c r="G31" s="81">
        <f t="shared" si="2"/>
        <v>12.963349328882398</v>
      </c>
      <c r="H31" s="128">
        <v>6548</v>
      </c>
      <c r="I31" s="81">
        <f t="shared" si="3"/>
        <v>45.538632728284306</v>
      </c>
      <c r="J31" s="15">
        <f t="shared" si="4"/>
        <v>14379</v>
      </c>
      <c r="K31" s="12">
        <f t="shared" si="4"/>
        <v>100</v>
      </c>
    </row>
    <row r="32" spans="1:11" ht="12.75" customHeight="1" x14ac:dyDescent="0.25">
      <c r="A32" s="11">
        <v>2023</v>
      </c>
      <c r="B32" s="128">
        <v>3813</v>
      </c>
      <c r="C32" s="81">
        <f t="shared" si="0"/>
        <v>26.059322033898308</v>
      </c>
      <c r="D32" s="128">
        <v>2327</v>
      </c>
      <c r="E32" s="81">
        <f t="shared" si="1"/>
        <v>15.903499179879715</v>
      </c>
      <c r="F32" s="128">
        <v>1918</v>
      </c>
      <c r="G32" s="81">
        <f t="shared" si="2"/>
        <v>13.108255877528704</v>
      </c>
      <c r="H32" s="128">
        <v>6574</v>
      </c>
      <c r="I32" s="81">
        <f t="shared" si="3"/>
        <v>44.928922908693274</v>
      </c>
      <c r="J32" s="15">
        <f t="shared" si="4"/>
        <v>14632</v>
      </c>
      <c r="K32" s="12">
        <f t="shared" si="4"/>
        <v>100</v>
      </c>
    </row>
    <row r="33" spans="1:11" ht="6" customHeight="1" x14ac:dyDescent="0.25">
      <c r="A33" s="28"/>
      <c r="B33" s="31"/>
      <c r="C33" s="29"/>
      <c r="D33" s="31"/>
      <c r="E33" s="29"/>
      <c r="F33" s="31"/>
      <c r="G33" s="29"/>
      <c r="H33" s="31"/>
      <c r="I33" s="29"/>
      <c r="J33" s="31"/>
      <c r="K33" s="29"/>
    </row>
    <row r="34" spans="1:11" ht="15" customHeight="1" x14ac:dyDescent="0.25">
      <c r="A34" s="190" t="s">
        <v>204</v>
      </c>
      <c r="B34" s="190"/>
      <c r="C34" s="190"/>
      <c r="D34" s="190"/>
      <c r="E34" s="190"/>
      <c r="F34" s="190"/>
      <c r="G34" s="190"/>
      <c r="H34" s="190"/>
      <c r="I34" s="190"/>
      <c r="J34" s="190"/>
      <c r="K34" s="190"/>
    </row>
    <row r="35" spans="1:11" ht="6" customHeight="1" x14ac:dyDescent="0.25">
      <c r="A35" s="88"/>
      <c r="B35" s="88"/>
      <c r="C35" s="88"/>
      <c r="D35" s="88"/>
      <c r="E35" s="88"/>
      <c r="F35" s="88"/>
      <c r="G35" s="88"/>
      <c r="H35" s="88"/>
      <c r="I35" s="88"/>
      <c r="J35" s="88"/>
      <c r="K35" s="88"/>
    </row>
    <row r="36" spans="1:11" ht="30" customHeight="1" x14ac:dyDescent="0.25">
      <c r="A36" s="249" t="s">
        <v>219</v>
      </c>
      <c r="B36" s="249"/>
      <c r="C36" s="249"/>
      <c r="D36" s="249"/>
      <c r="E36" s="249"/>
      <c r="F36" s="249"/>
      <c r="G36" s="249"/>
      <c r="H36" s="249"/>
      <c r="I36" s="190"/>
      <c r="J36" s="190"/>
      <c r="K36" s="190"/>
    </row>
  </sheetData>
  <mergeCells count="12">
    <mergeCell ref="A34:K34"/>
    <mergeCell ref="A36:K36"/>
    <mergeCell ref="A1:B1"/>
    <mergeCell ref="F1:H1"/>
    <mergeCell ref="A2:B2"/>
    <mergeCell ref="A3:K3"/>
    <mergeCell ref="A4:A5"/>
    <mergeCell ref="B4:C4"/>
    <mergeCell ref="D4:E4"/>
    <mergeCell ref="F4:G4"/>
    <mergeCell ref="H4:I4"/>
    <mergeCell ref="J4:K4"/>
  </mergeCells>
  <hyperlinks>
    <hyperlink ref="F1:H1" location="Tabellförteckning!A1" display="Tillbaka till innehållsföreckningen " xr:uid="{D1FCFD09-E355-4B11-BBA8-99194D576AE7}"/>
  </hyperlinks>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K46"/>
  <sheetViews>
    <sheetView zoomScaleNormal="100" workbookViewId="0">
      <pane ySplit="5" topLeftCell="A12" activePane="bottomLeft" state="frozen"/>
      <selection activeCell="L20" sqref="L20"/>
      <selection pane="bottomLeft" activeCell="L1" sqref="L1:N1048576"/>
    </sheetView>
  </sheetViews>
  <sheetFormatPr defaultColWidth="8.5546875" defaultRowHeight="13.2" x14ac:dyDescent="0.25"/>
  <cols>
    <col min="1" max="1" width="6.5546875" style="9" customWidth="1"/>
    <col min="2" max="5" width="8.77734375" style="9" customWidth="1"/>
    <col min="6" max="7" width="8.77734375" style="42" customWidth="1"/>
    <col min="8" max="9" width="9.44140625" style="42" customWidth="1"/>
    <col min="10" max="10" width="10.5546875" style="42" customWidth="1"/>
    <col min="11" max="11" width="11.5546875" style="42" customWidth="1"/>
    <col min="12" max="16384" width="8.5546875" style="42"/>
  </cols>
  <sheetData>
    <row r="1" spans="1:11" ht="30" customHeight="1" x14ac:dyDescent="0.3">
      <c r="A1" s="217"/>
      <c r="B1" s="228"/>
      <c r="F1" s="250" t="s">
        <v>119</v>
      </c>
      <c r="G1" s="250"/>
      <c r="H1" s="250"/>
      <c r="I1" s="250"/>
      <c r="J1" s="251"/>
      <c r="K1" s="251"/>
    </row>
    <row r="2" spans="1:11" ht="6" customHeight="1" x14ac:dyDescent="0.25">
      <c r="A2" s="217"/>
      <c r="B2" s="228"/>
    </row>
    <row r="3" spans="1:11" ht="30" customHeight="1" x14ac:dyDescent="0.25">
      <c r="A3" s="215" t="s">
        <v>365</v>
      </c>
      <c r="B3" s="215"/>
      <c r="C3" s="215"/>
      <c r="D3" s="215"/>
      <c r="E3" s="215"/>
      <c r="F3" s="215"/>
      <c r="G3" s="216"/>
      <c r="H3" s="216"/>
      <c r="I3" s="216"/>
      <c r="J3" s="215"/>
      <c r="K3" s="215"/>
    </row>
    <row r="4" spans="1:11" ht="15" customHeight="1" x14ac:dyDescent="0.25">
      <c r="B4" s="230" t="s">
        <v>75</v>
      </c>
      <c r="C4" s="231"/>
      <c r="D4" s="231"/>
      <c r="E4" s="231"/>
      <c r="F4" s="231"/>
      <c r="G4" s="231"/>
      <c r="H4" s="231"/>
      <c r="I4" s="231"/>
      <c r="J4" s="226" t="s">
        <v>134</v>
      </c>
      <c r="K4" s="226" t="s">
        <v>135</v>
      </c>
    </row>
    <row r="5" spans="1:11" ht="45" customHeight="1" x14ac:dyDescent="0.25">
      <c r="A5" s="9" t="s">
        <v>60</v>
      </c>
      <c r="B5" s="47" t="s">
        <v>265</v>
      </c>
      <c r="C5" s="47" t="s">
        <v>33</v>
      </c>
      <c r="D5" s="47" t="s">
        <v>73</v>
      </c>
      <c r="E5" s="47" t="s">
        <v>47</v>
      </c>
      <c r="F5" s="54" t="s">
        <v>48</v>
      </c>
      <c r="G5" s="78" t="s">
        <v>258</v>
      </c>
      <c r="H5" s="126" t="s">
        <v>307</v>
      </c>
      <c r="I5" s="126" t="s">
        <v>363</v>
      </c>
      <c r="J5" s="241"/>
      <c r="K5" s="241"/>
    </row>
    <row r="6" spans="1:11" ht="6" customHeight="1" x14ac:dyDescent="0.25">
      <c r="A6" s="37"/>
      <c r="B6" s="37"/>
      <c r="C6" s="37"/>
      <c r="D6" s="37"/>
      <c r="E6" s="37"/>
      <c r="F6" s="34"/>
      <c r="G6" s="34"/>
      <c r="H6" s="34"/>
      <c r="I6" s="34"/>
      <c r="J6" s="34"/>
      <c r="K6" s="34"/>
    </row>
    <row r="7" spans="1:11" x14ac:dyDescent="0.25">
      <c r="A7" s="9">
        <v>1990</v>
      </c>
      <c r="B7" s="1" t="s">
        <v>66</v>
      </c>
      <c r="C7" s="1" t="s">
        <v>66</v>
      </c>
      <c r="D7" s="1" t="s">
        <v>66</v>
      </c>
      <c r="E7" s="1" t="s">
        <v>66</v>
      </c>
      <c r="F7" s="8">
        <v>289</v>
      </c>
      <c r="G7" s="8">
        <v>3.3641304537618311</v>
      </c>
      <c r="H7" s="8">
        <f t="shared" ref="H7:H16" si="0">G7/$G$17*100</f>
        <v>21.163506431750683</v>
      </c>
      <c r="I7" s="8">
        <v>31</v>
      </c>
      <c r="J7" s="8">
        <v>459</v>
      </c>
      <c r="K7" s="8">
        <f t="shared" ref="K7:K16" si="1">F7/J7*100</f>
        <v>62.962962962962962</v>
      </c>
    </row>
    <row r="8" spans="1:11" x14ac:dyDescent="0.25">
      <c r="A8" s="9">
        <v>1991</v>
      </c>
      <c r="B8" s="8">
        <v>223</v>
      </c>
      <c r="C8" s="8">
        <v>91</v>
      </c>
      <c r="D8" s="8">
        <v>115</v>
      </c>
      <c r="E8" s="8">
        <f t="shared" ref="E8:E13" si="2">F8-(B8+C8+D8)</f>
        <v>516</v>
      </c>
      <c r="F8" s="8">
        <v>945</v>
      </c>
      <c r="G8" s="8">
        <v>10.932288183445877</v>
      </c>
      <c r="H8" s="8">
        <f t="shared" si="0"/>
        <v>68.774250720685245</v>
      </c>
      <c r="I8" s="8">
        <v>25</v>
      </c>
      <c r="J8" s="8">
        <v>1355</v>
      </c>
      <c r="K8" s="8">
        <f t="shared" si="1"/>
        <v>69.741697416974162</v>
      </c>
    </row>
    <row r="9" spans="1:11" x14ac:dyDescent="0.25">
      <c r="A9" s="9">
        <v>1992</v>
      </c>
      <c r="B9" s="8">
        <v>521</v>
      </c>
      <c r="C9" s="8">
        <v>349</v>
      </c>
      <c r="D9" s="8">
        <v>216</v>
      </c>
      <c r="E9" s="8">
        <f t="shared" si="2"/>
        <v>2114</v>
      </c>
      <c r="F9" s="8">
        <v>3200</v>
      </c>
      <c r="G9" s="8">
        <v>36.815407432087369</v>
      </c>
      <c r="H9" s="8">
        <f t="shared" si="0"/>
        <v>231.60312083178911</v>
      </c>
      <c r="I9" s="8">
        <v>23</v>
      </c>
      <c r="J9" s="8">
        <v>4537</v>
      </c>
      <c r="K9" s="8">
        <f t="shared" si="1"/>
        <v>70.531188009698042</v>
      </c>
    </row>
    <row r="10" spans="1:11" x14ac:dyDescent="0.25">
      <c r="A10" s="9">
        <v>1993</v>
      </c>
      <c r="B10" s="8">
        <v>600</v>
      </c>
      <c r="C10" s="8">
        <v>318</v>
      </c>
      <c r="D10" s="8">
        <v>228</v>
      </c>
      <c r="E10" s="8">
        <f t="shared" si="2"/>
        <v>1528</v>
      </c>
      <c r="F10" s="8">
        <v>2674</v>
      </c>
      <c r="G10" s="8">
        <v>30.577091720640649</v>
      </c>
      <c r="H10" s="8">
        <f t="shared" si="0"/>
        <v>192.35831849813951</v>
      </c>
      <c r="I10" s="8">
        <v>21</v>
      </c>
      <c r="J10" s="8">
        <v>4028</v>
      </c>
      <c r="K10" s="8">
        <f t="shared" si="1"/>
        <v>66.385302879841106</v>
      </c>
    </row>
    <row r="11" spans="1:11" x14ac:dyDescent="0.25">
      <c r="A11" s="9">
        <v>1994</v>
      </c>
      <c r="B11" s="8">
        <v>767</v>
      </c>
      <c r="C11" s="8">
        <v>271</v>
      </c>
      <c r="D11" s="8">
        <v>219</v>
      </c>
      <c r="E11" s="8">
        <f t="shared" si="2"/>
        <v>1306</v>
      </c>
      <c r="F11" s="8">
        <v>2563</v>
      </c>
      <c r="G11" s="8">
        <v>29.070885207887454</v>
      </c>
      <c r="H11" s="8">
        <f t="shared" si="0"/>
        <v>182.88287999825852</v>
      </c>
      <c r="I11" s="8">
        <v>19</v>
      </c>
      <c r="J11" s="8">
        <v>3726</v>
      </c>
      <c r="K11" s="8">
        <f t="shared" si="1"/>
        <v>68.78690284487385</v>
      </c>
    </row>
    <row r="12" spans="1:11" x14ac:dyDescent="0.25">
      <c r="A12" s="9">
        <v>1995</v>
      </c>
      <c r="B12" s="8">
        <v>463</v>
      </c>
      <c r="C12" s="8">
        <v>181</v>
      </c>
      <c r="D12" s="8">
        <v>176</v>
      </c>
      <c r="E12" s="8">
        <f t="shared" si="2"/>
        <v>1008</v>
      </c>
      <c r="F12" s="8">
        <v>1828</v>
      </c>
      <c r="G12" s="8">
        <v>20.684592106180304</v>
      </c>
      <c r="H12" s="8">
        <f t="shared" si="0"/>
        <v>130.12530402552517</v>
      </c>
      <c r="I12" s="8">
        <v>26</v>
      </c>
      <c r="J12" s="8">
        <v>2872</v>
      </c>
      <c r="K12" s="8">
        <f t="shared" si="1"/>
        <v>63.649025069637887</v>
      </c>
    </row>
    <row r="13" spans="1:11" x14ac:dyDescent="0.25">
      <c r="A13" s="9">
        <v>1996</v>
      </c>
      <c r="B13" s="8">
        <v>398</v>
      </c>
      <c r="C13" s="8">
        <v>174</v>
      </c>
      <c r="D13" s="8">
        <v>186</v>
      </c>
      <c r="E13" s="8">
        <f t="shared" si="2"/>
        <v>905</v>
      </c>
      <c r="F13" s="8">
        <v>1663</v>
      </c>
      <c r="G13" s="8">
        <v>18.802647837938586</v>
      </c>
      <c r="H13" s="8">
        <f t="shared" si="0"/>
        <v>118.2861259161885</v>
      </c>
      <c r="I13" s="8">
        <v>23</v>
      </c>
      <c r="J13" s="8">
        <v>2613</v>
      </c>
      <c r="K13" s="8">
        <f t="shared" si="1"/>
        <v>63.643321852277083</v>
      </c>
    </row>
    <row r="14" spans="1:11" x14ac:dyDescent="0.25">
      <c r="A14" s="9">
        <v>1997</v>
      </c>
      <c r="B14" s="1" t="s">
        <v>66</v>
      </c>
      <c r="C14" s="1" t="s">
        <v>66</v>
      </c>
      <c r="D14" s="1" t="s">
        <v>66</v>
      </c>
      <c r="E14" s="1" t="s">
        <v>66</v>
      </c>
      <c r="F14" s="8">
        <v>1545</v>
      </c>
      <c r="G14" s="8">
        <v>17.462313332674025</v>
      </c>
      <c r="H14" s="8">
        <f t="shared" si="0"/>
        <v>109.8541764681092</v>
      </c>
      <c r="I14" s="8">
        <v>29</v>
      </c>
      <c r="J14" s="8">
        <v>2358</v>
      </c>
      <c r="K14" s="8">
        <f t="shared" si="1"/>
        <v>65.521628498727736</v>
      </c>
    </row>
    <row r="15" spans="1:11" x14ac:dyDescent="0.25">
      <c r="A15" s="9" t="s">
        <v>24</v>
      </c>
      <c r="B15" s="8">
        <v>428</v>
      </c>
      <c r="C15" s="8">
        <v>93</v>
      </c>
      <c r="D15" s="8">
        <v>271</v>
      </c>
      <c r="E15" s="8">
        <f t="shared" ref="E15:E27" si="3">F15-(B15+C15+D15)</f>
        <v>824</v>
      </c>
      <c r="F15" s="8">
        <v>1616</v>
      </c>
      <c r="G15" s="8">
        <v>18.250973931149105</v>
      </c>
      <c r="H15" s="8">
        <f t="shared" si="0"/>
        <v>114.81558443896589</v>
      </c>
      <c r="I15" s="8">
        <v>28</v>
      </c>
      <c r="J15" s="8">
        <v>2593</v>
      </c>
      <c r="K15" s="8">
        <f t="shared" si="1"/>
        <v>62.321635171615888</v>
      </c>
    </row>
    <row r="16" spans="1:11" x14ac:dyDescent="0.25">
      <c r="A16" s="9">
        <v>1999</v>
      </c>
      <c r="B16" s="8">
        <v>412</v>
      </c>
      <c r="C16" s="8">
        <v>111</v>
      </c>
      <c r="D16" s="8">
        <v>243</v>
      </c>
      <c r="E16" s="8">
        <f t="shared" si="3"/>
        <v>743</v>
      </c>
      <c r="F16" s="8">
        <v>1509</v>
      </c>
      <c r="G16" s="8">
        <v>17.028861946147266</v>
      </c>
      <c r="H16" s="8">
        <f t="shared" si="0"/>
        <v>107.1273644931596</v>
      </c>
      <c r="I16" s="8">
        <v>28</v>
      </c>
      <c r="J16" s="8">
        <v>2330</v>
      </c>
      <c r="K16" s="8">
        <f t="shared" si="1"/>
        <v>64.763948497854074</v>
      </c>
    </row>
    <row r="17" spans="1:11" x14ac:dyDescent="0.25">
      <c r="A17" s="9">
        <v>2000</v>
      </c>
      <c r="B17" s="8">
        <v>320</v>
      </c>
      <c r="C17" s="8">
        <v>199</v>
      </c>
      <c r="D17" s="8">
        <v>251</v>
      </c>
      <c r="E17" s="8">
        <f t="shared" si="3"/>
        <v>642</v>
      </c>
      <c r="F17" s="8">
        <v>1412</v>
      </c>
      <c r="G17" s="8">
        <v>15.895902999867609</v>
      </c>
      <c r="H17" s="8">
        <f>G17/$G$17*100</f>
        <v>100</v>
      </c>
      <c r="I17" s="8">
        <v>26</v>
      </c>
      <c r="J17" s="8">
        <v>2116</v>
      </c>
      <c r="K17" s="8">
        <f t="shared" ref="K17:K26" si="4">SUM(F17/J17*100)</f>
        <v>66.729678638941408</v>
      </c>
    </row>
    <row r="18" spans="1:11" x14ac:dyDescent="0.25">
      <c r="A18" s="9">
        <v>2001</v>
      </c>
      <c r="B18" s="8">
        <v>249</v>
      </c>
      <c r="C18" s="8">
        <v>203</v>
      </c>
      <c r="D18" s="8">
        <v>213</v>
      </c>
      <c r="E18" s="8">
        <f t="shared" si="3"/>
        <v>604</v>
      </c>
      <c r="F18" s="8">
        <v>1269</v>
      </c>
      <c r="G18" s="8">
        <v>14.243818250226061</v>
      </c>
      <c r="H18" s="8">
        <f t="shared" ref="H18:H41" si="5">G18/$G$17*100</f>
        <v>89.606851843174269</v>
      </c>
      <c r="I18" s="8">
        <v>26</v>
      </c>
      <c r="J18" s="8">
        <v>1970</v>
      </c>
      <c r="K18" s="8">
        <f t="shared" si="4"/>
        <v>64.416243654822338</v>
      </c>
    </row>
    <row r="19" spans="1:11" x14ac:dyDescent="0.25">
      <c r="A19" s="9">
        <v>2002</v>
      </c>
      <c r="B19" s="8">
        <v>291</v>
      </c>
      <c r="C19" s="8">
        <v>191</v>
      </c>
      <c r="D19" s="8">
        <v>222</v>
      </c>
      <c r="E19" s="8">
        <f t="shared" si="3"/>
        <v>591</v>
      </c>
      <c r="F19" s="8">
        <v>1295</v>
      </c>
      <c r="G19" s="8">
        <v>14.484181931167587</v>
      </c>
      <c r="H19" s="8">
        <f t="shared" si="5"/>
        <v>91.11896273705382</v>
      </c>
      <c r="I19" s="8">
        <v>26</v>
      </c>
      <c r="J19" s="8">
        <v>2052</v>
      </c>
      <c r="K19" s="8">
        <f t="shared" si="4"/>
        <v>63.109161793372316</v>
      </c>
    </row>
    <row r="20" spans="1:11" x14ac:dyDescent="0.25">
      <c r="A20" s="9">
        <v>2003</v>
      </c>
      <c r="B20" s="8">
        <v>285</v>
      </c>
      <c r="C20" s="8">
        <v>152</v>
      </c>
      <c r="D20" s="8">
        <v>217</v>
      </c>
      <c r="E20" s="8">
        <f t="shared" si="3"/>
        <v>538</v>
      </c>
      <c r="F20" s="8">
        <v>1192</v>
      </c>
      <c r="G20" s="8">
        <v>13.280345645506131</v>
      </c>
      <c r="H20" s="8">
        <f t="shared" si="5"/>
        <v>83.545713921484904</v>
      </c>
      <c r="I20" s="8">
        <v>29</v>
      </c>
      <c r="J20" s="8">
        <v>1917</v>
      </c>
      <c r="K20" s="8">
        <f t="shared" si="4"/>
        <v>62.180490349504439</v>
      </c>
    </row>
    <row r="21" spans="1:11" x14ac:dyDescent="0.25">
      <c r="A21" s="9">
        <v>2004</v>
      </c>
      <c r="B21" s="8">
        <v>334</v>
      </c>
      <c r="C21" s="8">
        <v>168</v>
      </c>
      <c r="D21" s="8">
        <v>219</v>
      </c>
      <c r="E21" s="8">
        <f t="shared" si="3"/>
        <v>473</v>
      </c>
      <c r="F21" s="8">
        <v>1194</v>
      </c>
      <c r="G21" s="8">
        <v>13.249895243709297</v>
      </c>
      <c r="H21" s="8">
        <f t="shared" si="5"/>
        <v>83.354152600325065</v>
      </c>
      <c r="I21" s="8">
        <v>27</v>
      </c>
      <c r="J21" s="8">
        <v>1864</v>
      </c>
      <c r="K21" s="8">
        <f t="shared" si="4"/>
        <v>64.055793991416309</v>
      </c>
    </row>
    <row r="22" spans="1:11" x14ac:dyDescent="0.25">
      <c r="A22" s="9">
        <v>2005</v>
      </c>
      <c r="B22" s="8">
        <v>266</v>
      </c>
      <c r="C22" s="8">
        <v>163</v>
      </c>
      <c r="D22" s="8">
        <v>145</v>
      </c>
      <c r="E22" s="8">
        <f t="shared" si="3"/>
        <v>489</v>
      </c>
      <c r="F22" s="8">
        <v>1063</v>
      </c>
      <c r="G22" s="8">
        <v>11.748774723268276</v>
      </c>
      <c r="H22" s="8">
        <f t="shared" si="5"/>
        <v>73.910709717882199</v>
      </c>
      <c r="I22" s="8">
        <v>28</v>
      </c>
      <c r="J22" s="8">
        <v>1710</v>
      </c>
      <c r="K22" s="8">
        <f t="shared" si="4"/>
        <v>62.163742690058477</v>
      </c>
    </row>
    <row r="23" spans="1:11" x14ac:dyDescent="0.25">
      <c r="A23" s="9">
        <v>2006</v>
      </c>
      <c r="B23" s="8">
        <v>212</v>
      </c>
      <c r="C23" s="8">
        <v>169</v>
      </c>
      <c r="D23" s="8">
        <v>141</v>
      </c>
      <c r="E23" s="8">
        <f t="shared" si="3"/>
        <v>410</v>
      </c>
      <c r="F23" s="8">
        <v>932</v>
      </c>
      <c r="G23" s="8">
        <v>10.226859617807333</v>
      </c>
      <c r="H23" s="8">
        <f t="shared" si="5"/>
        <v>64.336449573783312</v>
      </c>
      <c r="I23" s="8">
        <v>32</v>
      </c>
      <c r="J23" s="8">
        <v>1646</v>
      </c>
      <c r="K23" s="8">
        <f t="shared" si="4"/>
        <v>56.622114216281894</v>
      </c>
    </row>
    <row r="24" spans="1:11" x14ac:dyDescent="0.25">
      <c r="A24" s="9">
        <v>2007</v>
      </c>
      <c r="B24" s="8">
        <v>226</v>
      </c>
      <c r="C24" s="8">
        <v>174</v>
      </c>
      <c r="D24" s="8">
        <v>143</v>
      </c>
      <c r="E24" s="8">
        <f t="shared" si="3"/>
        <v>449</v>
      </c>
      <c r="F24" s="8">
        <v>992</v>
      </c>
      <c r="G24" s="8">
        <v>10.802655841650489</v>
      </c>
      <c r="H24" s="8">
        <f t="shared" si="5"/>
        <v>67.958742839211212</v>
      </c>
      <c r="I24" s="8">
        <v>27</v>
      </c>
      <c r="J24" s="8">
        <v>1854</v>
      </c>
      <c r="K24" s="8">
        <f t="shared" si="4"/>
        <v>53.505933117583602</v>
      </c>
    </row>
    <row r="25" spans="1:11" x14ac:dyDescent="0.25">
      <c r="A25" s="9">
        <v>2008</v>
      </c>
      <c r="B25" s="8">
        <v>249</v>
      </c>
      <c r="C25" s="8">
        <v>197</v>
      </c>
      <c r="D25" s="8">
        <v>134</v>
      </c>
      <c r="E25" s="8">
        <f t="shared" si="3"/>
        <v>496</v>
      </c>
      <c r="F25" s="8">
        <v>1076</v>
      </c>
      <c r="G25" s="8">
        <v>11.624456170452556</v>
      </c>
      <c r="H25" s="8">
        <f t="shared" si="5"/>
        <v>73.128630506548589</v>
      </c>
      <c r="I25" s="8">
        <v>29</v>
      </c>
      <c r="J25" s="8">
        <v>2251</v>
      </c>
      <c r="K25" s="8">
        <f t="shared" si="4"/>
        <v>47.800977343402934</v>
      </c>
    </row>
    <row r="26" spans="1:11" x14ac:dyDescent="0.25">
      <c r="A26" s="9">
        <v>2009</v>
      </c>
      <c r="B26" s="54">
        <v>140</v>
      </c>
      <c r="C26" s="8">
        <v>154</v>
      </c>
      <c r="D26" s="8">
        <v>158</v>
      </c>
      <c r="E26" s="8">
        <f t="shared" si="3"/>
        <v>544</v>
      </c>
      <c r="F26" s="8">
        <v>996</v>
      </c>
      <c r="G26" s="8">
        <v>10.663032956265935</v>
      </c>
      <c r="H26" s="8">
        <f t="shared" si="5"/>
        <v>67.08038515556332</v>
      </c>
      <c r="I26" s="8">
        <v>30</v>
      </c>
      <c r="J26" s="8">
        <v>1983</v>
      </c>
      <c r="K26" s="8">
        <f t="shared" si="4"/>
        <v>50.226928895612708</v>
      </c>
    </row>
    <row r="27" spans="1:11" x14ac:dyDescent="0.25">
      <c r="A27" s="9">
        <v>2010</v>
      </c>
      <c r="B27" s="8">
        <v>140</v>
      </c>
      <c r="C27" s="8">
        <v>153</v>
      </c>
      <c r="D27" s="8">
        <v>97</v>
      </c>
      <c r="E27" s="8">
        <f t="shared" si="3"/>
        <v>467</v>
      </c>
      <c r="F27" s="8">
        <v>857</v>
      </c>
      <c r="G27" s="8">
        <v>9.1019449698743689</v>
      </c>
      <c r="H27" s="8">
        <f t="shared" si="5"/>
        <v>57.259691191813232</v>
      </c>
      <c r="I27" s="8">
        <v>28</v>
      </c>
      <c r="J27" s="8">
        <v>1723</v>
      </c>
      <c r="K27" s="8">
        <v>49.738827626233309</v>
      </c>
    </row>
    <row r="28" spans="1:11" x14ac:dyDescent="0.25">
      <c r="A28" s="9">
        <v>2011</v>
      </c>
      <c r="B28" s="8">
        <v>162</v>
      </c>
      <c r="C28" s="8">
        <v>156</v>
      </c>
      <c r="D28" s="8">
        <v>142</v>
      </c>
      <c r="E28" s="8">
        <v>541</v>
      </c>
      <c r="F28" s="8">
        <v>1001</v>
      </c>
      <c r="G28" s="8">
        <v>10.555892713744964</v>
      </c>
      <c r="H28" s="8">
        <f t="shared" si="5"/>
        <v>66.406373477699759</v>
      </c>
      <c r="I28" s="8">
        <v>28</v>
      </c>
      <c r="J28" s="8">
        <v>2080</v>
      </c>
      <c r="K28" s="8">
        <v>48</v>
      </c>
    </row>
    <row r="29" spans="1:11" x14ac:dyDescent="0.25">
      <c r="A29" s="9">
        <v>2012</v>
      </c>
      <c r="B29" s="8">
        <v>136</v>
      </c>
      <c r="C29" s="8">
        <v>171</v>
      </c>
      <c r="D29" s="8">
        <v>96</v>
      </c>
      <c r="E29" s="8">
        <v>544</v>
      </c>
      <c r="F29" s="8">
        <v>947</v>
      </c>
      <c r="G29" s="8">
        <v>9.9101151509335654</v>
      </c>
      <c r="H29" s="8">
        <f t="shared" si="5"/>
        <v>62.343832565008128</v>
      </c>
      <c r="I29" s="8">
        <v>30</v>
      </c>
      <c r="J29" s="8">
        <v>1974</v>
      </c>
      <c r="K29" s="8">
        <v>48</v>
      </c>
    </row>
    <row r="30" spans="1:11" x14ac:dyDescent="0.25">
      <c r="A30" s="9">
        <v>2013</v>
      </c>
      <c r="B30" s="8">
        <v>189</v>
      </c>
      <c r="C30" s="8">
        <v>130</v>
      </c>
      <c r="D30" s="8">
        <v>63</v>
      </c>
      <c r="E30" s="8">
        <v>531</v>
      </c>
      <c r="F30" s="8">
        <v>913</v>
      </c>
      <c r="G30" s="8">
        <v>9.4661780611940198</v>
      </c>
      <c r="H30" s="8">
        <f t="shared" si="5"/>
        <v>59.551055773760453</v>
      </c>
      <c r="I30" s="8">
        <v>27</v>
      </c>
      <c r="J30" s="8">
        <v>2066</v>
      </c>
      <c r="K30" s="8">
        <v>44</v>
      </c>
    </row>
    <row r="31" spans="1:11" x14ac:dyDescent="0.25">
      <c r="A31" s="9">
        <v>2014</v>
      </c>
      <c r="B31" s="8">
        <v>133</v>
      </c>
      <c r="C31" s="8">
        <v>119</v>
      </c>
      <c r="D31" s="8">
        <v>101</v>
      </c>
      <c r="E31" s="8">
        <v>444</v>
      </c>
      <c r="F31" s="8">
        <v>797</v>
      </c>
      <c r="G31" s="8">
        <v>8.1765771329760746</v>
      </c>
      <c r="H31" s="8">
        <f t="shared" si="5"/>
        <v>51.438267665851853</v>
      </c>
      <c r="I31" s="8">
        <v>28</v>
      </c>
      <c r="J31" s="8">
        <v>1892</v>
      </c>
      <c r="K31" s="8">
        <v>42</v>
      </c>
    </row>
    <row r="32" spans="1:11" x14ac:dyDescent="0.25">
      <c r="A32" s="9">
        <v>2015</v>
      </c>
      <c r="B32" s="8">
        <v>169</v>
      </c>
      <c r="C32" s="8">
        <v>132</v>
      </c>
      <c r="D32" s="8">
        <v>96</v>
      </c>
      <c r="E32" s="8">
        <v>419</v>
      </c>
      <c r="F32" s="8">
        <v>816</v>
      </c>
      <c r="G32" s="8">
        <v>8.283408707953706</v>
      </c>
      <c r="H32" s="8">
        <f t="shared" si="5"/>
        <v>52.11033753806057</v>
      </c>
      <c r="I32" s="8">
        <v>28</v>
      </c>
      <c r="J32" s="8">
        <v>1953</v>
      </c>
      <c r="K32" s="8">
        <v>42</v>
      </c>
    </row>
    <row r="33" spans="1:11" x14ac:dyDescent="0.25">
      <c r="A33" s="9">
        <v>2016</v>
      </c>
      <c r="B33" s="54">
        <v>192</v>
      </c>
      <c r="C33" s="54">
        <v>129</v>
      </c>
      <c r="D33" s="54">
        <v>78</v>
      </c>
      <c r="E33" s="54">
        <v>379</v>
      </c>
      <c r="F33" s="54">
        <v>778</v>
      </c>
      <c r="G33" s="8">
        <v>7.7837727946735775</v>
      </c>
      <c r="H33" s="8">
        <f t="shared" si="5"/>
        <v>48.967163392594969</v>
      </c>
      <c r="I33" s="8">
        <v>27</v>
      </c>
      <c r="J33" s="8">
        <v>1886</v>
      </c>
      <c r="K33" s="54">
        <v>41</v>
      </c>
    </row>
    <row r="34" spans="1:11" x14ac:dyDescent="0.25">
      <c r="A34" s="9">
        <v>2017</v>
      </c>
      <c r="B34" s="54">
        <v>181</v>
      </c>
      <c r="C34" s="54">
        <v>120</v>
      </c>
      <c r="D34" s="54">
        <v>77</v>
      </c>
      <c r="E34" s="54">
        <v>362</v>
      </c>
      <c r="F34" s="54">
        <v>740</v>
      </c>
      <c r="G34" s="8">
        <v>7.3120781103851069</v>
      </c>
      <c r="H34" s="8">
        <f t="shared" si="5"/>
        <v>45.999765539875312</v>
      </c>
      <c r="I34" s="8">
        <v>29</v>
      </c>
      <c r="J34" s="8">
        <v>1663</v>
      </c>
      <c r="K34" s="54">
        <v>44</v>
      </c>
    </row>
    <row r="35" spans="1:11" x14ac:dyDescent="0.25">
      <c r="A35" s="9">
        <v>2018</v>
      </c>
      <c r="B35" s="54">
        <v>189</v>
      </c>
      <c r="C35" s="54">
        <v>104</v>
      </c>
      <c r="D35" s="54">
        <v>67</v>
      </c>
      <c r="E35" s="54">
        <v>348</v>
      </c>
      <c r="F35" s="54">
        <v>708</v>
      </c>
      <c r="G35" s="8">
        <v>6.9206959600437328</v>
      </c>
      <c r="H35" s="8">
        <f t="shared" si="5"/>
        <v>43.537608150360334</v>
      </c>
      <c r="I35" s="8">
        <v>28</v>
      </c>
      <c r="J35" s="8">
        <v>1603</v>
      </c>
      <c r="K35" s="54">
        <v>44</v>
      </c>
    </row>
    <row r="36" spans="1:11" x14ac:dyDescent="0.25">
      <c r="A36" s="9">
        <v>2019</v>
      </c>
      <c r="B36" s="54">
        <v>186</v>
      </c>
      <c r="C36" s="54">
        <v>119</v>
      </c>
      <c r="D36" s="54">
        <v>74</v>
      </c>
      <c r="E36" s="54">
        <v>253</v>
      </c>
      <c r="F36" s="54">
        <v>632</v>
      </c>
      <c r="G36" s="8">
        <v>6.1195308992253663</v>
      </c>
      <c r="H36" s="8">
        <f t="shared" si="5"/>
        <v>38.497535492487181</v>
      </c>
      <c r="I36" s="8">
        <v>26</v>
      </c>
      <c r="J36" s="8">
        <v>1389</v>
      </c>
      <c r="K36" s="54">
        <v>46</v>
      </c>
    </row>
    <row r="37" spans="1:11" x14ac:dyDescent="0.25">
      <c r="A37" s="9">
        <v>2020</v>
      </c>
      <c r="B37" s="54">
        <v>133</v>
      </c>
      <c r="C37" s="54">
        <v>97</v>
      </c>
      <c r="D37" s="54">
        <v>73</v>
      </c>
      <c r="E37" s="54">
        <v>216</v>
      </c>
      <c r="F37" s="54">
        <v>519</v>
      </c>
      <c r="G37" s="8">
        <v>5.0003396184422932</v>
      </c>
      <c r="H37" s="8">
        <f t="shared" si="5"/>
        <v>31.456782407919441</v>
      </c>
      <c r="I37" s="8">
        <v>29</v>
      </c>
      <c r="J37" s="8">
        <v>1034</v>
      </c>
      <c r="K37" s="54">
        <v>50</v>
      </c>
    </row>
    <row r="38" spans="1:11" x14ac:dyDescent="0.25">
      <c r="A38" s="9">
        <v>2021</v>
      </c>
      <c r="B38" s="54">
        <v>150</v>
      </c>
      <c r="C38" s="54">
        <v>117</v>
      </c>
      <c r="D38" s="54">
        <v>65</v>
      </c>
      <c r="E38" s="54">
        <v>278</v>
      </c>
      <c r="F38" s="54">
        <v>610</v>
      </c>
      <c r="G38" s="8">
        <v>5.8360215707011056</v>
      </c>
      <c r="H38" s="8">
        <f t="shared" si="5"/>
        <v>36.713998385305395</v>
      </c>
      <c r="I38" s="8">
        <v>32</v>
      </c>
      <c r="J38" s="8">
        <v>1103</v>
      </c>
      <c r="K38" s="54">
        <v>55</v>
      </c>
    </row>
    <row r="39" spans="1:11" x14ac:dyDescent="0.25">
      <c r="A39" s="9">
        <v>2022</v>
      </c>
      <c r="B39" s="54">
        <v>145</v>
      </c>
      <c r="C39" s="54">
        <v>98</v>
      </c>
      <c r="D39" s="54">
        <v>68</v>
      </c>
      <c r="E39" s="54">
        <v>281</v>
      </c>
      <c r="F39" s="54">
        <v>592</v>
      </c>
      <c r="G39" s="8">
        <v>5.6265442107612218</v>
      </c>
      <c r="H39" s="8">
        <f t="shared" si="5"/>
        <v>35.396191149430663</v>
      </c>
      <c r="I39" s="8">
        <v>26</v>
      </c>
      <c r="J39" s="8">
        <v>1130</v>
      </c>
      <c r="K39" s="54">
        <v>52</v>
      </c>
    </row>
    <row r="40" spans="1:11" x14ac:dyDescent="0.25">
      <c r="A40" s="9">
        <v>2023</v>
      </c>
      <c r="B40" s="54">
        <v>132</v>
      </c>
      <c r="C40" s="54">
        <v>82</v>
      </c>
      <c r="D40" s="54">
        <v>62</v>
      </c>
      <c r="E40" s="54">
        <v>293</v>
      </c>
      <c r="F40" s="54">
        <v>569</v>
      </c>
      <c r="G40" s="8">
        <v>5.3924924185252676</v>
      </c>
      <c r="H40" s="8">
        <f t="shared" si="5"/>
        <v>33.923787900380241</v>
      </c>
      <c r="I40" s="8">
        <v>27</v>
      </c>
      <c r="J40" s="8">
        <v>995</v>
      </c>
      <c r="K40" s="54">
        <v>57</v>
      </c>
    </row>
    <row r="41" spans="1:11" x14ac:dyDescent="0.25">
      <c r="A41" s="9">
        <v>2024</v>
      </c>
      <c r="B41" s="54">
        <v>86</v>
      </c>
      <c r="C41" s="54">
        <v>81</v>
      </c>
      <c r="D41" s="54">
        <v>49</v>
      </c>
      <c r="E41" s="54">
        <v>267</v>
      </c>
      <c r="F41" s="54">
        <v>486</v>
      </c>
      <c r="G41" s="8">
        <v>4.5902277262977549</v>
      </c>
      <c r="H41" s="8">
        <f t="shared" si="5"/>
        <v>28.876797539189724</v>
      </c>
      <c r="I41" s="54">
        <v>27</v>
      </c>
      <c r="J41" s="8">
        <v>862</v>
      </c>
      <c r="K41" s="10">
        <v>56.380510440835266</v>
      </c>
    </row>
    <row r="42" spans="1:11" ht="6" customHeight="1" x14ac:dyDescent="0.25">
      <c r="A42" s="37"/>
      <c r="B42" s="37"/>
      <c r="C42" s="37"/>
      <c r="D42" s="37"/>
      <c r="E42" s="37"/>
      <c r="F42" s="38"/>
      <c r="G42" s="38"/>
      <c r="H42" s="38"/>
      <c r="I42" s="38"/>
      <c r="J42" s="38"/>
      <c r="K42" s="35"/>
    </row>
    <row r="43" spans="1:11" ht="15" customHeight="1" x14ac:dyDescent="0.25">
      <c r="A43" s="227" t="s">
        <v>79</v>
      </c>
      <c r="B43" s="227"/>
      <c r="C43" s="227"/>
      <c r="D43" s="227"/>
      <c r="E43" s="227"/>
      <c r="F43" s="227"/>
      <c r="G43" s="227"/>
      <c r="H43" s="227"/>
      <c r="I43" s="227"/>
      <c r="J43" s="205"/>
      <c r="K43" s="205"/>
    </row>
    <row r="44" spans="1:11" ht="6" customHeight="1" x14ac:dyDescent="0.25">
      <c r="A44" s="86"/>
      <c r="B44" s="86"/>
      <c r="C44" s="86"/>
      <c r="D44" s="86"/>
      <c r="E44" s="86"/>
      <c r="F44" s="86"/>
      <c r="G44" s="86"/>
      <c r="H44" s="86"/>
      <c r="I44" s="86"/>
      <c r="J44" s="86"/>
      <c r="K44" s="86"/>
    </row>
    <row r="45" spans="1:11" ht="30" customHeight="1" x14ac:dyDescent="0.25">
      <c r="A45" s="186" t="s">
        <v>367</v>
      </c>
      <c r="B45" s="186"/>
      <c r="C45" s="186"/>
      <c r="D45" s="186"/>
      <c r="E45" s="186"/>
      <c r="F45" s="186"/>
      <c r="G45" s="186"/>
      <c r="H45" s="186"/>
      <c r="I45" s="186"/>
      <c r="J45" s="186"/>
      <c r="K45" s="186"/>
    </row>
    <row r="46" spans="1:11" ht="15" customHeight="1" x14ac:dyDescent="0.25">
      <c r="A46" s="186" t="s">
        <v>368</v>
      </c>
      <c r="B46" s="186"/>
      <c r="C46" s="186"/>
      <c r="D46" s="186"/>
      <c r="E46" s="186"/>
      <c r="F46" s="186"/>
      <c r="G46" s="186"/>
      <c r="H46" s="186"/>
      <c r="I46" s="186"/>
      <c r="J46" s="186"/>
      <c r="K46" s="186"/>
    </row>
  </sheetData>
  <mergeCells count="10">
    <mergeCell ref="A1:B1"/>
    <mergeCell ref="A2:B2"/>
    <mergeCell ref="F1:K1"/>
    <mergeCell ref="A46:K46"/>
    <mergeCell ref="A45:K45"/>
    <mergeCell ref="A3:K3"/>
    <mergeCell ref="A43:K43"/>
    <mergeCell ref="J4:J5"/>
    <mergeCell ref="K4:K5"/>
    <mergeCell ref="B4:I4"/>
  </mergeCells>
  <hyperlinks>
    <hyperlink ref="F1:K1" location="Tabellförteckning!A1" display="Tillbaka till innehållsföreckningen " xr:uid="{00000000-0004-0000-4B00-000000000000}"/>
    <hyperlink ref="I1" location="Tabellförteckning!A1" display="Tillbaka till innehållsföreckningen " xr:uid="{F9F3E3BB-DEA5-43BF-BD6D-B0D7F8136A65}"/>
    <hyperlink ref="G1" location="Tabellförteckning!A1" display="Tillbaka till innehållsföreckningen " xr:uid="{F6A2BA81-D310-424E-837F-8F4FA0ACDA37}"/>
    <hyperlink ref="H1" location="Tabellförteckning!A1" display="Tillbaka till innehållsföreckningen " xr:uid="{15A913E7-2733-4B17-8648-BA694D942F77}"/>
  </hyperlinks>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0ECF-CD59-495B-A315-C3FF0AD77A27}">
  <sheetPr>
    <pageSetUpPr fitToPage="1"/>
  </sheetPr>
  <dimension ref="A1:K54"/>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5546875" style="9" customWidth="1"/>
    <col min="2" max="5" width="8.77734375" style="9" customWidth="1"/>
    <col min="6" max="7" width="8.77734375" style="42" customWidth="1"/>
    <col min="8" max="9" width="9.44140625" style="42" customWidth="1"/>
    <col min="10" max="10" width="10.5546875" style="42" customWidth="1"/>
    <col min="11" max="11" width="11.5546875" style="42" customWidth="1"/>
    <col min="12" max="16384" width="8.5546875" style="42"/>
  </cols>
  <sheetData>
    <row r="1" spans="1:11" ht="30" customHeight="1" x14ac:dyDescent="0.3">
      <c r="A1" s="217"/>
      <c r="B1" s="228"/>
      <c r="F1" s="220" t="s">
        <v>119</v>
      </c>
      <c r="G1" s="220"/>
      <c r="H1" s="220"/>
      <c r="I1" s="220"/>
      <c r="J1" s="221"/>
      <c r="K1" s="221"/>
    </row>
    <row r="2" spans="1:11" ht="6" customHeight="1" x14ac:dyDescent="0.25">
      <c r="A2" s="217"/>
      <c r="B2" s="228"/>
    </row>
    <row r="3" spans="1:11" ht="30" customHeight="1" x14ac:dyDescent="0.25">
      <c r="A3" s="215" t="s">
        <v>366</v>
      </c>
      <c r="B3" s="215"/>
      <c r="C3" s="215"/>
      <c r="D3" s="215"/>
      <c r="E3" s="215"/>
      <c r="F3" s="215"/>
      <c r="G3" s="216"/>
      <c r="H3" s="216"/>
      <c r="I3" s="216"/>
      <c r="J3" s="215"/>
      <c r="K3" s="215"/>
    </row>
    <row r="4" spans="1:11" ht="15" customHeight="1" x14ac:dyDescent="0.25">
      <c r="B4" s="230" t="s">
        <v>75</v>
      </c>
      <c r="C4" s="231"/>
      <c r="D4" s="231"/>
      <c r="E4" s="231"/>
      <c r="F4" s="231"/>
      <c r="G4" s="231"/>
      <c r="H4" s="231"/>
      <c r="I4" s="231"/>
      <c r="J4" s="226" t="s">
        <v>364</v>
      </c>
      <c r="K4" s="226" t="s">
        <v>135</v>
      </c>
    </row>
    <row r="5" spans="1:11" ht="45" customHeight="1" x14ac:dyDescent="0.25">
      <c r="A5" s="9" t="s">
        <v>60</v>
      </c>
      <c r="B5" s="47" t="s">
        <v>265</v>
      </c>
      <c r="C5" s="47" t="s">
        <v>33</v>
      </c>
      <c r="D5" s="47" t="s">
        <v>73</v>
      </c>
      <c r="E5" s="47" t="s">
        <v>47</v>
      </c>
      <c r="F5" s="54" t="s">
        <v>48</v>
      </c>
      <c r="G5" s="78" t="s">
        <v>258</v>
      </c>
      <c r="H5" s="126" t="s">
        <v>307</v>
      </c>
      <c r="I5" s="126" t="s">
        <v>363</v>
      </c>
      <c r="J5" s="241"/>
      <c r="K5" s="241"/>
    </row>
    <row r="6" spans="1:11" ht="6" customHeight="1" x14ac:dyDescent="0.25">
      <c r="A6" s="37"/>
      <c r="B6" s="37"/>
      <c r="C6" s="37"/>
      <c r="D6" s="37"/>
      <c r="E6" s="37"/>
      <c r="F6" s="34"/>
      <c r="G6" s="34"/>
      <c r="H6" s="34"/>
      <c r="I6" s="34"/>
      <c r="J6" s="34"/>
      <c r="K6" s="34"/>
    </row>
    <row r="7" spans="1:11" x14ac:dyDescent="0.25">
      <c r="A7" s="9">
        <v>1983</v>
      </c>
      <c r="B7" s="1" t="s">
        <v>66</v>
      </c>
      <c r="C7" s="1" t="s">
        <v>66</v>
      </c>
      <c r="D7" s="1" t="s">
        <v>66</v>
      </c>
      <c r="E7" s="1" t="s">
        <v>66</v>
      </c>
      <c r="F7" s="1" t="s">
        <v>66</v>
      </c>
      <c r="G7" s="1" t="s">
        <v>66</v>
      </c>
      <c r="H7" s="1" t="s">
        <v>66</v>
      </c>
      <c r="I7" s="1" t="s">
        <v>66</v>
      </c>
      <c r="J7" s="8">
        <v>6</v>
      </c>
      <c r="K7" s="1" t="s">
        <v>66</v>
      </c>
    </row>
    <row r="8" spans="1:11" x14ac:dyDescent="0.25">
      <c r="A8" s="9">
        <v>1984</v>
      </c>
      <c r="B8" s="1" t="s">
        <v>66</v>
      </c>
      <c r="C8" s="1" t="s">
        <v>66</v>
      </c>
      <c r="D8" s="1" t="s">
        <v>66</v>
      </c>
      <c r="E8" s="1" t="s">
        <v>66</v>
      </c>
      <c r="F8" s="1" t="s">
        <v>66</v>
      </c>
      <c r="G8" s="1" t="s">
        <v>66</v>
      </c>
      <c r="H8" s="1" t="s">
        <v>66</v>
      </c>
      <c r="I8" s="1" t="s">
        <v>66</v>
      </c>
      <c r="J8" s="8">
        <v>10</v>
      </c>
      <c r="K8" s="1" t="s">
        <v>66</v>
      </c>
    </row>
    <row r="9" spans="1:11" x14ac:dyDescent="0.25">
      <c r="A9" s="9">
        <v>1985</v>
      </c>
      <c r="B9" s="8">
        <v>119</v>
      </c>
      <c r="C9" s="8">
        <v>1</v>
      </c>
      <c r="D9" s="8">
        <v>0</v>
      </c>
      <c r="E9" s="8">
        <v>21</v>
      </c>
      <c r="F9" s="8">
        <v>142</v>
      </c>
      <c r="G9" s="8">
        <v>16.869784051210445</v>
      </c>
      <c r="H9" s="8">
        <f t="shared" ref="H9:H13" si="0">G9/$G$24*100</f>
        <v>881.47519301070429</v>
      </c>
      <c r="I9" s="8">
        <v>38.028169014084504</v>
      </c>
      <c r="J9" s="8">
        <v>315</v>
      </c>
      <c r="K9" s="8">
        <f>F9/J9*100</f>
        <v>45.079365079365083</v>
      </c>
    </row>
    <row r="10" spans="1:11" x14ac:dyDescent="0.25">
      <c r="A10" s="9">
        <v>1986</v>
      </c>
      <c r="B10" s="8">
        <v>168</v>
      </c>
      <c r="C10" s="8">
        <v>4</v>
      </c>
      <c r="D10" s="8">
        <v>4</v>
      </c>
      <c r="E10" s="8">
        <v>28</v>
      </c>
      <c r="F10" s="8">
        <v>204</v>
      </c>
      <c r="G10" s="8">
        <v>24.339275178771381</v>
      </c>
      <c r="H10" s="8">
        <f t="shared" si="0"/>
        <v>1271.7689343752295</v>
      </c>
      <c r="I10" s="8">
        <v>25.980392156862749</v>
      </c>
      <c r="J10" s="8">
        <v>964</v>
      </c>
      <c r="K10" s="8">
        <f t="shared" ref="K10:K48" si="1">F10/J10*100</f>
        <v>21.161825726141078</v>
      </c>
    </row>
    <row r="11" spans="1:11" x14ac:dyDescent="0.25">
      <c r="A11" s="9">
        <v>1987</v>
      </c>
      <c r="B11" s="8">
        <v>63</v>
      </c>
      <c r="C11" s="8">
        <v>4</v>
      </c>
      <c r="D11" s="8">
        <v>10</v>
      </c>
      <c r="E11" s="8">
        <v>21</v>
      </c>
      <c r="F11" s="8">
        <v>98</v>
      </c>
      <c r="G11" s="8">
        <v>11.647139682363486</v>
      </c>
      <c r="H11" s="8">
        <f t="shared" si="0"/>
        <v>608.58305407871137</v>
      </c>
      <c r="I11" s="8">
        <v>20.408163265306122</v>
      </c>
      <c r="J11" s="8">
        <v>396</v>
      </c>
      <c r="K11" s="8">
        <f t="shared" si="1"/>
        <v>24.747474747474747</v>
      </c>
    </row>
    <row r="12" spans="1:11" x14ac:dyDescent="0.25">
      <c r="A12" s="9">
        <v>1988</v>
      </c>
      <c r="B12" s="8">
        <v>36</v>
      </c>
      <c r="C12" s="8">
        <v>1</v>
      </c>
      <c r="D12" s="8">
        <v>3</v>
      </c>
      <c r="E12" s="8">
        <v>5</v>
      </c>
      <c r="F12" s="8">
        <v>45</v>
      </c>
      <c r="G12" s="8">
        <v>5.319848188083351</v>
      </c>
      <c r="H12" s="8">
        <f t="shared" si="0"/>
        <v>277.97120544894875</v>
      </c>
      <c r="I12" s="8">
        <v>37.777777777777779</v>
      </c>
      <c r="J12" s="8">
        <v>304</v>
      </c>
      <c r="K12" s="8">
        <f t="shared" si="1"/>
        <v>14.802631578947366</v>
      </c>
    </row>
    <row r="13" spans="1:11" x14ac:dyDescent="0.25">
      <c r="A13" s="9">
        <v>1989</v>
      </c>
      <c r="B13" s="8">
        <v>25</v>
      </c>
      <c r="C13" s="8">
        <v>2</v>
      </c>
      <c r="D13" s="8">
        <v>9</v>
      </c>
      <c r="E13" s="8">
        <v>9</v>
      </c>
      <c r="F13" s="8">
        <v>45</v>
      </c>
      <c r="G13" s="8">
        <v>5.2773320061038786</v>
      </c>
      <c r="H13" s="8">
        <f t="shared" si="0"/>
        <v>275.74966191272637</v>
      </c>
      <c r="I13" s="8">
        <v>28.888888888888886</v>
      </c>
      <c r="J13" s="8">
        <v>305</v>
      </c>
      <c r="K13" s="8">
        <f t="shared" si="1"/>
        <v>14.754098360655737</v>
      </c>
    </row>
    <row r="14" spans="1:11" x14ac:dyDescent="0.25">
      <c r="A14" s="9">
        <v>1990</v>
      </c>
      <c r="B14" s="8">
        <v>33</v>
      </c>
      <c r="C14" s="8">
        <v>2</v>
      </c>
      <c r="D14" s="8">
        <v>2</v>
      </c>
      <c r="E14" s="8">
        <v>7</v>
      </c>
      <c r="F14" s="8">
        <v>44</v>
      </c>
      <c r="G14" s="8">
        <v>5.1218595143778742</v>
      </c>
      <c r="H14" s="8">
        <f t="shared" ref="H14:H23" si="2">G14/$G$24*100</f>
        <v>267.62595717317453</v>
      </c>
      <c r="I14" s="8">
        <v>25</v>
      </c>
      <c r="J14" s="8">
        <v>335</v>
      </c>
      <c r="K14" s="8">
        <f t="shared" si="1"/>
        <v>13.134328358208954</v>
      </c>
    </row>
    <row r="15" spans="1:11" x14ac:dyDescent="0.25">
      <c r="A15" s="9">
        <v>1991</v>
      </c>
      <c r="B15" s="8">
        <v>20</v>
      </c>
      <c r="C15" s="8">
        <v>0</v>
      </c>
      <c r="D15" s="8">
        <v>5</v>
      </c>
      <c r="E15" s="8">
        <v>5</v>
      </c>
      <c r="F15" s="8">
        <v>30</v>
      </c>
      <c r="G15" s="8">
        <v>3.4705676772844058</v>
      </c>
      <c r="H15" s="8">
        <f t="shared" si="2"/>
        <v>181.34312234847357</v>
      </c>
      <c r="I15" s="8">
        <v>36.666666666666664</v>
      </c>
      <c r="J15" s="8">
        <v>327</v>
      </c>
      <c r="K15" s="8">
        <f t="shared" si="1"/>
        <v>9.1743119266055047</v>
      </c>
    </row>
    <row r="16" spans="1:11" x14ac:dyDescent="0.25">
      <c r="A16" s="9">
        <v>1992</v>
      </c>
      <c r="B16" s="8">
        <v>18</v>
      </c>
      <c r="C16" s="8">
        <v>3</v>
      </c>
      <c r="D16" s="8">
        <v>2</v>
      </c>
      <c r="E16" s="8">
        <v>4</v>
      </c>
      <c r="F16" s="8">
        <v>27</v>
      </c>
      <c r="G16" s="8">
        <v>3.1063000020823717</v>
      </c>
      <c r="H16" s="8">
        <f t="shared" si="2"/>
        <v>162.30951063586633</v>
      </c>
      <c r="I16" s="8">
        <v>40.74074074074074</v>
      </c>
      <c r="J16" s="8">
        <v>349</v>
      </c>
      <c r="K16" s="8">
        <f t="shared" si="1"/>
        <v>7.7363896848137532</v>
      </c>
    </row>
    <row r="17" spans="1:11" x14ac:dyDescent="0.25">
      <c r="A17" s="9">
        <v>1993</v>
      </c>
      <c r="B17" s="8">
        <v>18</v>
      </c>
      <c r="C17" s="8">
        <v>2</v>
      </c>
      <c r="D17" s="8">
        <v>1</v>
      </c>
      <c r="E17" s="8">
        <v>5</v>
      </c>
      <c r="F17" s="8">
        <v>26</v>
      </c>
      <c r="G17" s="8">
        <v>2.9730904440413495</v>
      </c>
      <c r="H17" s="8">
        <f t="shared" si="2"/>
        <v>155.34908242121733</v>
      </c>
      <c r="I17" s="8">
        <v>38.461538461538467</v>
      </c>
      <c r="J17" s="8">
        <v>388</v>
      </c>
      <c r="K17" s="8">
        <f t="shared" si="1"/>
        <v>6.7010309278350517</v>
      </c>
    </row>
    <row r="18" spans="1:11" x14ac:dyDescent="0.25">
      <c r="A18" s="9">
        <v>1994</v>
      </c>
      <c r="B18" s="8">
        <v>20</v>
      </c>
      <c r="C18" s="8">
        <v>1</v>
      </c>
      <c r="D18" s="8">
        <v>6</v>
      </c>
      <c r="E18" s="8">
        <v>3</v>
      </c>
      <c r="F18" s="8">
        <v>29</v>
      </c>
      <c r="G18" s="8">
        <v>3.4027567547273652</v>
      </c>
      <c r="H18" s="8">
        <f t="shared" si="2"/>
        <v>177.7998851696365</v>
      </c>
      <c r="I18" s="8">
        <v>20.689655172413794</v>
      </c>
      <c r="J18" s="8">
        <v>258</v>
      </c>
      <c r="K18" s="8">
        <f t="shared" si="1"/>
        <v>11.24031007751938</v>
      </c>
    </row>
    <row r="19" spans="1:11" x14ac:dyDescent="0.25">
      <c r="A19" s="9">
        <v>1995</v>
      </c>
      <c r="B19" s="8">
        <v>8</v>
      </c>
      <c r="C19" s="8">
        <v>0</v>
      </c>
      <c r="D19" s="8">
        <v>2</v>
      </c>
      <c r="E19" s="8">
        <v>9</v>
      </c>
      <c r="F19" s="8">
        <v>19</v>
      </c>
      <c r="G19" s="8">
        <v>2.1499302517364649</v>
      </c>
      <c r="H19" s="8">
        <f t="shared" si="2"/>
        <v>112.33754847460386</v>
      </c>
      <c r="I19" s="8">
        <v>31.578947368421051</v>
      </c>
      <c r="J19" s="8">
        <v>248</v>
      </c>
      <c r="K19" s="8">
        <f t="shared" si="1"/>
        <v>7.661290322580645</v>
      </c>
    </row>
    <row r="20" spans="1:11" x14ac:dyDescent="0.25">
      <c r="A20" s="9">
        <v>1996</v>
      </c>
      <c r="B20" s="8">
        <v>12</v>
      </c>
      <c r="C20" s="8">
        <v>1</v>
      </c>
      <c r="D20" s="8">
        <v>2</v>
      </c>
      <c r="E20" s="8">
        <v>7</v>
      </c>
      <c r="F20" s="8">
        <v>22</v>
      </c>
      <c r="G20" s="8">
        <v>2.4874218426617491</v>
      </c>
      <c r="H20" s="8">
        <f t="shared" si="2"/>
        <v>129.9720637918885</v>
      </c>
      <c r="I20" s="8">
        <v>31.818181818181817</v>
      </c>
      <c r="J20" s="8">
        <v>224</v>
      </c>
      <c r="K20" s="8">
        <f t="shared" si="1"/>
        <v>9.8214285714285712</v>
      </c>
    </row>
    <row r="21" spans="1:11" x14ac:dyDescent="0.25">
      <c r="A21" s="9">
        <v>1997</v>
      </c>
      <c r="B21" s="8">
        <v>17</v>
      </c>
      <c r="C21" s="8">
        <v>1</v>
      </c>
      <c r="D21" s="8">
        <v>2</v>
      </c>
      <c r="E21" s="8">
        <v>5</v>
      </c>
      <c r="F21" s="8">
        <v>27</v>
      </c>
      <c r="G21" s="8">
        <v>2.8256170441220099</v>
      </c>
      <c r="H21" s="8">
        <f t="shared" si="2"/>
        <v>147.6433439681802</v>
      </c>
      <c r="I21" s="8">
        <v>37.037037037037038</v>
      </c>
      <c r="J21" s="8">
        <v>240</v>
      </c>
      <c r="K21" s="8">
        <f t="shared" si="1"/>
        <v>11.25</v>
      </c>
    </row>
    <row r="22" spans="1:11" x14ac:dyDescent="0.25">
      <c r="A22" s="9" t="s">
        <v>24</v>
      </c>
      <c r="B22" s="8">
        <v>11</v>
      </c>
      <c r="C22" s="8">
        <v>0</v>
      </c>
      <c r="D22" s="8">
        <v>2</v>
      </c>
      <c r="E22" s="8">
        <v>3</v>
      </c>
      <c r="F22" s="8">
        <v>17</v>
      </c>
      <c r="G22" s="8">
        <v>1.807027121895951</v>
      </c>
      <c r="H22" s="8">
        <f t="shared" si="2"/>
        <v>94.420270953884582</v>
      </c>
      <c r="I22" s="8">
        <v>17.647058823529413</v>
      </c>
      <c r="J22" s="8">
        <v>249</v>
      </c>
      <c r="K22" s="8">
        <f t="shared" si="1"/>
        <v>6.8273092369477917</v>
      </c>
    </row>
    <row r="23" spans="1:11" x14ac:dyDescent="0.25">
      <c r="A23" s="9">
        <v>1999</v>
      </c>
      <c r="B23" s="8">
        <v>10</v>
      </c>
      <c r="C23" s="8">
        <v>1</v>
      </c>
      <c r="D23" s="8">
        <v>2</v>
      </c>
      <c r="E23" s="8">
        <v>2</v>
      </c>
      <c r="F23" s="8">
        <v>16</v>
      </c>
      <c r="G23" s="8">
        <v>1.6927298157204045</v>
      </c>
      <c r="H23" s="8">
        <f t="shared" si="2"/>
        <v>88.448040383780494</v>
      </c>
      <c r="I23" s="8">
        <v>18.75</v>
      </c>
      <c r="J23" s="8">
        <v>211</v>
      </c>
      <c r="K23" s="8">
        <f t="shared" si="1"/>
        <v>7.5829383886255926</v>
      </c>
    </row>
    <row r="24" spans="1:11" x14ac:dyDescent="0.25">
      <c r="A24" s="9">
        <v>2000</v>
      </c>
      <c r="B24" s="8">
        <v>11</v>
      </c>
      <c r="C24" s="8">
        <v>2</v>
      </c>
      <c r="D24" s="8">
        <v>3</v>
      </c>
      <c r="E24" s="8">
        <v>1</v>
      </c>
      <c r="F24" s="8">
        <v>16</v>
      </c>
      <c r="G24" s="8">
        <v>1.9138126841200378</v>
      </c>
      <c r="H24" s="8">
        <f>G24/$G$24*100</f>
        <v>100</v>
      </c>
      <c r="I24" s="8">
        <v>12.5</v>
      </c>
      <c r="J24" s="8">
        <v>242</v>
      </c>
      <c r="K24" s="8">
        <f t="shared" si="1"/>
        <v>6.6115702479338845</v>
      </c>
    </row>
    <row r="25" spans="1:11" x14ac:dyDescent="0.25">
      <c r="A25" s="9">
        <v>2001</v>
      </c>
      <c r="B25" s="8">
        <v>25</v>
      </c>
      <c r="C25" s="8">
        <v>0</v>
      </c>
      <c r="D25" s="8">
        <v>0</v>
      </c>
      <c r="E25" s="8">
        <v>11</v>
      </c>
      <c r="F25" s="8">
        <v>38</v>
      </c>
      <c r="G25" s="8">
        <v>4.0407995036102298</v>
      </c>
      <c r="H25" s="8">
        <f t="shared" ref="H25:H48" si="3">G25/$G$24*100</f>
        <v>211.13871473101716</v>
      </c>
      <c r="I25" s="8">
        <v>28.947368421052634</v>
      </c>
      <c r="J25" s="8">
        <v>270</v>
      </c>
      <c r="K25" s="8">
        <f t="shared" si="1"/>
        <v>14.074074074074074</v>
      </c>
    </row>
    <row r="26" spans="1:11" x14ac:dyDescent="0.25">
      <c r="A26" s="9">
        <v>2002</v>
      </c>
      <c r="B26" s="8">
        <v>17</v>
      </c>
      <c r="C26" s="8">
        <v>1</v>
      </c>
      <c r="D26" s="8">
        <v>0</v>
      </c>
      <c r="E26" s="8">
        <v>11</v>
      </c>
      <c r="F26" s="8">
        <v>32</v>
      </c>
      <c r="G26" s="8">
        <v>3.2435619768637842</v>
      </c>
      <c r="H26" s="8">
        <f t="shared" si="3"/>
        <v>169.48168458582239</v>
      </c>
      <c r="I26" s="8">
        <v>31.25</v>
      </c>
      <c r="J26" s="8">
        <v>282</v>
      </c>
      <c r="K26" s="8">
        <f t="shared" si="1"/>
        <v>11.347517730496454</v>
      </c>
    </row>
    <row r="27" spans="1:11" x14ac:dyDescent="0.25">
      <c r="A27" s="9">
        <v>2003</v>
      </c>
      <c r="B27" s="8">
        <v>19</v>
      </c>
      <c r="C27" s="8">
        <v>2</v>
      </c>
      <c r="D27" s="8">
        <v>1</v>
      </c>
      <c r="E27" s="8">
        <v>5</v>
      </c>
      <c r="F27" s="8">
        <v>27</v>
      </c>
      <c r="G27" s="8">
        <v>3.0081319834619591</v>
      </c>
      <c r="H27" s="8">
        <f t="shared" si="3"/>
        <v>157.18006304494133</v>
      </c>
      <c r="I27" s="8">
        <v>14.814814814814813</v>
      </c>
      <c r="J27" s="8">
        <v>379</v>
      </c>
      <c r="K27" s="8">
        <f t="shared" si="1"/>
        <v>7.1240105540897103</v>
      </c>
    </row>
    <row r="28" spans="1:11" x14ac:dyDescent="0.25">
      <c r="A28" s="9">
        <v>2004</v>
      </c>
      <c r="B28" s="8">
        <v>16</v>
      </c>
      <c r="C28" s="8">
        <v>1</v>
      </c>
      <c r="D28" s="8">
        <v>4</v>
      </c>
      <c r="E28" s="8">
        <v>6</v>
      </c>
      <c r="F28" s="8">
        <v>27</v>
      </c>
      <c r="G28" s="8">
        <v>2.9962074671704437</v>
      </c>
      <c r="H28" s="8">
        <f t="shared" si="3"/>
        <v>156.55698658659932</v>
      </c>
      <c r="I28" s="8">
        <v>11.111111111111111</v>
      </c>
      <c r="J28" s="8">
        <v>427</v>
      </c>
      <c r="K28" s="8">
        <f t="shared" si="1"/>
        <v>6.3231850117096018</v>
      </c>
    </row>
    <row r="29" spans="1:11" x14ac:dyDescent="0.25">
      <c r="A29" s="9">
        <v>2005</v>
      </c>
      <c r="B29" s="8">
        <v>18</v>
      </c>
      <c r="C29" s="8">
        <v>3</v>
      </c>
      <c r="D29" s="8">
        <v>1</v>
      </c>
      <c r="E29" s="8">
        <v>3</v>
      </c>
      <c r="F29" s="8">
        <v>25</v>
      </c>
      <c r="G29" s="8">
        <v>2.7631172914553805</v>
      </c>
      <c r="H29" s="8">
        <f t="shared" si="3"/>
        <v>144.37762453883249</v>
      </c>
      <c r="I29" s="8">
        <v>12</v>
      </c>
      <c r="J29" s="8">
        <v>392</v>
      </c>
      <c r="K29" s="8">
        <f t="shared" si="1"/>
        <v>6.3775510204081636</v>
      </c>
    </row>
    <row r="30" spans="1:11" x14ac:dyDescent="0.25">
      <c r="A30" s="9">
        <v>2006</v>
      </c>
      <c r="B30" s="8">
        <v>28</v>
      </c>
      <c r="C30" s="8">
        <v>1</v>
      </c>
      <c r="D30" s="8">
        <v>0</v>
      </c>
      <c r="E30" s="8">
        <v>6</v>
      </c>
      <c r="F30" s="8">
        <v>35</v>
      </c>
      <c r="G30" s="8">
        <v>3.8405588693482469</v>
      </c>
      <c r="H30" s="8">
        <f t="shared" si="3"/>
        <v>200.6757976480921</v>
      </c>
      <c r="I30" s="8">
        <v>17.142857142857142</v>
      </c>
      <c r="J30" s="8">
        <v>390</v>
      </c>
      <c r="K30" s="8">
        <f t="shared" si="1"/>
        <v>8.9743589743589745</v>
      </c>
    </row>
    <row r="31" spans="1:11" x14ac:dyDescent="0.25">
      <c r="A31" s="9">
        <v>2007</v>
      </c>
      <c r="B31" s="8">
        <v>49</v>
      </c>
      <c r="C31" s="8">
        <v>2</v>
      </c>
      <c r="D31" s="8">
        <v>1</v>
      </c>
      <c r="E31" s="8">
        <v>9</v>
      </c>
      <c r="F31" s="8">
        <v>61</v>
      </c>
      <c r="G31" s="8">
        <v>6.642762160692337</v>
      </c>
      <c r="H31" s="8">
        <f t="shared" si="3"/>
        <v>347.09573281706241</v>
      </c>
      <c r="I31" s="8">
        <v>27.868852459016392</v>
      </c>
      <c r="J31" s="8">
        <v>541</v>
      </c>
      <c r="K31" s="8">
        <f t="shared" si="1"/>
        <v>11.275415896487985</v>
      </c>
    </row>
    <row r="32" spans="1:11" x14ac:dyDescent="0.25">
      <c r="A32" s="9">
        <v>2008</v>
      </c>
      <c r="B32" s="8">
        <v>17</v>
      </c>
      <c r="C32" s="8">
        <v>0</v>
      </c>
      <c r="D32" s="8">
        <v>3</v>
      </c>
      <c r="E32" s="8">
        <v>9</v>
      </c>
      <c r="F32" s="8">
        <v>29</v>
      </c>
      <c r="G32" s="8">
        <v>3.1329853990996663</v>
      </c>
      <c r="H32" s="8">
        <f t="shared" si="3"/>
        <v>163.70386846611368</v>
      </c>
      <c r="I32" s="8">
        <v>24.137931034482758</v>
      </c>
      <c r="J32" s="8">
        <v>448</v>
      </c>
      <c r="K32" s="8">
        <f t="shared" si="1"/>
        <v>6.4732142857142865</v>
      </c>
    </row>
    <row r="33" spans="1:11" x14ac:dyDescent="0.25">
      <c r="A33" s="9">
        <v>2009</v>
      </c>
      <c r="B33" s="54">
        <v>20</v>
      </c>
      <c r="C33" s="8">
        <v>2</v>
      </c>
      <c r="D33" s="8">
        <v>1</v>
      </c>
      <c r="E33" s="8">
        <v>4</v>
      </c>
      <c r="F33" s="8">
        <v>27</v>
      </c>
      <c r="G33" s="8">
        <v>2.8905812230841392</v>
      </c>
      <c r="H33" s="8">
        <f t="shared" si="3"/>
        <v>151.0378339044824</v>
      </c>
      <c r="I33" s="8">
        <v>22.222222222222221</v>
      </c>
      <c r="J33" s="8">
        <v>486</v>
      </c>
      <c r="K33" s="8">
        <f t="shared" si="1"/>
        <v>5.5555555555555554</v>
      </c>
    </row>
    <row r="34" spans="1:11" x14ac:dyDescent="0.25">
      <c r="A34" s="9">
        <v>2010</v>
      </c>
      <c r="B34" s="8">
        <v>16</v>
      </c>
      <c r="C34" s="8">
        <v>1</v>
      </c>
      <c r="D34" s="8">
        <v>1</v>
      </c>
      <c r="E34" s="8">
        <v>9</v>
      </c>
      <c r="F34" s="8">
        <v>27</v>
      </c>
      <c r="G34" s="8">
        <v>2.8675905972766382</v>
      </c>
      <c r="H34" s="8">
        <f t="shared" si="3"/>
        <v>149.83653421625968</v>
      </c>
      <c r="I34" s="8">
        <v>33.333333333333329</v>
      </c>
      <c r="J34" s="8">
        <v>465</v>
      </c>
      <c r="K34" s="8">
        <f t="shared" si="1"/>
        <v>5.806451612903226</v>
      </c>
    </row>
    <row r="35" spans="1:11" x14ac:dyDescent="0.25">
      <c r="A35" s="9">
        <v>2011</v>
      </c>
      <c r="B35" s="8">
        <v>9</v>
      </c>
      <c r="C35" s="8">
        <v>1</v>
      </c>
      <c r="D35" s="8">
        <v>1</v>
      </c>
      <c r="E35" s="8">
        <v>5</v>
      </c>
      <c r="F35" s="8">
        <v>16</v>
      </c>
      <c r="G35" s="8">
        <v>1.6872555786205736</v>
      </c>
      <c r="H35" s="8">
        <f t="shared" si="3"/>
        <v>88.16200209250708</v>
      </c>
      <c r="I35" s="8">
        <v>25</v>
      </c>
      <c r="J35" s="8">
        <v>463</v>
      </c>
      <c r="K35" s="8">
        <f t="shared" si="1"/>
        <v>3.455723542116631</v>
      </c>
    </row>
    <row r="36" spans="1:11" x14ac:dyDescent="0.25">
      <c r="A36" s="9">
        <v>2012</v>
      </c>
      <c r="B36" s="8">
        <v>9</v>
      </c>
      <c r="C36" s="8">
        <v>1</v>
      </c>
      <c r="D36" s="8">
        <v>1</v>
      </c>
      <c r="E36" s="8">
        <v>11</v>
      </c>
      <c r="F36" s="8">
        <v>22</v>
      </c>
      <c r="G36" s="8">
        <v>2.3022442800479244</v>
      </c>
      <c r="H36" s="8">
        <f t="shared" si="3"/>
        <v>120.29621807562036</v>
      </c>
      <c r="I36" s="8">
        <v>18.181818181818183</v>
      </c>
      <c r="J36" s="8">
        <v>441</v>
      </c>
      <c r="K36" s="8">
        <f t="shared" si="1"/>
        <v>4.9886621315192743</v>
      </c>
    </row>
    <row r="37" spans="1:11" x14ac:dyDescent="0.25">
      <c r="A37" s="9">
        <v>2013</v>
      </c>
      <c r="B37" s="8">
        <v>7</v>
      </c>
      <c r="C37" s="8">
        <v>1</v>
      </c>
      <c r="D37" s="8">
        <v>0</v>
      </c>
      <c r="E37" s="8">
        <v>3</v>
      </c>
      <c r="F37" s="8">
        <v>13</v>
      </c>
      <c r="G37" s="8">
        <v>1.1405033808667493</v>
      </c>
      <c r="H37" s="8">
        <f t="shared" si="3"/>
        <v>59.593260632565382</v>
      </c>
      <c r="I37" s="8">
        <v>7.6923076923076925</v>
      </c>
      <c r="J37" s="8">
        <v>461</v>
      </c>
      <c r="K37" s="8">
        <f t="shared" si="1"/>
        <v>2.8199566160520604</v>
      </c>
    </row>
    <row r="38" spans="1:11" x14ac:dyDescent="0.25">
      <c r="A38" s="9">
        <v>2014</v>
      </c>
      <c r="B38" s="8">
        <v>8</v>
      </c>
      <c r="C38" s="8">
        <v>1</v>
      </c>
      <c r="D38" s="8">
        <v>2</v>
      </c>
      <c r="E38" s="8">
        <v>3</v>
      </c>
      <c r="F38" s="8">
        <v>14</v>
      </c>
      <c r="G38" s="8">
        <v>1.4362870748013179</v>
      </c>
      <c r="H38" s="8">
        <f t="shared" si="3"/>
        <v>75.048466692638527</v>
      </c>
      <c r="I38" s="8">
        <v>28.571428571428569</v>
      </c>
      <c r="J38" s="8">
        <v>471</v>
      </c>
      <c r="K38" s="8">
        <f t="shared" si="1"/>
        <v>2.9723991507431</v>
      </c>
    </row>
    <row r="39" spans="1:11" x14ac:dyDescent="0.25">
      <c r="A39" s="9">
        <v>2015</v>
      </c>
      <c r="B39" s="8">
        <v>5</v>
      </c>
      <c r="C39" s="8">
        <v>1</v>
      </c>
      <c r="D39" s="8">
        <v>1</v>
      </c>
      <c r="E39" s="8">
        <v>8</v>
      </c>
      <c r="F39" s="8">
        <v>15</v>
      </c>
      <c r="G39" s="8">
        <v>1.522685424256196</v>
      </c>
      <c r="H39" s="8">
        <f t="shared" si="3"/>
        <v>79.562928853526742</v>
      </c>
      <c r="I39" s="8">
        <v>13.333333333333334</v>
      </c>
      <c r="J39" s="8">
        <v>447</v>
      </c>
      <c r="K39" s="8">
        <f t="shared" si="1"/>
        <v>3.3557046979865772</v>
      </c>
    </row>
    <row r="40" spans="1:11" x14ac:dyDescent="0.25">
      <c r="A40" s="9">
        <v>2016</v>
      </c>
      <c r="B40" s="54">
        <v>16</v>
      </c>
      <c r="C40" s="54">
        <v>1</v>
      </c>
      <c r="D40" s="54">
        <v>3</v>
      </c>
      <c r="E40" s="54">
        <v>6</v>
      </c>
      <c r="F40" s="54">
        <v>26</v>
      </c>
      <c r="G40" s="8">
        <v>2.6012608311248462</v>
      </c>
      <c r="H40" s="8">
        <f t="shared" si="3"/>
        <v>135.92034647428903</v>
      </c>
      <c r="I40" s="8">
        <v>23.076923076923077</v>
      </c>
      <c r="J40" s="8">
        <v>429</v>
      </c>
      <c r="K40" s="8">
        <f t="shared" si="1"/>
        <v>6.0606060606060606</v>
      </c>
    </row>
    <row r="41" spans="1:11" x14ac:dyDescent="0.25">
      <c r="A41" s="9">
        <v>2017</v>
      </c>
      <c r="B41" s="54">
        <v>16</v>
      </c>
      <c r="C41" s="54">
        <v>1</v>
      </c>
      <c r="D41" s="54">
        <v>0</v>
      </c>
      <c r="E41" s="54">
        <v>3</v>
      </c>
      <c r="F41" s="54">
        <v>20</v>
      </c>
      <c r="G41" s="8">
        <v>1.9762373271311102</v>
      </c>
      <c r="H41" s="8">
        <f t="shared" si="3"/>
        <v>103.261794820833</v>
      </c>
      <c r="I41" s="8">
        <v>25</v>
      </c>
      <c r="J41" s="8">
        <v>434</v>
      </c>
      <c r="K41" s="8">
        <f t="shared" si="1"/>
        <v>4.6082949308755765</v>
      </c>
    </row>
    <row r="42" spans="1:11" x14ac:dyDescent="0.25">
      <c r="A42" s="9">
        <v>2018</v>
      </c>
      <c r="B42" s="54">
        <v>17</v>
      </c>
      <c r="C42" s="54">
        <v>2</v>
      </c>
      <c r="D42" s="54">
        <v>0</v>
      </c>
      <c r="E42" s="54">
        <v>4</v>
      </c>
      <c r="F42" s="54">
        <v>23</v>
      </c>
      <c r="G42" s="8">
        <v>2.2482486875848284</v>
      </c>
      <c r="H42" s="8">
        <f t="shared" si="3"/>
        <v>117.47485562405302</v>
      </c>
      <c r="I42" s="8">
        <v>21.739130434782609</v>
      </c>
      <c r="J42" s="8">
        <v>476</v>
      </c>
      <c r="K42" s="8">
        <f t="shared" si="1"/>
        <v>4.8319327731092443</v>
      </c>
    </row>
    <row r="43" spans="1:11" x14ac:dyDescent="0.25">
      <c r="A43" s="9">
        <v>2019</v>
      </c>
      <c r="B43" s="54">
        <v>11</v>
      </c>
      <c r="C43" s="54">
        <v>0</v>
      </c>
      <c r="D43" s="54">
        <v>3</v>
      </c>
      <c r="E43" s="54">
        <v>6</v>
      </c>
      <c r="F43" s="54">
        <v>20</v>
      </c>
      <c r="G43" s="8">
        <v>1.9365604111472678</v>
      </c>
      <c r="H43" s="8">
        <f t="shared" si="3"/>
        <v>101.1886078097392</v>
      </c>
      <c r="I43" s="8">
        <v>25</v>
      </c>
      <c r="J43" s="8">
        <v>444</v>
      </c>
      <c r="K43" s="8">
        <f t="shared" si="1"/>
        <v>4.5045045045045047</v>
      </c>
    </row>
    <row r="44" spans="1:11" x14ac:dyDescent="0.25">
      <c r="A44" s="9">
        <v>2020</v>
      </c>
      <c r="B44" s="54">
        <v>7</v>
      </c>
      <c r="C44" s="54">
        <v>2</v>
      </c>
      <c r="D44" s="54">
        <v>1</v>
      </c>
      <c r="E44" s="54">
        <v>2</v>
      </c>
      <c r="F44" s="54">
        <v>12</v>
      </c>
      <c r="G44" s="8">
        <v>1.1561478886571774</v>
      </c>
      <c r="H44" s="8">
        <f t="shared" si="3"/>
        <v>60.410713036358047</v>
      </c>
      <c r="I44" s="8">
        <v>25</v>
      </c>
      <c r="J44" s="8">
        <v>345</v>
      </c>
      <c r="K44" s="8">
        <f t="shared" si="1"/>
        <v>3.4782608695652173</v>
      </c>
    </row>
    <row r="45" spans="1:11" x14ac:dyDescent="0.25">
      <c r="A45" s="9">
        <v>2021</v>
      </c>
      <c r="B45" s="54">
        <v>1</v>
      </c>
      <c r="C45" s="54">
        <v>0</v>
      </c>
      <c r="D45" s="54">
        <v>0</v>
      </c>
      <c r="E45" s="54">
        <v>1</v>
      </c>
      <c r="F45" s="54">
        <v>2</v>
      </c>
      <c r="G45" s="8">
        <v>0.1913449695311838</v>
      </c>
      <c r="H45" s="8">
        <f t="shared" si="3"/>
        <v>9.9981033211284895</v>
      </c>
      <c r="I45" s="8">
        <v>0</v>
      </c>
      <c r="J45" s="8">
        <v>325</v>
      </c>
      <c r="K45" s="8">
        <f t="shared" si="1"/>
        <v>0.61538461538461542</v>
      </c>
    </row>
    <row r="46" spans="1:11" x14ac:dyDescent="0.25">
      <c r="A46" s="9">
        <v>2022</v>
      </c>
      <c r="B46" s="54">
        <v>5</v>
      </c>
      <c r="C46" s="54">
        <v>0</v>
      </c>
      <c r="D46" s="54">
        <v>4</v>
      </c>
      <c r="E46" s="54">
        <v>3</v>
      </c>
      <c r="F46" s="54">
        <v>12</v>
      </c>
      <c r="G46" s="8">
        <v>1.140515718397545</v>
      </c>
      <c r="H46" s="8">
        <f t="shared" si="3"/>
        <v>59.593905289740981</v>
      </c>
      <c r="I46" s="8">
        <v>8.3333333333333321</v>
      </c>
      <c r="J46" s="8">
        <v>444</v>
      </c>
      <c r="K46" s="8">
        <f t="shared" si="1"/>
        <v>2.7027027027027026</v>
      </c>
    </row>
    <row r="47" spans="1:11" x14ac:dyDescent="0.25">
      <c r="A47" s="9">
        <v>2023</v>
      </c>
      <c r="B47" s="54">
        <v>5</v>
      </c>
      <c r="C47" s="54">
        <v>4</v>
      </c>
      <c r="D47" s="54">
        <v>2</v>
      </c>
      <c r="E47" s="54">
        <v>4</v>
      </c>
      <c r="F47" s="54">
        <v>15</v>
      </c>
      <c r="G47" s="8">
        <v>1.4215709363423377</v>
      </c>
      <c r="H47" s="8">
        <f t="shared" si="3"/>
        <v>74.279523181024871</v>
      </c>
      <c r="I47" s="8">
        <v>6.666666666666667</v>
      </c>
      <c r="J47" s="8">
        <v>304</v>
      </c>
      <c r="K47" s="8">
        <f t="shared" si="1"/>
        <v>4.9342105263157894</v>
      </c>
    </row>
    <row r="48" spans="1:11" x14ac:dyDescent="0.25">
      <c r="A48" s="9">
        <v>2024</v>
      </c>
      <c r="B48" s="54">
        <v>2</v>
      </c>
      <c r="C48" s="54">
        <v>1</v>
      </c>
      <c r="D48" s="54">
        <v>1</v>
      </c>
      <c r="E48" s="54">
        <v>3</v>
      </c>
      <c r="F48" s="54">
        <v>7</v>
      </c>
      <c r="G48" s="8">
        <v>6.611439111951499E-2</v>
      </c>
      <c r="H48" s="8">
        <f t="shared" si="3"/>
        <v>3.4545904971841108</v>
      </c>
      <c r="I48" s="8">
        <v>6.611439111951499E-2</v>
      </c>
      <c r="J48" s="8">
        <v>296</v>
      </c>
      <c r="K48" s="8">
        <f t="shared" si="1"/>
        <v>2.3648648648648649</v>
      </c>
    </row>
    <row r="49" spans="1:11" ht="6" customHeight="1" x14ac:dyDescent="0.25">
      <c r="A49" s="37"/>
      <c r="B49" s="37"/>
      <c r="C49" s="37"/>
      <c r="D49" s="37"/>
      <c r="E49" s="37"/>
      <c r="F49" s="38"/>
      <c r="G49" s="38"/>
      <c r="H49" s="38"/>
      <c r="I49" s="38"/>
      <c r="J49" s="38"/>
      <c r="K49" s="38"/>
    </row>
    <row r="50" spans="1:11" ht="15" customHeight="1" x14ac:dyDescent="0.25">
      <c r="A50" s="227" t="s">
        <v>79</v>
      </c>
      <c r="B50" s="227"/>
      <c r="C50" s="227"/>
      <c r="D50" s="227"/>
      <c r="E50" s="227"/>
      <c r="F50" s="227"/>
      <c r="G50" s="227"/>
      <c r="H50" s="227"/>
      <c r="I50" s="227"/>
      <c r="J50" s="205"/>
      <c r="K50" s="205"/>
    </row>
    <row r="51" spans="1:11" ht="6" customHeight="1" x14ac:dyDescent="0.25">
      <c r="A51" s="86"/>
      <c r="B51" s="86"/>
      <c r="C51" s="86"/>
      <c r="D51" s="86"/>
      <c r="E51" s="86"/>
      <c r="F51" s="86"/>
      <c r="G51" s="86"/>
      <c r="H51" s="86"/>
      <c r="I51" s="86"/>
      <c r="J51" s="86"/>
      <c r="K51" s="86"/>
    </row>
    <row r="52" spans="1:11" ht="30" customHeight="1" x14ac:dyDescent="0.25">
      <c r="A52" s="186" t="s">
        <v>367</v>
      </c>
      <c r="B52" s="186"/>
      <c r="C52" s="186"/>
      <c r="D52" s="186"/>
      <c r="E52" s="186"/>
      <c r="F52" s="186"/>
      <c r="G52" s="186"/>
      <c r="H52" s="186"/>
      <c r="I52" s="186"/>
      <c r="J52" s="186"/>
      <c r="K52" s="186"/>
    </row>
    <row r="53" spans="1:11" ht="15" customHeight="1" x14ac:dyDescent="0.25">
      <c r="A53" s="186" t="s">
        <v>377</v>
      </c>
      <c r="B53" s="186"/>
      <c r="C53" s="186"/>
      <c r="D53" s="186"/>
      <c r="E53" s="186"/>
      <c r="F53" s="186"/>
      <c r="G53" s="186"/>
      <c r="H53" s="186"/>
      <c r="I53" s="186"/>
      <c r="J53" s="186"/>
      <c r="K53" s="186"/>
    </row>
    <row r="54" spans="1:11" x14ac:dyDescent="0.25">
      <c r="A54" s="186"/>
      <c r="B54" s="186"/>
      <c r="C54" s="186"/>
      <c r="D54" s="186"/>
      <c r="E54" s="186"/>
      <c r="F54" s="186"/>
      <c r="G54" s="186"/>
      <c r="H54" s="186"/>
      <c r="I54" s="186"/>
      <c r="J54" s="186"/>
      <c r="K54" s="186"/>
    </row>
  </sheetData>
  <mergeCells count="11">
    <mergeCell ref="A50:K50"/>
    <mergeCell ref="A52:K52"/>
    <mergeCell ref="A53:K53"/>
    <mergeCell ref="A54:K54"/>
    <mergeCell ref="A1:B1"/>
    <mergeCell ref="F1:K1"/>
    <mergeCell ref="A2:B2"/>
    <mergeCell ref="A3:K3"/>
    <mergeCell ref="B4:I4"/>
    <mergeCell ref="J4:J5"/>
    <mergeCell ref="K4:K5"/>
  </mergeCells>
  <hyperlinks>
    <hyperlink ref="F1:K1" location="Tabellförteckning!A1" display="Tillbaka till innehållsföreckningen " xr:uid="{F9B8923C-4E5B-4C44-B091-FCE1A41C605D}"/>
    <hyperlink ref="I1" location="Tabellförteckning!A1" display="Tillbaka till innehållsföreckningen " xr:uid="{06928C3B-FDB9-4E76-A579-072E816CC683}"/>
    <hyperlink ref="G1" location="Tabellförteckning!A1" display="Tillbaka till innehållsföreckningen " xr:uid="{AA3163FA-8DDD-4CB8-8ADE-47D85092412B}"/>
    <hyperlink ref="H1" location="Tabellförteckning!A1" display="Tillbaka till innehållsföreckningen " xr:uid="{C7210CCE-6140-4C18-A76A-8FD912A43808}"/>
  </hyperlinks>
  <pageMargins left="0.75" right="0.75" top="1"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C02E-E5A4-499A-95CF-D04B82520C48}">
  <sheetPr>
    <pageSetUpPr fitToPage="1"/>
  </sheetPr>
  <dimension ref="A1:M35"/>
  <sheetViews>
    <sheetView tabSelected="1" zoomScaleNormal="100" workbookViewId="0">
      <pane ySplit="5" topLeftCell="A6" activePane="bottomLeft" state="frozen"/>
      <selection activeCell="L20" sqref="L20"/>
      <selection pane="bottomLeft" activeCell="B25" sqref="B25:B33"/>
    </sheetView>
  </sheetViews>
  <sheetFormatPr defaultColWidth="8.5546875" defaultRowHeight="13.2" x14ac:dyDescent="0.25"/>
  <cols>
    <col min="1" max="1" width="6.44140625" style="9" customWidth="1"/>
    <col min="2" max="6" width="6.5546875" style="42" customWidth="1"/>
    <col min="7" max="11" width="8.5546875" style="42" customWidth="1"/>
    <col min="12" max="12" width="8.5546875" style="42"/>
    <col min="13" max="13" width="9.21875" style="42" customWidth="1"/>
    <col min="14" max="16384" width="8.5546875" style="42"/>
  </cols>
  <sheetData>
    <row r="1" spans="1:13" ht="30" customHeight="1" x14ac:dyDescent="0.3">
      <c r="A1" s="217"/>
      <c r="B1" s="228"/>
      <c r="J1" s="220" t="s">
        <v>119</v>
      </c>
      <c r="K1" s="221"/>
      <c r="L1" s="221"/>
      <c r="M1" s="221"/>
    </row>
    <row r="2" spans="1:13" ht="6" customHeight="1" x14ac:dyDescent="0.25">
      <c r="A2" s="217"/>
      <c r="B2" s="228"/>
    </row>
    <row r="3" spans="1:13" ht="30" customHeight="1" x14ac:dyDescent="0.25">
      <c r="A3" s="253" t="s">
        <v>294</v>
      </c>
      <c r="B3" s="254"/>
      <c r="C3" s="254"/>
      <c r="D3" s="254"/>
      <c r="E3" s="254"/>
      <c r="F3" s="254"/>
      <c r="G3" s="254"/>
      <c r="H3" s="254"/>
      <c r="I3" s="254"/>
      <c r="J3" s="254"/>
      <c r="K3" s="254"/>
      <c r="L3" s="254"/>
      <c r="M3" s="206"/>
    </row>
    <row r="4" spans="1:13" ht="15" customHeight="1" x14ac:dyDescent="0.25">
      <c r="A4" s="255" t="s">
        <v>60</v>
      </c>
      <c r="B4" s="256" t="s">
        <v>55</v>
      </c>
      <c r="C4" s="256"/>
      <c r="D4" s="256"/>
      <c r="E4" s="256"/>
      <c r="F4" s="256"/>
      <c r="G4" s="256" t="s">
        <v>2</v>
      </c>
      <c r="H4" s="256"/>
      <c r="I4" s="256" t="s">
        <v>3</v>
      </c>
      <c r="J4" s="256"/>
      <c r="K4" s="256" t="s">
        <v>63</v>
      </c>
      <c r="L4" s="256"/>
      <c r="M4" s="256"/>
    </row>
    <row r="5" spans="1:13" ht="42.75" customHeight="1" x14ac:dyDescent="0.25">
      <c r="A5" s="255"/>
      <c r="B5" s="54" t="s">
        <v>151</v>
      </c>
      <c r="C5" s="54" t="s">
        <v>108</v>
      </c>
      <c r="D5" s="54" t="s">
        <v>100</v>
      </c>
      <c r="E5" s="54" t="s">
        <v>221</v>
      </c>
      <c r="F5" s="54" t="s">
        <v>222</v>
      </c>
      <c r="G5" s="97" t="s">
        <v>49</v>
      </c>
      <c r="H5" s="75" t="s">
        <v>136</v>
      </c>
      <c r="I5" s="97" t="s">
        <v>49</v>
      </c>
      <c r="J5" s="75" t="s">
        <v>136</v>
      </c>
      <c r="K5" s="97" t="s">
        <v>49</v>
      </c>
      <c r="L5" s="75" t="s">
        <v>136</v>
      </c>
      <c r="M5" s="126" t="s">
        <v>307</v>
      </c>
    </row>
    <row r="6" spans="1:13" ht="6" customHeight="1" x14ac:dyDescent="0.25">
      <c r="A6" s="74"/>
      <c r="B6" s="74"/>
      <c r="C6" s="74"/>
      <c r="D6" s="74"/>
      <c r="E6" s="74"/>
      <c r="F6" s="74"/>
      <c r="G6" s="74"/>
      <c r="H6" s="74"/>
      <c r="I6" s="74"/>
      <c r="J6" s="74"/>
      <c r="K6" s="74"/>
    </row>
    <row r="7" spans="1:13" x14ac:dyDescent="0.25">
      <c r="A7" s="69">
        <v>1997</v>
      </c>
      <c r="B7" s="129">
        <v>64</v>
      </c>
      <c r="C7" s="129">
        <v>112</v>
      </c>
      <c r="D7" s="129">
        <v>122</v>
      </c>
      <c r="E7" s="129">
        <v>146</v>
      </c>
      <c r="F7" s="129">
        <v>113</v>
      </c>
      <c r="G7" s="129">
        <v>325</v>
      </c>
      <c r="H7" s="130">
        <v>7.44</v>
      </c>
      <c r="I7" s="129">
        <v>232</v>
      </c>
      <c r="J7" s="130">
        <v>5.18</v>
      </c>
      <c r="K7" s="129">
        <v>557</v>
      </c>
      <c r="L7" s="104">
        <v>6.3</v>
      </c>
      <c r="M7" s="116">
        <f t="shared" ref="M7:M9" si="0">L7/$L$10*100</f>
        <v>104.4776119402985</v>
      </c>
    </row>
    <row r="8" spans="1:13" x14ac:dyDescent="0.25">
      <c r="A8" s="69">
        <v>1998</v>
      </c>
      <c r="B8" s="129">
        <v>62</v>
      </c>
      <c r="C8" s="129">
        <v>112</v>
      </c>
      <c r="D8" s="129">
        <v>124</v>
      </c>
      <c r="E8" s="129">
        <v>159</v>
      </c>
      <c r="F8" s="129">
        <v>103</v>
      </c>
      <c r="G8" s="129">
        <v>298</v>
      </c>
      <c r="H8" s="130">
        <v>6.81</v>
      </c>
      <c r="I8" s="129">
        <v>262</v>
      </c>
      <c r="J8" s="130">
        <v>5.85</v>
      </c>
      <c r="K8" s="129">
        <v>560</v>
      </c>
      <c r="L8" s="104">
        <v>6.33</v>
      </c>
      <c r="M8" s="116">
        <f t="shared" si="0"/>
        <v>104.97512437810946</v>
      </c>
    </row>
    <row r="9" spans="1:13" x14ac:dyDescent="0.25">
      <c r="A9" s="69">
        <v>1999</v>
      </c>
      <c r="B9" s="129">
        <v>77</v>
      </c>
      <c r="C9" s="129">
        <v>96</v>
      </c>
      <c r="D9" s="129">
        <v>123</v>
      </c>
      <c r="E9" s="129">
        <v>139</v>
      </c>
      <c r="F9" s="129">
        <v>101</v>
      </c>
      <c r="G9" s="129">
        <v>298</v>
      </c>
      <c r="H9" s="130">
        <v>6.81</v>
      </c>
      <c r="I9" s="129">
        <v>238</v>
      </c>
      <c r="J9" s="130">
        <v>5.31</v>
      </c>
      <c r="K9" s="129">
        <v>536</v>
      </c>
      <c r="L9" s="104">
        <v>6.05</v>
      </c>
      <c r="M9" s="116">
        <f t="shared" si="0"/>
        <v>100.33167495854063</v>
      </c>
    </row>
    <row r="10" spans="1:13" x14ac:dyDescent="0.25">
      <c r="A10" s="69">
        <v>2000</v>
      </c>
      <c r="B10" s="129">
        <v>90</v>
      </c>
      <c r="C10" s="129">
        <v>93</v>
      </c>
      <c r="D10" s="129">
        <v>112</v>
      </c>
      <c r="E10" s="129">
        <v>140</v>
      </c>
      <c r="F10" s="129">
        <v>100</v>
      </c>
      <c r="G10" s="129">
        <v>312</v>
      </c>
      <c r="H10" s="130">
        <v>7.11</v>
      </c>
      <c r="I10" s="129">
        <v>223</v>
      </c>
      <c r="J10" s="130">
        <v>4.97</v>
      </c>
      <c r="K10" s="129">
        <v>535</v>
      </c>
      <c r="L10" s="104">
        <v>6.03</v>
      </c>
      <c r="M10" s="116">
        <f>L10/$L$10*100</f>
        <v>100</v>
      </c>
    </row>
    <row r="11" spans="1:13" x14ac:dyDescent="0.25">
      <c r="A11" s="69">
        <v>2001</v>
      </c>
      <c r="B11" s="129">
        <v>107</v>
      </c>
      <c r="C11" s="129">
        <v>121</v>
      </c>
      <c r="D11" s="129">
        <v>153</v>
      </c>
      <c r="E11" s="129">
        <v>176</v>
      </c>
      <c r="F11" s="129">
        <v>101</v>
      </c>
      <c r="G11" s="129">
        <v>408</v>
      </c>
      <c r="H11" s="130">
        <v>9.27</v>
      </c>
      <c r="I11" s="129">
        <v>250</v>
      </c>
      <c r="J11" s="130">
        <v>5.56</v>
      </c>
      <c r="K11" s="129">
        <v>658</v>
      </c>
      <c r="L11" s="104">
        <v>7.4</v>
      </c>
      <c r="M11" s="116">
        <f t="shared" ref="M11:M33" si="1">L11/$L$10*100</f>
        <v>122.71973466003317</v>
      </c>
    </row>
    <row r="12" spans="1:13" x14ac:dyDescent="0.25">
      <c r="A12" s="69">
        <v>2002</v>
      </c>
      <c r="B12" s="129">
        <v>92</v>
      </c>
      <c r="C12" s="129">
        <v>93</v>
      </c>
      <c r="D12" s="129">
        <v>125</v>
      </c>
      <c r="E12" s="129">
        <v>167</v>
      </c>
      <c r="F12" s="129">
        <v>88</v>
      </c>
      <c r="G12" s="129">
        <v>361</v>
      </c>
      <c r="H12" s="130">
        <v>8.17</v>
      </c>
      <c r="I12" s="129">
        <v>204</v>
      </c>
      <c r="J12" s="130">
        <v>4.53</v>
      </c>
      <c r="K12" s="129">
        <v>565</v>
      </c>
      <c r="L12" s="104">
        <v>6.33</v>
      </c>
      <c r="M12" s="116">
        <f t="shared" si="1"/>
        <v>104.97512437810946</v>
      </c>
    </row>
    <row r="13" spans="1:13" x14ac:dyDescent="0.25">
      <c r="A13" s="69">
        <v>2003</v>
      </c>
      <c r="B13" s="129">
        <v>97</v>
      </c>
      <c r="C13" s="129">
        <v>96</v>
      </c>
      <c r="D13" s="129">
        <v>121</v>
      </c>
      <c r="E13" s="129">
        <v>126</v>
      </c>
      <c r="F13" s="129">
        <v>88</v>
      </c>
      <c r="G13" s="129">
        <v>324</v>
      </c>
      <c r="H13" s="130">
        <v>7.3</v>
      </c>
      <c r="I13" s="129">
        <v>204</v>
      </c>
      <c r="J13" s="130">
        <v>4.51</v>
      </c>
      <c r="K13" s="129">
        <v>528</v>
      </c>
      <c r="L13" s="104">
        <v>5.89</v>
      </c>
      <c r="M13" s="116">
        <f t="shared" si="1"/>
        <v>97.678275290215581</v>
      </c>
    </row>
    <row r="14" spans="1:13" x14ac:dyDescent="0.25">
      <c r="A14" s="69">
        <v>2004</v>
      </c>
      <c r="B14" s="129">
        <v>109</v>
      </c>
      <c r="C14" s="129">
        <v>72</v>
      </c>
      <c r="D14" s="129">
        <v>95</v>
      </c>
      <c r="E14" s="129">
        <v>154</v>
      </c>
      <c r="F14" s="129">
        <v>79</v>
      </c>
      <c r="G14" s="129">
        <v>310</v>
      </c>
      <c r="H14" s="130">
        <v>6.96</v>
      </c>
      <c r="I14" s="129">
        <v>199</v>
      </c>
      <c r="J14" s="130">
        <v>4.3899999999999997</v>
      </c>
      <c r="K14" s="129">
        <v>509</v>
      </c>
      <c r="L14" s="104">
        <v>5.66</v>
      </c>
      <c r="M14" s="116">
        <f t="shared" si="1"/>
        <v>93.864013266998342</v>
      </c>
    </row>
    <row r="15" spans="1:13" x14ac:dyDescent="0.25">
      <c r="A15" s="69">
        <v>2005</v>
      </c>
      <c r="B15" s="129">
        <v>100</v>
      </c>
      <c r="C15" s="129">
        <v>99</v>
      </c>
      <c r="D15" s="129">
        <v>117</v>
      </c>
      <c r="E15" s="129">
        <v>176</v>
      </c>
      <c r="F15" s="129">
        <v>105</v>
      </c>
      <c r="G15" s="129">
        <v>350</v>
      </c>
      <c r="H15" s="130">
        <v>7.82</v>
      </c>
      <c r="I15" s="129">
        <v>247</v>
      </c>
      <c r="J15" s="130">
        <v>5.42</v>
      </c>
      <c r="K15" s="129">
        <v>597</v>
      </c>
      <c r="L15" s="104">
        <v>6.61</v>
      </c>
      <c r="M15" s="116">
        <f t="shared" si="1"/>
        <v>109.61857379767828</v>
      </c>
    </row>
    <row r="16" spans="1:13" x14ac:dyDescent="0.25">
      <c r="A16" s="69">
        <v>2006</v>
      </c>
      <c r="B16" s="129">
        <v>82</v>
      </c>
      <c r="C16" s="129">
        <v>85</v>
      </c>
      <c r="D16" s="129">
        <v>117</v>
      </c>
      <c r="E16" s="129">
        <v>173</v>
      </c>
      <c r="F16" s="129">
        <v>90</v>
      </c>
      <c r="G16" s="129">
        <v>314</v>
      </c>
      <c r="H16" s="130">
        <v>6.97</v>
      </c>
      <c r="I16" s="129">
        <v>233</v>
      </c>
      <c r="J16" s="130">
        <v>5.09</v>
      </c>
      <c r="K16" s="129">
        <v>547</v>
      </c>
      <c r="L16" s="104">
        <v>6.02</v>
      </c>
      <c r="M16" s="116">
        <f t="shared" si="1"/>
        <v>99.834162520729677</v>
      </c>
    </row>
    <row r="17" spans="1:13" x14ac:dyDescent="0.25">
      <c r="A17" s="69">
        <v>2007</v>
      </c>
      <c r="B17" s="129">
        <v>112</v>
      </c>
      <c r="C17" s="129">
        <v>103</v>
      </c>
      <c r="D17" s="129">
        <v>148</v>
      </c>
      <c r="E17" s="129">
        <v>164</v>
      </c>
      <c r="F17" s="129">
        <v>100</v>
      </c>
      <c r="G17" s="129">
        <v>404</v>
      </c>
      <c r="H17" s="130">
        <v>8.89</v>
      </c>
      <c r="I17" s="129">
        <v>223</v>
      </c>
      <c r="J17" s="130">
        <v>4.84</v>
      </c>
      <c r="K17" s="129">
        <v>627</v>
      </c>
      <c r="L17" s="104">
        <v>6.85</v>
      </c>
      <c r="M17" s="116">
        <f t="shared" si="1"/>
        <v>113.59867330016581</v>
      </c>
    </row>
    <row r="18" spans="1:13" x14ac:dyDescent="0.25">
      <c r="A18" s="69">
        <v>2008</v>
      </c>
      <c r="B18" s="129">
        <v>141</v>
      </c>
      <c r="C18" s="129">
        <v>110</v>
      </c>
      <c r="D18" s="129">
        <v>128</v>
      </c>
      <c r="E18" s="129">
        <v>193</v>
      </c>
      <c r="F18" s="129">
        <v>101</v>
      </c>
      <c r="G18" s="129">
        <v>408</v>
      </c>
      <c r="H18" s="130">
        <v>8.9</v>
      </c>
      <c r="I18" s="129">
        <v>265</v>
      </c>
      <c r="J18" s="130">
        <v>5.72</v>
      </c>
      <c r="K18" s="129">
        <v>673</v>
      </c>
      <c r="L18" s="104">
        <v>7.3</v>
      </c>
      <c r="M18" s="116">
        <f t="shared" si="1"/>
        <v>121.06135986733</v>
      </c>
    </row>
    <row r="19" spans="1:13" x14ac:dyDescent="0.25">
      <c r="A19" s="69">
        <v>2009</v>
      </c>
      <c r="B19" s="129">
        <v>138</v>
      </c>
      <c r="C19" s="129">
        <v>119</v>
      </c>
      <c r="D19" s="129">
        <v>147</v>
      </c>
      <c r="E19" s="129">
        <v>200</v>
      </c>
      <c r="F19" s="129">
        <v>124</v>
      </c>
      <c r="G19" s="129">
        <v>458</v>
      </c>
      <c r="H19" s="130">
        <v>9.9</v>
      </c>
      <c r="I19" s="129">
        <v>270</v>
      </c>
      <c r="J19" s="130">
        <v>5.78</v>
      </c>
      <c r="K19" s="129">
        <v>728</v>
      </c>
      <c r="L19" s="104">
        <v>7.83</v>
      </c>
      <c r="M19" s="116">
        <f t="shared" si="1"/>
        <v>129.85074626865671</v>
      </c>
    </row>
    <row r="20" spans="1:13" x14ac:dyDescent="0.25">
      <c r="A20" s="69">
        <v>2010</v>
      </c>
      <c r="B20" s="129">
        <v>135</v>
      </c>
      <c r="C20" s="129">
        <v>128</v>
      </c>
      <c r="D20" s="129">
        <v>125</v>
      </c>
      <c r="E20" s="129">
        <v>217</v>
      </c>
      <c r="F20" s="129">
        <v>117</v>
      </c>
      <c r="G20" s="129">
        <v>448</v>
      </c>
      <c r="H20" s="130">
        <v>9.59</v>
      </c>
      <c r="I20" s="129">
        <v>274</v>
      </c>
      <c r="J20" s="130">
        <v>5.82</v>
      </c>
      <c r="K20" s="129">
        <v>722</v>
      </c>
      <c r="L20" s="104">
        <v>7.7</v>
      </c>
      <c r="M20" s="116">
        <f t="shared" si="1"/>
        <v>127.69485903814261</v>
      </c>
    </row>
    <row r="21" spans="1:13" x14ac:dyDescent="0.25">
      <c r="A21" s="69">
        <v>2011</v>
      </c>
      <c r="B21" s="129">
        <v>156</v>
      </c>
      <c r="C21" s="129">
        <v>125</v>
      </c>
      <c r="D21" s="129">
        <v>114</v>
      </c>
      <c r="E21" s="129">
        <v>202</v>
      </c>
      <c r="F21" s="129">
        <v>114</v>
      </c>
      <c r="G21" s="129">
        <v>457</v>
      </c>
      <c r="H21" s="130">
        <v>9.7100000000000009</v>
      </c>
      <c r="I21" s="129">
        <v>254</v>
      </c>
      <c r="J21" s="130">
        <v>5.36</v>
      </c>
      <c r="K21" s="129">
        <v>711</v>
      </c>
      <c r="L21" s="130">
        <v>7.52</v>
      </c>
      <c r="M21" s="116">
        <f t="shared" si="1"/>
        <v>124.70978441127694</v>
      </c>
    </row>
    <row r="22" spans="1:13" x14ac:dyDescent="0.25">
      <c r="A22" s="69">
        <v>2012</v>
      </c>
      <c r="B22" s="129">
        <v>154</v>
      </c>
      <c r="C22" s="129">
        <v>137</v>
      </c>
      <c r="D22" s="129">
        <v>145</v>
      </c>
      <c r="E22" s="129">
        <v>219</v>
      </c>
      <c r="F22" s="129">
        <v>120</v>
      </c>
      <c r="G22" s="129">
        <v>499</v>
      </c>
      <c r="H22" s="130">
        <v>10.51</v>
      </c>
      <c r="I22" s="129">
        <v>276</v>
      </c>
      <c r="J22" s="130">
        <v>5.78</v>
      </c>
      <c r="K22" s="129">
        <v>775</v>
      </c>
      <c r="L22" s="130">
        <v>8.14</v>
      </c>
      <c r="M22" s="116">
        <f t="shared" si="1"/>
        <v>134.99170812603649</v>
      </c>
    </row>
    <row r="23" spans="1:13" x14ac:dyDescent="0.25">
      <c r="A23" s="69">
        <v>2013</v>
      </c>
      <c r="B23" s="129">
        <v>177</v>
      </c>
      <c r="C23" s="129">
        <v>139</v>
      </c>
      <c r="D23" s="129">
        <v>161</v>
      </c>
      <c r="E23" s="129">
        <v>203</v>
      </c>
      <c r="F23" s="129">
        <v>135</v>
      </c>
      <c r="G23" s="129">
        <v>531</v>
      </c>
      <c r="H23" s="130">
        <v>11.09</v>
      </c>
      <c r="I23" s="129">
        <v>284</v>
      </c>
      <c r="J23" s="130">
        <v>5.9</v>
      </c>
      <c r="K23" s="129">
        <v>815</v>
      </c>
      <c r="L23" s="130">
        <v>8.49</v>
      </c>
      <c r="M23" s="116">
        <f t="shared" si="1"/>
        <v>140.7960199004975</v>
      </c>
    </row>
    <row r="24" spans="1:13" x14ac:dyDescent="0.25">
      <c r="A24" s="69">
        <v>2014</v>
      </c>
      <c r="B24" s="129">
        <v>219</v>
      </c>
      <c r="C24" s="129">
        <v>195</v>
      </c>
      <c r="D24" s="129">
        <v>161</v>
      </c>
      <c r="E24" s="129">
        <v>239</v>
      </c>
      <c r="F24" s="129">
        <v>125</v>
      </c>
      <c r="G24" s="129">
        <v>625</v>
      </c>
      <c r="H24" s="130">
        <v>12.9</v>
      </c>
      <c r="I24" s="129">
        <v>314</v>
      </c>
      <c r="J24" s="130">
        <v>6.47</v>
      </c>
      <c r="K24" s="129">
        <v>939</v>
      </c>
      <c r="L24" s="130">
        <v>9.68</v>
      </c>
      <c r="M24" s="116">
        <f t="shared" si="1"/>
        <v>160.530679933665</v>
      </c>
    </row>
    <row r="25" spans="1:13" x14ac:dyDescent="0.25">
      <c r="A25" s="69">
        <v>2015</v>
      </c>
      <c r="B25" s="129">
        <v>216</v>
      </c>
      <c r="C25" s="129">
        <v>200</v>
      </c>
      <c r="D25" s="129">
        <v>171</v>
      </c>
      <c r="E25" s="129">
        <v>243</v>
      </c>
      <c r="F25" s="129">
        <v>124</v>
      </c>
      <c r="G25" s="129">
        <v>648</v>
      </c>
      <c r="H25" s="130">
        <v>13.22</v>
      </c>
      <c r="I25" s="129">
        <v>306</v>
      </c>
      <c r="J25" s="130">
        <v>6.25</v>
      </c>
      <c r="K25" s="129">
        <v>954</v>
      </c>
      <c r="L25" s="130">
        <v>9.74</v>
      </c>
      <c r="M25" s="116">
        <f t="shared" si="1"/>
        <v>161.52570480928691</v>
      </c>
    </row>
    <row r="26" spans="1:13" x14ac:dyDescent="0.25">
      <c r="A26" s="69">
        <v>2016</v>
      </c>
      <c r="B26" s="129">
        <v>204</v>
      </c>
      <c r="C26" s="129">
        <v>198</v>
      </c>
      <c r="D26" s="129">
        <v>147</v>
      </c>
      <c r="E26" s="129">
        <v>217</v>
      </c>
      <c r="F26" s="129">
        <v>150</v>
      </c>
      <c r="G26" s="129">
        <v>607</v>
      </c>
      <c r="H26" s="130">
        <v>12.21</v>
      </c>
      <c r="I26" s="129">
        <v>309</v>
      </c>
      <c r="J26" s="130">
        <v>6.24</v>
      </c>
      <c r="K26" s="129">
        <v>916</v>
      </c>
      <c r="L26" s="130">
        <v>9.23</v>
      </c>
      <c r="M26" s="116">
        <f t="shared" si="1"/>
        <v>153.06799336650084</v>
      </c>
    </row>
    <row r="27" spans="1:13" x14ac:dyDescent="0.25">
      <c r="A27" s="69">
        <v>2017</v>
      </c>
      <c r="B27" s="129">
        <v>189</v>
      </c>
      <c r="C27" s="129">
        <v>219</v>
      </c>
      <c r="D27" s="129">
        <v>168</v>
      </c>
      <c r="E27" s="129">
        <v>223</v>
      </c>
      <c r="F27" s="129">
        <v>163</v>
      </c>
      <c r="G27" s="129">
        <v>634</v>
      </c>
      <c r="H27" s="130">
        <v>12.56</v>
      </c>
      <c r="I27" s="129">
        <v>328</v>
      </c>
      <c r="J27" s="130">
        <v>6.55</v>
      </c>
      <c r="K27" s="129">
        <v>962</v>
      </c>
      <c r="L27" s="130">
        <v>9.56</v>
      </c>
      <c r="M27" s="116">
        <f t="shared" si="1"/>
        <v>158.54063018242124</v>
      </c>
    </row>
    <row r="28" spans="1:13" x14ac:dyDescent="0.25">
      <c r="A28" s="69">
        <v>2018</v>
      </c>
      <c r="B28" s="129">
        <v>178</v>
      </c>
      <c r="C28" s="129">
        <v>173</v>
      </c>
      <c r="D28" s="129">
        <v>163</v>
      </c>
      <c r="E28" s="129">
        <v>247</v>
      </c>
      <c r="F28" s="129">
        <v>142</v>
      </c>
      <c r="G28" s="129">
        <v>540</v>
      </c>
      <c r="H28" s="130">
        <v>10.56</v>
      </c>
      <c r="I28" s="129">
        <v>363</v>
      </c>
      <c r="J28" s="130">
        <v>7.17</v>
      </c>
      <c r="K28" s="129">
        <v>903</v>
      </c>
      <c r="L28" s="130">
        <v>8.8699999999999992</v>
      </c>
      <c r="M28" s="116">
        <f t="shared" si="1"/>
        <v>147.09784411276948</v>
      </c>
    </row>
    <row r="29" spans="1:13" x14ac:dyDescent="0.25">
      <c r="A29" s="69">
        <v>2019</v>
      </c>
      <c r="B29" s="129">
        <v>170</v>
      </c>
      <c r="C29" s="129">
        <v>177</v>
      </c>
      <c r="D29" s="129">
        <v>165</v>
      </c>
      <c r="E29" s="129">
        <v>226</v>
      </c>
      <c r="F29" s="129">
        <v>167</v>
      </c>
      <c r="G29" s="129">
        <v>531</v>
      </c>
      <c r="H29" s="130">
        <v>10.27</v>
      </c>
      <c r="I29" s="129">
        <v>374</v>
      </c>
      <c r="J29" s="130">
        <v>7.32</v>
      </c>
      <c r="K29" s="129">
        <v>905</v>
      </c>
      <c r="L29" s="130">
        <v>8.8000000000000007</v>
      </c>
      <c r="M29" s="116">
        <f t="shared" si="1"/>
        <v>145.93698175787728</v>
      </c>
    </row>
    <row r="30" spans="1:13" x14ac:dyDescent="0.25">
      <c r="A30" s="69">
        <v>2020</v>
      </c>
      <c r="B30" s="129">
        <v>156</v>
      </c>
      <c r="C30" s="129">
        <v>183</v>
      </c>
      <c r="D30" s="129">
        <v>135</v>
      </c>
      <c r="E30" s="129">
        <v>223</v>
      </c>
      <c r="F30" s="129">
        <v>133</v>
      </c>
      <c r="G30" s="129">
        <v>534</v>
      </c>
      <c r="H30" s="130">
        <v>10.25</v>
      </c>
      <c r="I30" s="129">
        <v>296</v>
      </c>
      <c r="J30" s="130">
        <v>5.75</v>
      </c>
      <c r="K30" s="129">
        <v>830</v>
      </c>
      <c r="L30" s="130">
        <v>8.02</v>
      </c>
      <c r="M30" s="116">
        <f t="shared" si="1"/>
        <v>133.0016583747927</v>
      </c>
    </row>
    <row r="31" spans="1:13" x14ac:dyDescent="0.25">
      <c r="A31" s="69">
        <v>2021</v>
      </c>
      <c r="B31" s="129">
        <v>142</v>
      </c>
      <c r="C31" s="129">
        <v>165</v>
      </c>
      <c r="D31" s="129">
        <v>116</v>
      </c>
      <c r="E31" s="129">
        <v>214</v>
      </c>
      <c r="F31" s="129">
        <v>142</v>
      </c>
      <c r="G31" s="129">
        <v>466</v>
      </c>
      <c r="H31" s="130">
        <v>8.89</v>
      </c>
      <c r="I31" s="129">
        <v>313</v>
      </c>
      <c r="J31" s="130">
        <v>6.05</v>
      </c>
      <c r="K31" s="129">
        <v>779</v>
      </c>
      <c r="L31" s="130">
        <v>7.48</v>
      </c>
      <c r="M31" s="116">
        <f t="shared" si="1"/>
        <v>124.04643449419569</v>
      </c>
    </row>
    <row r="32" spans="1:13" x14ac:dyDescent="0.25">
      <c r="A32" s="69">
        <v>2022</v>
      </c>
      <c r="B32" s="129">
        <v>111</v>
      </c>
      <c r="C32" s="129">
        <v>170</v>
      </c>
      <c r="D32" s="129">
        <v>157</v>
      </c>
      <c r="E32" s="129">
        <v>234</v>
      </c>
      <c r="F32" s="129">
        <v>188</v>
      </c>
      <c r="G32" s="129">
        <v>554</v>
      </c>
      <c r="H32" s="130">
        <v>10.49</v>
      </c>
      <c r="I32" s="129">
        <v>306</v>
      </c>
      <c r="J32" s="130">
        <v>5.88</v>
      </c>
      <c r="K32" s="129">
        <v>860</v>
      </c>
      <c r="L32" s="130">
        <v>8.1999999999999993</v>
      </c>
      <c r="M32" s="116">
        <f t="shared" si="1"/>
        <v>135.98673300165837</v>
      </c>
    </row>
    <row r="33" spans="1:13" x14ac:dyDescent="0.25">
      <c r="A33" s="69">
        <v>2023</v>
      </c>
      <c r="B33" s="129">
        <v>126</v>
      </c>
      <c r="C33" s="129">
        <v>161</v>
      </c>
      <c r="D33" s="129">
        <v>140</v>
      </c>
      <c r="E33" s="129">
        <v>209</v>
      </c>
      <c r="F33" s="129">
        <v>186</v>
      </c>
      <c r="G33" s="129">
        <v>505</v>
      </c>
      <c r="H33" s="130">
        <v>9.52</v>
      </c>
      <c r="I33" s="129">
        <v>317</v>
      </c>
      <c r="J33" s="130">
        <v>6.06</v>
      </c>
      <c r="K33" s="129">
        <v>822</v>
      </c>
      <c r="L33" s="130">
        <v>7.8</v>
      </c>
      <c r="M33" s="116">
        <f t="shared" si="1"/>
        <v>129.35323383084577</v>
      </c>
    </row>
    <row r="34" spans="1:13" ht="6" customHeight="1" x14ac:dyDescent="0.25">
      <c r="A34" s="73"/>
      <c r="B34" s="72"/>
      <c r="C34" s="72"/>
      <c r="D34" s="72"/>
      <c r="E34" s="72"/>
      <c r="F34" s="72"/>
      <c r="G34" s="72"/>
      <c r="H34" s="71"/>
      <c r="I34" s="105"/>
      <c r="J34" s="74"/>
      <c r="K34" s="105"/>
      <c r="L34" s="34"/>
      <c r="M34" s="34"/>
    </row>
    <row r="35" spans="1:13" ht="15" customHeight="1" x14ac:dyDescent="0.25">
      <c r="A35" s="227" t="s">
        <v>208</v>
      </c>
      <c r="B35" s="227"/>
      <c r="C35" s="227"/>
      <c r="D35" s="227"/>
      <c r="E35" s="227"/>
      <c r="F35" s="227"/>
      <c r="G35" s="227"/>
      <c r="H35" s="227"/>
      <c r="I35" s="227"/>
      <c r="J35" s="227"/>
      <c r="K35" s="227"/>
      <c r="L35" s="227"/>
      <c r="M35" s="205"/>
    </row>
  </sheetData>
  <sortState xmlns:xlrd2="http://schemas.microsoft.com/office/spreadsheetml/2017/richdata2" ref="A37:F59">
    <sortCondition ref="A37:A59"/>
  </sortState>
  <mergeCells count="10">
    <mergeCell ref="A35:M35"/>
    <mergeCell ref="A1:B1"/>
    <mergeCell ref="J1:M1"/>
    <mergeCell ref="A2:B2"/>
    <mergeCell ref="A3:M3"/>
    <mergeCell ref="A4:A5"/>
    <mergeCell ref="B4:F4"/>
    <mergeCell ref="G4:H4"/>
    <mergeCell ref="I4:J4"/>
    <mergeCell ref="K4:M4"/>
  </mergeCells>
  <hyperlinks>
    <hyperlink ref="J1:M1" location="Tabellförteckning!A1" display="Tillbaka till innehållsföreckningen " xr:uid="{0D19B01C-A409-4BF8-AB21-9067F01987ED}"/>
    <hyperlink ref="L1" location="Tabellförteckning!A1" display="Tillbaka till innehållsföreckningen " xr:uid="{7A08DCAE-4794-4271-B452-0BDD10D57533}"/>
  </hyperlinks>
  <pageMargins left="0.75" right="0.75" top="1" bottom="1" header="0.5" footer="0.5"/>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3561B-BFF0-4EDB-BAB4-AAA861A5E89B}">
  <sheetPr>
    <pageSetUpPr fitToPage="1"/>
  </sheetPr>
  <dimension ref="A1:T35"/>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5546875" style="42" customWidth="1"/>
    <col min="2" max="3" width="7.77734375" style="42" customWidth="1"/>
    <col min="4" max="4" width="4.77734375" style="42" customWidth="1"/>
    <col min="5" max="5" width="2.77734375" style="42" customWidth="1"/>
    <col min="6" max="7" width="7.77734375" style="42" customWidth="1"/>
    <col min="8" max="8" width="4.77734375" style="42" customWidth="1"/>
    <col min="9" max="9" width="2.77734375" style="42" customWidth="1"/>
    <col min="10" max="11" width="7.77734375" style="42" customWidth="1"/>
    <col min="12" max="12" width="4.77734375" style="42" customWidth="1"/>
    <col min="13" max="13" width="2.77734375" style="42" customWidth="1"/>
    <col min="14" max="15" width="7.77734375" style="42" customWidth="1"/>
    <col min="16" max="16" width="4.77734375" style="42" customWidth="1"/>
    <col min="17" max="17" width="2.77734375" style="42" customWidth="1"/>
    <col min="18" max="19" width="7.77734375" style="42" customWidth="1"/>
    <col min="20" max="20" width="4.77734375" style="42" customWidth="1"/>
    <col min="21" max="16384" width="8.5546875" style="42"/>
  </cols>
  <sheetData>
    <row r="1" spans="1:20" ht="30" customHeight="1" x14ac:dyDescent="0.3">
      <c r="A1" s="214"/>
      <c r="B1" s="228"/>
      <c r="C1"/>
      <c r="G1"/>
      <c r="J1" s="220" t="s">
        <v>119</v>
      </c>
      <c r="K1" s="220"/>
      <c r="L1" s="221"/>
      <c r="M1" s="221"/>
      <c r="N1" s="221"/>
      <c r="O1" s="148"/>
    </row>
    <row r="2" spans="1:20" ht="6" customHeight="1" x14ac:dyDescent="0.25">
      <c r="A2" s="214"/>
      <c r="B2" s="228"/>
      <c r="C2"/>
      <c r="G2"/>
    </row>
    <row r="3" spans="1:20" ht="29.25" customHeight="1" x14ac:dyDescent="0.25">
      <c r="A3" s="257" t="s">
        <v>295</v>
      </c>
      <c r="B3" s="257"/>
      <c r="C3" s="258"/>
      <c r="D3" s="257"/>
      <c r="E3" s="258"/>
      <c r="F3" s="257"/>
      <c r="G3" s="258"/>
      <c r="H3" s="257"/>
      <c r="I3" s="258"/>
      <c r="J3" s="257"/>
      <c r="K3" s="258"/>
      <c r="L3" s="257"/>
      <c r="M3" s="258"/>
      <c r="N3" s="257"/>
      <c r="O3" s="258"/>
      <c r="P3" s="215"/>
      <c r="Q3" s="216"/>
      <c r="R3" s="215"/>
      <c r="S3" s="216"/>
      <c r="T3" s="215"/>
    </row>
    <row r="4" spans="1:20" ht="15" customHeight="1" x14ac:dyDescent="0.25">
      <c r="A4" s="86"/>
      <c r="B4" s="230" t="s">
        <v>53</v>
      </c>
      <c r="C4" s="231"/>
      <c r="D4" s="231"/>
      <c r="E4" s="82"/>
      <c r="F4" s="230" t="s">
        <v>33</v>
      </c>
      <c r="G4" s="231"/>
      <c r="H4" s="231"/>
      <c r="I4" s="82"/>
      <c r="J4" s="230" t="s">
        <v>54</v>
      </c>
      <c r="K4" s="231"/>
      <c r="L4" s="231"/>
      <c r="M4" s="82"/>
      <c r="N4" s="230" t="s">
        <v>78</v>
      </c>
      <c r="O4" s="230"/>
      <c r="P4" s="231"/>
      <c r="Q4" s="82"/>
      <c r="R4" s="230" t="s">
        <v>50</v>
      </c>
      <c r="S4" s="230"/>
      <c r="T4" s="231"/>
    </row>
    <row r="5" spans="1:20" s="84" customFormat="1" ht="30" customHeight="1" x14ac:dyDescent="0.25">
      <c r="A5" s="86" t="s">
        <v>60</v>
      </c>
      <c r="B5" s="78" t="s">
        <v>49</v>
      </c>
      <c r="C5" s="78" t="s">
        <v>258</v>
      </c>
      <c r="D5" s="78" t="s">
        <v>62</v>
      </c>
      <c r="E5" s="78"/>
      <c r="F5" s="78" t="s">
        <v>49</v>
      </c>
      <c r="G5" s="78" t="s">
        <v>258</v>
      </c>
      <c r="H5" s="78" t="s">
        <v>62</v>
      </c>
      <c r="I5" s="78"/>
      <c r="J5" s="78" t="s">
        <v>49</v>
      </c>
      <c r="K5" s="78" t="s">
        <v>258</v>
      </c>
      <c r="L5" s="78" t="s">
        <v>62</v>
      </c>
      <c r="M5" s="78"/>
      <c r="N5" s="78" t="s">
        <v>49</v>
      </c>
      <c r="O5" s="78" t="s">
        <v>258</v>
      </c>
      <c r="P5" s="78" t="s">
        <v>62</v>
      </c>
      <c r="Q5" s="78"/>
      <c r="R5" s="78" t="s">
        <v>49</v>
      </c>
      <c r="S5" s="78" t="s">
        <v>258</v>
      </c>
      <c r="T5" s="78" t="s">
        <v>62</v>
      </c>
    </row>
    <row r="6" spans="1:20" ht="6" customHeight="1" x14ac:dyDescent="0.25">
      <c r="A6" s="34"/>
      <c r="B6" s="85"/>
      <c r="C6" s="85"/>
      <c r="D6" s="85"/>
      <c r="E6" s="85"/>
      <c r="F6" s="85"/>
      <c r="G6" s="85"/>
      <c r="H6" s="85"/>
      <c r="I6" s="85"/>
      <c r="J6" s="85"/>
      <c r="K6" s="85"/>
      <c r="L6" s="85"/>
      <c r="M6" s="85"/>
      <c r="N6" s="85"/>
      <c r="O6" s="85"/>
      <c r="P6" s="85"/>
      <c r="Q6" s="85"/>
      <c r="R6" s="85"/>
      <c r="S6" s="85"/>
      <c r="T6" s="85"/>
    </row>
    <row r="7" spans="1:20" x14ac:dyDescent="0.25">
      <c r="A7" s="9">
        <v>1997</v>
      </c>
      <c r="B7" s="6">
        <v>135</v>
      </c>
      <c r="C7" s="131">
        <v>7.7</v>
      </c>
      <c r="D7" s="8">
        <f t="shared" ref="D7:D33" si="0">B7/R7*100</f>
        <v>24.236983842010773</v>
      </c>
      <c r="E7" s="8"/>
      <c r="F7" s="132">
        <v>94</v>
      </c>
      <c r="G7" s="131">
        <v>6.33</v>
      </c>
      <c r="H7" s="8">
        <f t="shared" ref="H7:H33" si="1">F7/R7*100</f>
        <v>16.87612208258528</v>
      </c>
      <c r="I7" s="8"/>
      <c r="J7" s="132">
        <v>81</v>
      </c>
      <c r="K7" s="131">
        <v>7.26</v>
      </c>
      <c r="L7" s="8">
        <f t="shared" ref="L7:L33" si="2">J7/R7*100</f>
        <v>14.542190305206462</v>
      </c>
      <c r="M7" s="8"/>
      <c r="N7" s="39">
        <f t="shared" ref="N7:N33" si="3">R7-(B7+F7+J7)</f>
        <v>247</v>
      </c>
      <c r="O7" s="39">
        <v>5.5103338838461777</v>
      </c>
      <c r="P7" s="8">
        <f t="shared" ref="P7:P33" si="4">N7/R7*100</f>
        <v>44.344703770197484</v>
      </c>
      <c r="Q7" s="8"/>
      <c r="R7" s="129">
        <v>557</v>
      </c>
      <c r="S7" s="104">
        <v>6.3</v>
      </c>
      <c r="T7" s="8">
        <v>100</v>
      </c>
    </row>
    <row r="8" spans="1:20" x14ac:dyDescent="0.25">
      <c r="A8" s="9">
        <v>1998</v>
      </c>
      <c r="B8" s="6">
        <v>153</v>
      </c>
      <c r="C8" s="131">
        <v>8.6300000000000008</v>
      </c>
      <c r="D8" s="8">
        <f t="shared" si="0"/>
        <v>27.321428571428569</v>
      </c>
      <c r="E8" s="8"/>
      <c r="F8" s="132">
        <v>93</v>
      </c>
      <c r="G8" s="131">
        <v>6.26</v>
      </c>
      <c r="H8" s="8">
        <f t="shared" si="1"/>
        <v>16.607142857142858</v>
      </c>
      <c r="I8" s="8"/>
      <c r="J8" s="132">
        <v>65</v>
      </c>
      <c r="K8" s="131">
        <v>5.81</v>
      </c>
      <c r="L8" s="8">
        <f t="shared" si="2"/>
        <v>11.607142857142858</v>
      </c>
      <c r="M8" s="8"/>
      <c r="N8" s="39">
        <f t="shared" si="3"/>
        <v>249</v>
      </c>
      <c r="O8" s="39">
        <v>5.5785343375591294</v>
      </c>
      <c r="P8" s="8">
        <f t="shared" si="4"/>
        <v>44.464285714285708</v>
      </c>
      <c r="Q8" s="8"/>
      <c r="R8" s="129">
        <v>560</v>
      </c>
      <c r="S8" s="104">
        <v>6.33</v>
      </c>
      <c r="T8" s="8">
        <v>100</v>
      </c>
    </row>
    <row r="9" spans="1:20" x14ac:dyDescent="0.25">
      <c r="A9" s="9">
        <v>1999</v>
      </c>
      <c r="B9" s="6">
        <v>169</v>
      </c>
      <c r="C9" s="131">
        <v>9.42</v>
      </c>
      <c r="D9" s="8">
        <f t="shared" si="0"/>
        <v>31.529850746268657</v>
      </c>
      <c r="E9" s="8"/>
      <c r="F9" s="132">
        <v>70</v>
      </c>
      <c r="G9" s="131">
        <v>4.7</v>
      </c>
      <c r="H9" s="8">
        <f t="shared" si="1"/>
        <v>13.059701492537313</v>
      </c>
      <c r="I9" s="8"/>
      <c r="J9" s="132">
        <v>61</v>
      </c>
      <c r="K9" s="131">
        <v>5.44</v>
      </c>
      <c r="L9" s="8">
        <f t="shared" si="2"/>
        <v>11.380597014925373</v>
      </c>
      <c r="M9" s="8"/>
      <c r="N9" s="39">
        <f t="shared" si="3"/>
        <v>236</v>
      </c>
      <c r="O9" s="39">
        <v>5.3086746893638006</v>
      </c>
      <c r="P9" s="8">
        <f t="shared" si="4"/>
        <v>44.029850746268657</v>
      </c>
      <c r="Q9" s="8"/>
      <c r="R9" s="129">
        <v>536</v>
      </c>
      <c r="S9" s="104">
        <v>6.05</v>
      </c>
      <c r="T9" s="8">
        <v>100</v>
      </c>
    </row>
    <row r="10" spans="1:20" x14ac:dyDescent="0.25">
      <c r="A10" s="9">
        <v>2000</v>
      </c>
      <c r="B10" s="6">
        <v>152</v>
      </c>
      <c r="C10" s="131">
        <v>8.3800000000000008</v>
      </c>
      <c r="D10" s="8">
        <f t="shared" si="0"/>
        <v>28.411214953271031</v>
      </c>
      <c r="E10" s="8"/>
      <c r="F10" s="132">
        <v>93</v>
      </c>
      <c r="G10" s="131">
        <v>6.23</v>
      </c>
      <c r="H10" s="8">
        <f t="shared" si="1"/>
        <v>17.383177570093459</v>
      </c>
      <c r="I10" s="8"/>
      <c r="J10" s="132">
        <v>67</v>
      </c>
      <c r="K10" s="131">
        <v>5.95</v>
      </c>
      <c r="L10" s="8">
        <f t="shared" si="2"/>
        <v>12.523364485981309</v>
      </c>
      <c r="M10" s="8"/>
      <c r="N10" s="39">
        <f t="shared" si="3"/>
        <v>223</v>
      </c>
      <c r="O10" s="39">
        <v>5.0275988120437818</v>
      </c>
      <c r="P10" s="8">
        <f t="shared" si="4"/>
        <v>41.682242990654203</v>
      </c>
      <c r="Q10" s="8"/>
      <c r="R10" s="129">
        <v>535</v>
      </c>
      <c r="S10" s="104">
        <v>6.03</v>
      </c>
      <c r="T10" s="8">
        <v>100</v>
      </c>
    </row>
    <row r="11" spans="1:20" x14ac:dyDescent="0.25">
      <c r="A11" s="9">
        <v>2001</v>
      </c>
      <c r="B11" s="6">
        <v>191</v>
      </c>
      <c r="C11" s="131">
        <v>10.43</v>
      </c>
      <c r="D11" s="8">
        <f t="shared" si="0"/>
        <v>29.027355623100306</v>
      </c>
      <c r="E11" s="8"/>
      <c r="F11" s="132">
        <v>113</v>
      </c>
      <c r="G11" s="131">
        <v>7.54</v>
      </c>
      <c r="H11" s="8">
        <f t="shared" si="1"/>
        <v>17.17325227963526</v>
      </c>
      <c r="I11" s="8"/>
      <c r="J11" s="132">
        <v>97</v>
      </c>
      <c r="K11" s="131">
        <v>8.56</v>
      </c>
      <c r="L11" s="8">
        <f t="shared" si="2"/>
        <v>14.741641337386019</v>
      </c>
      <c r="M11" s="8"/>
      <c r="N11" s="39">
        <f t="shared" si="3"/>
        <v>257</v>
      </c>
      <c r="O11" s="39">
        <v>5.7976664054332927</v>
      </c>
      <c r="P11" s="8">
        <f t="shared" si="4"/>
        <v>39.057750759878417</v>
      </c>
      <c r="Q11" s="8"/>
      <c r="R11" s="129">
        <v>658</v>
      </c>
      <c r="S11" s="104">
        <v>7.4</v>
      </c>
      <c r="T11" s="8">
        <v>100</v>
      </c>
    </row>
    <row r="12" spans="1:20" x14ac:dyDescent="0.25">
      <c r="A12" s="9">
        <v>2002</v>
      </c>
      <c r="B12" s="6">
        <v>156</v>
      </c>
      <c r="C12" s="131">
        <v>8.4600000000000009</v>
      </c>
      <c r="D12" s="8">
        <f t="shared" si="0"/>
        <v>27.610619469026549</v>
      </c>
      <c r="E12" s="8"/>
      <c r="F12" s="132">
        <v>70</v>
      </c>
      <c r="G12" s="131">
        <v>4.6500000000000004</v>
      </c>
      <c r="H12" s="8">
        <f t="shared" si="1"/>
        <v>12.389380530973451</v>
      </c>
      <c r="I12" s="8"/>
      <c r="J12" s="132">
        <v>23</v>
      </c>
      <c r="K12" s="131">
        <v>7.98</v>
      </c>
      <c r="L12" s="8">
        <f t="shared" si="2"/>
        <v>4.0707964601769913</v>
      </c>
      <c r="M12" s="8"/>
      <c r="N12" s="39">
        <f t="shared" si="3"/>
        <v>316</v>
      </c>
      <c r="O12" s="39">
        <v>5.5893609219380389</v>
      </c>
      <c r="P12" s="8">
        <f t="shared" si="4"/>
        <v>55.929203539823014</v>
      </c>
      <c r="Q12" s="8"/>
      <c r="R12" s="129">
        <v>565</v>
      </c>
      <c r="S12" s="104">
        <v>6.33</v>
      </c>
      <c r="T12" s="8">
        <v>100</v>
      </c>
    </row>
    <row r="13" spans="1:20" x14ac:dyDescent="0.25">
      <c r="A13" s="9">
        <v>2003</v>
      </c>
      <c r="B13" s="6">
        <v>159</v>
      </c>
      <c r="C13" s="131">
        <v>8.57</v>
      </c>
      <c r="D13" s="8">
        <f t="shared" si="0"/>
        <v>30.113636363636363</v>
      </c>
      <c r="E13" s="8"/>
      <c r="F13" s="132">
        <v>67</v>
      </c>
      <c r="G13" s="131">
        <v>4.43</v>
      </c>
      <c r="H13" s="8">
        <f t="shared" si="1"/>
        <v>12.689393939393939</v>
      </c>
      <c r="I13" s="8"/>
      <c r="J13" s="132">
        <v>83</v>
      </c>
      <c r="K13" s="131">
        <v>7.22</v>
      </c>
      <c r="L13" s="8">
        <f t="shared" si="2"/>
        <v>15.719696969696969</v>
      </c>
      <c r="M13" s="8"/>
      <c r="N13" s="39">
        <f t="shared" si="3"/>
        <v>219</v>
      </c>
      <c r="O13" s="39">
        <v>4.9245476105937591</v>
      </c>
      <c r="P13" s="8">
        <f t="shared" si="4"/>
        <v>41.477272727272727</v>
      </c>
      <c r="Q13" s="8"/>
      <c r="R13" s="129">
        <v>528</v>
      </c>
      <c r="S13" s="104">
        <v>5.89</v>
      </c>
      <c r="T13" s="8">
        <v>100</v>
      </c>
    </row>
    <row r="14" spans="1:20" x14ac:dyDescent="0.25">
      <c r="A14" s="9">
        <v>2004</v>
      </c>
      <c r="B14" s="6">
        <v>134</v>
      </c>
      <c r="C14" s="131">
        <v>7.18</v>
      </c>
      <c r="D14" s="8">
        <f t="shared" si="0"/>
        <v>26.326129666011788</v>
      </c>
      <c r="E14" s="8"/>
      <c r="F14" s="132">
        <v>85</v>
      </c>
      <c r="G14" s="131">
        <v>5.6</v>
      </c>
      <c r="H14" s="8">
        <f t="shared" si="1"/>
        <v>16.699410609037326</v>
      </c>
      <c r="I14" s="8"/>
      <c r="J14" s="132">
        <v>71</v>
      </c>
      <c r="K14" s="131">
        <v>6.14</v>
      </c>
      <c r="L14" s="8">
        <f t="shared" si="2"/>
        <v>13.948919449901767</v>
      </c>
      <c r="M14" s="8"/>
      <c r="N14" s="39">
        <f t="shared" si="3"/>
        <v>219</v>
      </c>
      <c r="O14" s="39">
        <v>4.9150768973880066</v>
      </c>
      <c r="P14" s="8">
        <f t="shared" si="4"/>
        <v>43.025540275049117</v>
      </c>
      <c r="Q14" s="8"/>
      <c r="R14" s="129">
        <v>509</v>
      </c>
      <c r="S14" s="104">
        <v>5.66</v>
      </c>
      <c r="T14" s="8">
        <v>100</v>
      </c>
    </row>
    <row r="15" spans="1:20" x14ac:dyDescent="0.25">
      <c r="A15" s="9">
        <v>2005</v>
      </c>
      <c r="B15" s="6">
        <v>143</v>
      </c>
      <c r="C15" s="131">
        <v>7.6</v>
      </c>
      <c r="D15" s="8">
        <f t="shared" si="0"/>
        <v>23.953098827470686</v>
      </c>
      <c r="E15" s="8"/>
      <c r="F15" s="132">
        <v>100</v>
      </c>
      <c r="G15" s="131">
        <v>6.56</v>
      </c>
      <c r="H15" s="8">
        <f t="shared" si="1"/>
        <v>16.750418760469014</v>
      </c>
      <c r="I15" s="8"/>
      <c r="J15" s="132">
        <v>84</v>
      </c>
      <c r="K15" s="131">
        <v>7.21</v>
      </c>
      <c r="L15" s="8">
        <f t="shared" si="2"/>
        <v>14.07035175879397</v>
      </c>
      <c r="M15" s="8"/>
      <c r="N15" s="39">
        <f t="shared" si="3"/>
        <v>270</v>
      </c>
      <c r="O15" s="39">
        <v>6.05396368698048</v>
      </c>
      <c r="P15" s="8">
        <f t="shared" si="4"/>
        <v>45.226130653266331</v>
      </c>
      <c r="Q15" s="8"/>
      <c r="R15" s="129">
        <v>597</v>
      </c>
      <c r="S15" s="104">
        <v>6.61</v>
      </c>
      <c r="T15" s="8">
        <v>100</v>
      </c>
    </row>
    <row r="16" spans="1:20" x14ac:dyDescent="0.25">
      <c r="A16" s="9">
        <v>2006</v>
      </c>
      <c r="B16" s="6">
        <v>147</v>
      </c>
      <c r="C16" s="131">
        <v>7.72</v>
      </c>
      <c r="D16" s="8">
        <f t="shared" si="0"/>
        <v>26.87385740402194</v>
      </c>
      <c r="E16" s="8"/>
      <c r="F16" s="132">
        <v>87</v>
      </c>
      <c r="G16" s="131">
        <v>5.67</v>
      </c>
      <c r="H16" s="8">
        <f t="shared" si="1"/>
        <v>15.904936014625228</v>
      </c>
      <c r="I16" s="8"/>
      <c r="J16" s="132">
        <v>95</v>
      </c>
      <c r="K16" s="131">
        <v>8.07</v>
      </c>
      <c r="L16" s="8">
        <f t="shared" si="2"/>
        <v>17.367458866544791</v>
      </c>
      <c r="M16" s="8"/>
      <c r="N16" s="39">
        <f t="shared" si="3"/>
        <v>218</v>
      </c>
      <c r="O16" s="39">
        <v>4.8743741851354399</v>
      </c>
      <c r="P16" s="8">
        <f t="shared" si="4"/>
        <v>39.853747714808044</v>
      </c>
      <c r="Q16" s="8"/>
      <c r="R16" s="129">
        <v>547</v>
      </c>
      <c r="S16" s="104">
        <v>6.02</v>
      </c>
      <c r="T16" s="8">
        <v>100</v>
      </c>
    </row>
    <row r="17" spans="1:20" x14ac:dyDescent="0.25">
      <c r="A17" s="9">
        <v>2007</v>
      </c>
      <c r="B17" s="6">
        <v>158</v>
      </c>
      <c r="C17" s="131">
        <v>8.17</v>
      </c>
      <c r="D17" s="8">
        <f t="shared" si="0"/>
        <v>25.199362041467303</v>
      </c>
      <c r="E17" s="8"/>
      <c r="F17" s="132">
        <v>103</v>
      </c>
      <c r="G17" s="131">
        <v>6.68</v>
      </c>
      <c r="H17" s="8">
        <f t="shared" si="1"/>
        <v>16.427432216905903</v>
      </c>
      <c r="I17" s="8"/>
      <c r="J17" s="132">
        <v>92</v>
      </c>
      <c r="K17" s="131">
        <v>7.72</v>
      </c>
      <c r="L17" s="8">
        <f t="shared" si="2"/>
        <v>14.673046251993622</v>
      </c>
      <c r="M17" s="8"/>
      <c r="N17" s="39">
        <f t="shared" si="3"/>
        <v>274</v>
      </c>
      <c r="O17" s="39">
        <v>6.106862062478994</v>
      </c>
      <c r="P17" s="8">
        <f t="shared" si="4"/>
        <v>43.700159489633172</v>
      </c>
      <c r="Q17" s="8"/>
      <c r="R17" s="129">
        <v>627</v>
      </c>
      <c r="S17" s="104">
        <v>6.85</v>
      </c>
      <c r="T17" s="8">
        <v>100</v>
      </c>
    </row>
    <row r="18" spans="1:20" x14ac:dyDescent="0.25">
      <c r="A18" s="9">
        <v>2008</v>
      </c>
      <c r="B18" s="6">
        <v>185</v>
      </c>
      <c r="C18" s="131">
        <v>9.41</v>
      </c>
      <c r="D18" s="8">
        <f t="shared" si="0"/>
        <v>27.488855869242201</v>
      </c>
      <c r="E18" s="8"/>
      <c r="F18" s="132">
        <v>124</v>
      </c>
      <c r="G18" s="131">
        <v>7.99</v>
      </c>
      <c r="H18" s="8">
        <f t="shared" si="1"/>
        <v>18.424962852897476</v>
      </c>
      <c r="I18" s="8"/>
      <c r="J18" s="132">
        <v>106</v>
      </c>
      <c r="K18" s="131">
        <v>8.7799999999999994</v>
      </c>
      <c r="L18" s="8">
        <f t="shared" si="2"/>
        <v>15.750371471025259</v>
      </c>
      <c r="M18" s="8"/>
      <c r="N18" s="39">
        <f t="shared" si="3"/>
        <v>258</v>
      </c>
      <c r="O18" s="39">
        <v>5.7403799686548549</v>
      </c>
      <c r="P18" s="8">
        <f t="shared" si="4"/>
        <v>38.335809806835073</v>
      </c>
      <c r="Q18" s="8"/>
      <c r="R18" s="129">
        <v>673</v>
      </c>
      <c r="S18" s="104">
        <v>7.3</v>
      </c>
      <c r="T18" s="8">
        <v>100</v>
      </c>
    </row>
    <row r="19" spans="1:20" x14ac:dyDescent="0.25">
      <c r="A19" s="9">
        <v>2009</v>
      </c>
      <c r="B19" s="6">
        <v>174</v>
      </c>
      <c r="C19" s="131">
        <v>8.6999999999999993</v>
      </c>
      <c r="D19" s="8">
        <f t="shared" si="0"/>
        <v>23.901098901098901</v>
      </c>
      <c r="E19" s="8"/>
      <c r="F19" s="132">
        <v>111</v>
      </c>
      <c r="G19" s="131">
        <v>7.1</v>
      </c>
      <c r="H19" s="8">
        <f t="shared" si="1"/>
        <v>15.247252747252748</v>
      </c>
      <c r="I19" s="8"/>
      <c r="J19" s="132">
        <v>109</v>
      </c>
      <c r="K19" s="131">
        <v>8.91</v>
      </c>
      <c r="L19" s="8">
        <f t="shared" si="2"/>
        <v>14.972527472527473</v>
      </c>
      <c r="M19" s="8"/>
      <c r="N19" s="39">
        <f t="shared" si="3"/>
        <v>334</v>
      </c>
      <c r="O19" s="39">
        <v>7.3877787559334482</v>
      </c>
      <c r="P19" s="8">
        <f t="shared" si="4"/>
        <v>45.879120879120876</v>
      </c>
      <c r="Q19" s="8"/>
      <c r="R19" s="129">
        <v>728</v>
      </c>
      <c r="S19" s="104">
        <v>7.83</v>
      </c>
      <c r="T19" s="8">
        <v>100</v>
      </c>
    </row>
    <row r="20" spans="1:20" x14ac:dyDescent="0.25">
      <c r="A20" s="9">
        <v>2010</v>
      </c>
      <c r="B20" s="6">
        <v>165</v>
      </c>
      <c r="C20" s="131">
        <v>8.1</v>
      </c>
      <c r="D20" s="8">
        <f t="shared" si="0"/>
        <v>22.853185595567869</v>
      </c>
      <c r="E20" s="8"/>
      <c r="F20" s="132">
        <v>112</v>
      </c>
      <c r="G20" s="131">
        <v>7.11</v>
      </c>
      <c r="H20" s="8">
        <f t="shared" si="1"/>
        <v>15.512465373961218</v>
      </c>
      <c r="I20" s="8"/>
      <c r="J20" s="132">
        <v>132</v>
      </c>
      <c r="K20" s="131">
        <v>10.67</v>
      </c>
      <c r="L20" s="8">
        <f t="shared" si="2"/>
        <v>18.282548476454295</v>
      </c>
      <c r="M20" s="8"/>
      <c r="N20" s="39">
        <f t="shared" si="3"/>
        <v>313</v>
      </c>
      <c r="O20" s="39">
        <v>6.8979180849087438</v>
      </c>
      <c r="P20" s="8">
        <f t="shared" si="4"/>
        <v>43.35180055401662</v>
      </c>
      <c r="Q20" s="8"/>
      <c r="R20" s="129">
        <v>722</v>
      </c>
      <c r="S20" s="104">
        <v>7.7</v>
      </c>
      <c r="T20" s="8">
        <v>100</v>
      </c>
    </row>
    <row r="21" spans="1:20" x14ac:dyDescent="0.25">
      <c r="A21" s="9">
        <v>2011</v>
      </c>
      <c r="B21" s="6">
        <v>183</v>
      </c>
      <c r="C21" s="131">
        <v>8.83</v>
      </c>
      <c r="D21" s="8">
        <f t="shared" si="0"/>
        <v>25.738396624472575</v>
      </c>
      <c r="E21" s="8"/>
      <c r="F21" s="132">
        <v>122</v>
      </c>
      <c r="G21" s="131">
        <v>7.69</v>
      </c>
      <c r="H21" s="8">
        <f t="shared" si="1"/>
        <v>17.158931082981717</v>
      </c>
      <c r="I21" s="8"/>
      <c r="J21" s="132">
        <v>95</v>
      </c>
      <c r="K21" s="131">
        <v>7.61</v>
      </c>
      <c r="L21" s="8">
        <f t="shared" si="2"/>
        <v>13.361462728551334</v>
      </c>
      <c r="M21" s="8"/>
      <c r="N21" s="39">
        <f t="shared" si="3"/>
        <v>311</v>
      </c>
      <c r="O21" s="39">
        <v>6.8384036835028459</v>
      </c>
      <c r="P21" s="8">
        <f t="shared" si="4"/>
        <v>43.741209563994374</v>
      </c>
      <c r="Q21" s="8"/>
      <c r="R21" s="129">
        <v>711</v>
      </c>
      <c r="S21" s="130">
        <v>7.52</v>
      </c>
      <c r="T21" s="8">
        <v>100</v>
      </c>
    </row>
    <row r="22" spans="1:20" x14ac:dyDescent="0.25">
      <c r="A22" s="9">
        <v>2012</v>
      </c>
      <c r="B22" s="6">
        <v>200</v>
      </c>
      <c r="C22" s="131">
        <v>9.48</v>
      </c>
      <c r="D22" s="8">
        <f t="shared" si="0"/>
        <v>25.806451612903224</v>
      </c>
      <c r="E22" s="8"/>
      <c r="F22" s="132">
        <v>100</v>
      </c>
      <c r="G22" s="131">
        <v>6.27</v>
      </c>
      <c r="H22" s="8">
        <f t="shared" si="1"/>
        <v>12.903225806451612</v>
      </c>
      <c r="I22" s="8"/>
      <c r="J22" s="132">
        <v>99</v>
      </c>
      <c r="K22" s="131">
        <v>7.87</v>
      </c>
      <c r="L22" s="8">
        <f t="shared" si="2"/>
        <v>12.774193548387098</v>
      </c>
      <c r="M22" s="8"/>
      <c r="N22" s="39">
        <f t="shared" si="3"/>
        <v>376</v>
      </c>
      <c r="O22" s="39">
        <v>8.2359476333916852</v>
      </c>
      <c r="P22" s="8">
        <f t="shared" si="4"/>
        <v>48.516129032258064</v>
      </c>
      <c r="Q22" s="8"/>
      <c r="R22" s="129">
        <v>775</v>
      </c>
      <c r="S22" s="130">
        <v>8.14</v>
      </c>
      <c r="T22" s="8">
        <v>100</v>
      </c>
    </row>
    <row r="23" spans="1:20" x14ac:dyDescent="0.25">
      <c r="A23" s="9">
        <v>2013</v>
      </c>
      <c r="B23" s="6">
        <v>205</v>
      </c>
      <c r="C23" s="131">
        <v>9.56</v>
      </c>
      <c r="D23" s="8">
        <f t="shared" si="0"/>
        <v>25.153374233128833</v>
      </c>
      <c r="E23" s="8"/>
      <c r="F23" s="6">
        <v>121</v>
      </c>
      <c r="G23" s="131">
        <v>7.53</v>
      </c>
      <c r="H23" s="8">
        <f t="shared" si="1"/>
        <v>14.846625766871165</v>
      </c>
      <c r="I23" s="8"/>
      <c r="J23" s="6">
        <v>100</v>
      </c>
      <c r="K23" s="131">
        <v>7.88</v>
      </c>
      <c r="L23" s="8">
        <f t="shared" si="2"/>
        <v>12.269938650306749</v>
      </c>
      <c r="M23" s="8"/>
      <c r="N23" s="39">
        <f t="shared" si="3"/>
        <v>389</v>
      </c>
      <c r="O23" s="39">
        <v>8.4700203737739432</v>
      </c>
      <c r="P23" s="8">
        <f t="shared" si="4"/>
        <v>47.730061349693251</v>
      </c>
      <c r="Q23" s="8"/>
      <c r="R23" s="129">
        <v>815</v>
      </c>
      <c r="S23" s="130">
        <v>8.49</v>
      </c>
      <c r="T23" s="8">
        <v>100</v>
      </c>
    </row>
    <row r="24" spans="1:20" x14ac:dyDescent="0.25">
      <c r="A24" s="9">
        <v>2014</v>
      </c>
      <c r="B24" s="6">
        <v>236</v>
      </c>
      <c r="C24" s="131">
        <v>10.82</v>
      </c>
      <c r="D24" s="8">
        <f t="shared" si="0"/>
        <v>25.133120340788075</v>
      </c>
      <c r="E24" s="8"/>
      <c r="F24" s="6">
        <v>156</v>
      </c>
      <c r="G24" s="131">
        <v>9.61</v>
      </c>
      <c r="H24" s="8">
        <f t="shared" si="1"/>
        <v>16.613418530351439</v>
      </c>
      <c r="I24" s="8"/>
      <c r="J24" s="6">
        <v>118</v>
      </c>
      <c r="K24" s="131">
        <v>9.2100000000000009</v>
      </c>
      <c r="L24" s="8">
        <f t="shared" si="2"/>
        <v>12.566560170394037</v>
      </c>
      <c r="M24" s="8"/>
      <c r="N24" s="39">
        <f t="shared" si="3"/>
        <v>429</v>
      </c>
      <c r="O24" s="39">
        <v>9.2688798331860909</v>
      </c>
      <c r="P24" s="8">
        <f t="shared" si="4"/>
        <v>45.686900958466452</v>
      </c>
      <c r="Q24" s="8"/>
      <c r="R24" s="129">
        <v>939</v>
      </c>
      <c r="S24" s="130">
        <v>9.68</v>
      </c>
      <c r="T24" s="8">
        <v>100</v>
      </c>
    </row>
    <row r="25" spans="1:20" x14ac:dyDescent="0.25">
      <c r="A25" s="9">
        <v>2015</v>
      </c>
      <c r="B25" s="6">
        <v>237</v>
      </c>
      <c r="C25" s="131">
        <v>10.7</v>
      </c>
      <c r="D25" s="8">
        <f t="shared" si="0"/>
        <v>24.842767295597483</v>
      </c>
      <c r="E25" s="8"/>
      <c r="F25" s="6">
        <v>141</v>
      </c>
      <c r="G25" s="131">
        <v>8.6</v>
      </c>
      <c r="H25" s="8">
        <f t="shared" si="1"/>
        <v>14.779874213836477</v>
      </c>
      <c r="I25" s="8"/>
      <c r="J25" s="6">
        <v>114</v>
      </c>
      <c r="K25" s="131">
        <v>8.7899999999999991</v>
      </c>
      <c r="L25" s="8">
        <f t="shared" si="2"/>
        <v>11.949685534591195</v>
      </c>
      <c r="M25" s="8"/>
      <c r="N25" s="39">
        <f t="shared" si="3"/>
        <v>462</v>
      </c>
      <c r="O25" s="39">
        <v>9.8987223577642514</v>
      </c>
      <c r="P25" s="8">
        <f t="shared" si="4"/>
        <v>48.427672955974842</v>
      </c>
      <c r="Q25" s="8"/>
      <c r="R25" s="129">
        <v>954</v>
      </c>
      <c r="S25" s="130">
        <v>9.74</v>
      </c>
      <c r="T25" s="8">
        <v>100</v>
      </c>
    </row>
    <row r="26" spans="1:20" x14ac:dyDescent="0.25">
      <c r="A26" s="9">
        <v>2016</v>
      </c>
      <c r="B26" s="6">
        <v>201</v>
      </c>
      <c r="C26" s="131">
        <v>8.93</v>
      </c>
      <c r="D26" s="8">
        <f t="shared" si="0"/>
        <v>21.943231441048034</v>
      </c>
      <c r="E26" s="8"/>
      <c r="F26" s="6">
        <v>176</v>
      </c>
      <c r="G26" s="131">
        <v>10.6</v>
      </c>
      <c r="H26" s="8">
        <f t="shared" si="1"/>
        <v>19.213973799126638</v>
      </c>
      <c r="I26" s="8"/>
      <c r="J26" s="6">
        <v>110</v>
      </c>
      <c r="K26" s="131">
        <v>8.3699999999999992</v>
      </c>
      <c r="L26" s="8">
        <f t="shared" si="2"/>
        <v>12.008733624454148</v>
      </c>
      <c r="M26" s="8"/>
      <c r="N26" s="39">
        <f t="shared" si="3"/>
        <v>429</v>
      </c>
      <c r="O26" s="39">
        <v>9.070256430314954</v>
      </c>
      <c r="P26" s="8">
        <f t="shared" si="4"/>
        <v>46.834061135371179</v>
      </c>
      <c r="Q26" s="8"/>
      <c r="R26" s="129">
        <v>916</v>
      </c>
      <c r="S26" s="130">
        <v>9.23</v>
      </c>
      <c r="T26" s="8">
        <v>100</v>
      </c>
    </row>
    <row r="27" spans="1:20" x14ac:dyDescent="0.25">
      <c r="A27" s="9">
        <v>2017</v>
      </c>
      <c r="B27" s="6">
        <v>211</v>
      </c>
      <c r="C27" s="131">
        <v>9.2200000000000006</v>
      </c>
      <c r="D27" s="8">
        <f t="shared" si="0"/>
        <v>21.933471933471935</v>
      </c>
      <c r="E27" s="8"/>
      <c r="F27" s="6">
        <v>188</v>
      </c>
      <c r="G27" s="131">
        <v>11.18</v>
      </c>
      <c r="H27" s="8">
        <f t="shared" si="1"/>
        <v>19.542619542619544</v>
      </c>
      <c r="I27" s="8"/>
      <c r="J27" s="6">
        <v>107</v>
      </c>
      <c r="K27" s="131">
        <v>8.02</v>
      </c>
      <c r="L27" s="8">
        <f t="shared" si="2"/>
        <v>11.122661122661123</v>
      </c>
      <c r="M27" s="8"/>
      <c r="N27" s="39">
        <f t="shared" si="3"/>
        <v>456</v>
      </c>
      <c r="O27" s="39">
        <v>9.5464834188469343</v>
      </c>
      <c r="P27" s="8">
        <f t="shared" si="4"/>
        <v>47.401247401247403</v>
      </c>
      <c r="Q27" s="8"/>
      <c r="R27" s="129">
        <v>962</v>
      </c>
      <c r="S27" s="130">
        <v>9.56</v>
      </c>
      <c r="T27" s="8">
        <v>100</v>
      </c>
    </row>
    <row r="28" spans="1:20" x14ac:dyDescent="0.25">
      <c r="A28" s="9">
        <v>2018</v>
      </c>
      <c r="B28" s="54">
        <v>226</v>
      </c>
      <c r="C28" s="18">
        <v>9.7200000000000006</v>
      </c>
      <c r="D28" s="8">
        <f t="shared" si="0"/>
        <v>25.027685492801773</v>
      </c>
      <c r="E28" s="8"/>
      <c r="F28" s="6">
        <v>174</v>
      </c>
      <c r="G28" s="131">
        <v>10.23</v>
      </c>
      <c r="H28" s="8">
        <f t="shared" si="1"/>
        <v>19.269102990033225</v>
      </c>
      <c r="I28" s="8"/>
      <c r="J28" s="54">
        <v>104</v>
      </c>
      <c r="K28" s="131">
        <v>7.68</v>
      </c>
      <c r="L28" s="8">
        <f t="shared" si="2"/>
        <v>11.517165005537098</v>
      </c>
      <c r="M28" s="8"/>
      <c r="N28" s="39">
        <f t="shared" si="3"/>
        <v>399</v>
      </c>
      <c r="O28" s="39">
        <v>8.2881828169560023</v>
      </c>
      <c r="P28" s="8">
        <f t="shared" si="4"/>
        <v>44.186046511627907</v>
      </c>
      <c r="Q28" s="8"/>
      <c r="R28" s="129">
        <v>903</v>
      </c>
      <c r="S28" s="130">
        <v>8.8699999999999992</v>
      </c>
      <c r="T28" s="8">
        <v>100</v>
      </c>
    </row>
    <row r="29" spans="1:20" x14ac:dyDescent="0.25">
      <c r="A29" s="9">
        <v>2019</v>
      </c>
      <c r="B29" s="54">
        <v>222</v>
      </c>
      <c r="C29" s="18">
        <v>9.4</v>
      </c>
      <c r="D29" s="8">
        <f t="shared" si="0"/>
        <v>24.53038674033149</v>
      </c>
      <c r="E29" s="8"/>
      <c r="F29" s="6">
        <v>151</v>
      </c>
      <c r="G29" s="131">
        <v>8.7899999999999991</v>
      </c>
      <c r="H29" s="8">
        <f t="shared" si="1"/>
        <v>16.685082872928177</v>
      </c>
      <c r="I29" s="8"/>
      <c r="J29" s="54">
        <v>124</v>
      </c>
      <c r="K29" s="131">
        <v>9.0500000000000007</v>
      </c>
      <c r="L29" s="8">
        <f t="shared" si="2"/>
        <v>13.701657458563535</v>
      </c>
      <c r="M29" s="8"/>
      <c r="N29" s="39">
        <f t="shared" si="3"/>
        <v>408</v>
      </c>
      <c r="O29" s="39">
        <v>8.417925229017083</v>
      </c>
      <c r="P29" s="8">
        <f t="shared" si="4"/>
        <v>45.082872928176798</v>
      </c>
      <c r="Q29" s="8"/>
      <c r="R29" s="129">
        <v>905</v>
      </c>
      <c r="S29" s="130">
        <v>8.8000000000000007</v>
      </c>
      <c r="T29" s="8">
        <v>100</v>
      </c>
    </row>
    <row r="30" spans="1:20" x14ac:dyDescent="0.25">
      <c r="A30" s="9">
        <v>2020</v>
      </c>
      <c r="B30" s="54">
        <v>169</v>
      </c>
      <c r="C30" s="18">
        <v>7.09</v>
      </c>
      <c r="D30" s="8">
        <f t="shared" si="0"/>
        <v>20.361445783132531</v>
      </c>
      <c r="E30" s="8"/>
      <c r="F30" s="6">
        <v>165</v>
      </c>
      <c r="G30" s="131">
        <v>9.5399999999999991</v>
      </c>
      <c r="H30" s="8">
        <f t="shared" si="1"/>
        <v>19.879518072289155</v>
      </c>
      <c r="I30" s="8"/>
      <c r="J30" s="54">
        <v>126</v>
      </c>
      <c r="K30" s="131">
        <v>9.11</v>
      </c>
      <c r="L30" s="8">
        <f t="shared" si="2"/>
        <v>15.180722891566264</v>
      </c>
      <c r="M30" s="8"/>
      <c r="N30" s="39">
        <f t="shared" si="3"/>
        <v>370</v>
      </c>
      <c r="O30" s="39">
        <v>7.6076492651627641</v>
      </c>
      <c r="P30" s="8">
        <f t="shared" si="4"/>
        <v>44.578313253012048</v>
      </c>
      <c r="Q30" s="8"/>
      <c r="R30" s="129">
        <v>830</v>
      </c>
      <c r="S30" s="130">
        <v>8.02</v>
      </c>
      <c r="T30" s="8">
        <v>100</v>
      </c>
    </row>
    <row r="31" spans="1:20" x14ac:dyDescent="0.25">
      <c r="A31" s="9">
        <v>2021</v>
      </c>
      <c r="B31" s="54">
        <v>147</v>
      </c>
      <c r="C31" s="18">
        <v>6.12</v>
      </c>
      <c r="D31" s="8">
        <f t="shared" si="0"/>
        <v>18.870346598202826</v>
      </c>
      <c r="E31" s="8"/>
      <c r="F31" s="6">
        <v>123</v>
      </c>
      <c r="G31" s="131">
        <v>7.07</v>
      </c>
      <c r="H31" s="8">
        <f t="shared" si="1"/>
        <v>15.789473684210526</v>
      </c>
      <c r="I31" s="8"/>
      <c r="J31" s="54">
        <v>110</v>
      </c>
      <c r="K31" s="131">
        <v>7.88</v>
      </c>
      <c r="L31" s="8">
        <f t="shared" si="2"/>
        <v>14.120667522464696</v>
      </c>
      <c r="M31" s="8"/>
      <c r="N31" s="39">
        <f t="shared" si="3"/>
        <v>399</v>
      </c>
      <c r="O31" s="39">
        <v>8.1596710609596954</v>
      </c>
      <c r="P31" s="8">
        <f t="shared" si="4"/>
        <v>51.219512195121951</v>
      </c>
      <c r="Q31" s="8"/>
      <c r="R31" s="129">
        <v>779</v>
      </c>
      <c r="S31" s="130">
        <v>7.48</v>
      </c>
      <c r="T31" s="8">
        <v>100</v>
      </c>
    </row>
    <row r="32" spans="1:20" x14ac:dyDescent="0.25">
      <c r="A32" s="9">
        <v>2022</v>
      </c>
      <c r="B32" s="54">
        <v>170</v>
      </c>
      <c r="C32" s="18">
        <v>7</v>
      </c>
      <c r="D32" s="8">
        <f t="shared" si="0"/>
        <v>19.767441860465116</v>
      </c>
      <c r="E32" s="8"/>
      <c r="F32" s="6">
        <v>164</v>
      </c>
      <c r="G32" s="131">
        <v>9.36</v>
      </c>
      <c r="H32" s="8">
        <f t="shared" si="1"/>
        <v>19.069767441860467</v>
      </c>
      <c r="I32" s="8"/>
      <c r="J32" s="54">
        <v>139</v>
      </c>
      <c r="K32" s="131">
        <v>9.8699999999999992</v>
      </c>
      <c r="L32" s="8">
        <f t="shared" si="2"/>
        <v>16.162790697674417</v>
      </c>
      <c r="M32" s="8"/>
      <c r="N32" s="39">
        <f t="shared" si="3"/>
        <v>387</v>
      </c>
      <c r="O32" s="39">
        <v>7.8842036618153344</v>
      </c>
      <c r="P32" s="8">
        <f t="shared" si="4"/>
        <v>45</v>
      </c>
      <c r="Q32" s="8"/>
      <c r="R32" s="129">
        <v>860</v>
      </c>
      <c r="S32" s="130">
        <v>8.1999999999999993</v>
      </c>
      <c r="T32" s="8">
        <v>100</v>
      </c>
    </row>
    <row r="33" spans="1:20" x14ac:dyDescent="0.25">
      <c r="A33" s="9">
        <v>2023</v>
      </c>
      <c r="B33" s="54">
        <v>182</v>
      </c>
      <c r="C33" s="18">
        <v>7.44</v>
      </c>
      <c r="D33" s="8">
        <f t="shared" si="0"/>
        <v>22.141119221411191</v>
      </c>
      <c r="E33" s="8"/>
      <c r="F33" s="6">
        <v>164</v>
      </c>
      <c r="G33" s="131">
        <v>9.3000000000000007</v>
      </c>
      <c r="H33" s="8">
        <f t="shared" si="1"/>
        <v>19.951338199513383</v>
      </c>
      <c r="I33" s="8"/>
      <c r="J33" s="54">
        <v>99</v>
      </c>
      <c r="K33" s="131">
        <v>6.98</v>
      </c>
      <c r="L33" s="8">
        <f t="shared" si="2"/>
        <v>12.043795620437956</v>
      </c>
      <c r="M33" s="8"/>
      <c r="N33" s="39">
        <f t="shared" si="3"/>
        <v>377</v>
      </c>
      <c r="O33" s="39">
        <v>7.6811973051018434</v>
      </c>
      <c r="P33" s="8">
        <f t="shared" si="4"/>
        <v>45.863746958637471</v>
      </c>
      <c r="Q33" s="8"/>
      <c r="R33" s="129">
        <v>822</v>
      </c>
      <c r="S33" s="130">
        <v>7.8</v>
      </c>
      <c r="T33" s="8">
        <v>100</v>
      </c>
    </row>
    <row r="34" spans="1:20" ht="5.25" customHeight="1" x14ac:dyDescent="0.25">
      <c r="A34" s="37"/>
      <c r="B34" s="70"/>
      <c r="C34" s="70"/>
      <c r="D34" s="38"/>
      <c r="E34" s="38"/>
      <c r="F34" s="70"/>
      <c r="G34" s="70"/>
      <c r="H34" s="38"/>
      <c r="I34" s="38"/>
      <c r="J34" s="70"/>
      <c r="K34" s="70"/>
      <c r="L34" s="38"/>
      <c r="M34" s="38"/>
      <c r="N34" s="38"/>
      <c r="O34" s="38"/>
      <c r="P34" s="38"/>
      <c r="Q34" s="38"/>
      <c r="R34" s="70"/>
      <c r="S34" s="70"/>
      <c r="T34" s="38"/>
    </row>
    <row r="35" spans="1:20" ht="15" customHeight="1" x14ac:dyDescent="0.25">
      <c r="A35" s="227" t="s">
        <v>208</v>
      </c>
      <c r="B35" s="227"/>
      <c r="C35" s="227"/>
      <c r="D35" s="227"/>
      <c r="E35" s="227"/>
      <c r="F35" s="227"/>
      <c r="G35" s="227"/>
      <c r="H35" s="227"/>
      <c r="I35" s="227"/>
      <c r="J35" s="227"/>
      <c r="K35" s="227"/>
      <c r="L35" s="227"/>
      <c r="M35" s="227"/>
      <c r="N35" s="227"/>
      <c r="O35" s="227"/>
      <c r="P35" s="227"/>
      <c r="Q35" s="227"/>
      <c r="R35" s="227"/>
      <c r="S35" s="227"/>
      <c r="T35" s="227"/>
    </row>
  </sheetData>
  <mergeCells count="10">
    <mergeCell ref="A35:T35"/>
    <mergeCell ref="F4:H4"/>
    <mergeCell ref="J4:L4"/>
    <mergeCell ref="N4:P4"/>
    <mergeCell ref="R4:T4"/>
    <mergeCell ref="A1:B1"/>
    <mergeCell ref="J1:N1"/>
    <mergeCell ref="A2:B2"/>
    <mergeCell ref="A3:T3"/>
    <mergeCell ref="B4:D4"/>
  </mergeCells>
  <hyperlinks>
    <hyperlink ref="J1:N1" location="Tabellförteckning!A1" display="Tillbaka till innehållsföreckningen " xr:uid="{30E661F1-C03B-40D9-A122-BBA7C5D96D61}"/>
  </hyperlinks>
  <pageMargins left="0.75" right="0.75" top="1" bottom="1" header="0.5" footer="0.5"/>
  <pageSetup paperSize="9" scale="7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8531-38BA-461B-8064-E8D1FE5DE5E1}">
  <sheetPr>
    <pageSetUpPr fitToPage="1"/>
  </sheetPr>
  <dimension ref="A1:I32"/>
  <sheetViews>
    <sheetView zoomScaleNormal="100" workbookViewId="0">
      <pane ySplit="5" topLeftCell="A6" activePane="bottomLeft" state="frozen"/>
      <selection activeCell="L20" sqref="L20"/>
      <selection pane="bottomLeft" activeCell="L20" sqref="L20"/>
    </sheetView>
  </sheetViews>
  <sheetFormatPr defaultColWidth="8.5546875" defaultRowHeight="13.2" x14ac:dyDescent="0.25"/>
  <cols>
    <col min="1" max="1" width="6.44140625" style="9" customWidth="1"/>
    <col min="2" max="5" width="8.5546875" style="42" customWidth="1"/>
    <col min="6" max="6" width="2.77734375" style="42" customWidth="1"/>
    <col min="7" max="9" width="9.21875" style="42" customWidth="1"/>
    <col min="10" max="16384" width="8.5546875" style="42"/>
  </cols>
  <sheetData>
    <row r="1" spans="1:9" ht="30" customHeight="1" x14ac:dyDescent="0.3">
      <c r="E1" s="220" t="s">
        <v>119</v>
      </c>
      <c r="F1" s="220"/>
      <c r="G1" s="221"/>
      <c r="H1" s="221"/>
      <c r="I1" s="221"/>
    </row>
    <row r="2" spans="1:9" ht="6" customHeight="1" x14ac:dyDescent="0.25"/>
    <row r="3" spans="1:9" ht="30" customHeight="1" x14ac:dyDescent="0.25">
      <c r="A3" s="253" t="s">
        <v>303</v>
      </c>
      <c r="B3" s="254"/>
      <c r="C3" s="254"/>
      <c r="D3" s="254"/>
      <c r="E3" s="254"/>
      <c r="F3" s="254"/>
      <c r="G3" s="254"/>
      <c r="H3" s="254"/>
      <c r="I3" s="206"/>
    </row>
    <row r="4" spans="1:9" ht="15" customHeight="1" x14ac:dyDescent="0.25">
      <c r="A4" s="255" t="s">
        <v>60</v>
      </c>
      <c r="B4" s="256" t="s">
        <v>2</v>
      </c>
      <c r="C4" s="256"/>
      <c r="D4" s="256" t="s">
        <v>3</v>
      </c>
      <c r="E4" s="256"/>
      <c r="F4" s="151"/>
      <c r="G4" s="256" t="s">
        <v>63</v>
      </c>
      <c r="H4" s="256"/>
      <c r="I4" s="256"/>
    </row>
    <row r="5" spans="1:9" ht="42.75" customHeight="1" x14ac:dyDescent="0.25">
      <c r="A5" s="255"/>
      <c r="B5" s="97" t="s">
        <v>49</v>
      </c>
      <c r="C5" s="78" t="s">
        <v>258</v>
      </c>
      <c r="D5" s="97" t="s">
        <v>49</v>
      </c>
      <c r="E5" s="78" t="s">
        <v>258</v>
      </c>
      <c r="F5" s="78"/>
      <c r="G5" s="97" t="s">
        <v>49</v>
      </c>
      <c r="H5" s="78" t="s">
        <v>258</v>
      </c>
      <c r="I5" s="126" t="s">
        <v>307</v>
      </c>
    </row>
    <row r="6" spans="1:9" ht="6" customHeight="1" x14ac:dyDescent="0.25">
      <c r="A6" s="74"/>
      <c r="B6" s="74"/>
      <c r="C6" s="74"/>
      <c r="D6" s="74"/>
      <c r="E6" s="74"/>
      <c r="F6" s="74"/>
      <c r="G6" s="74"/>
      <c r="H6" s="34"/>
      <c r="I6" s="34"/>
    </row>
    <row r="7" spans="1:9" x14ac:dyDescent="0.25">
      <c r="A7" s="69">
        <v>2000</v>
      </c>
      <c r="B7" s="129">
        <v>161</v>
      </c>
      <c r="C7" s="130">
        <v>3.6651275407472266</v>
      </c>
      <c r="D7" s="129">
        <v>33</v>
      </c>
      <c r="E7" s="130">
        <v>0.73496020858616151</v>
      </c>
      <c r="F7" s="130"/>
      <c r="G7" s="129">
        <v>194</v>
      </c>
      <c r="H7" s="104">
        <v>2.183998004231102</v>
      </c>
      <c r="I7" s="116">
        <f>H7/$H$7*100</f>
        <v>100</v>
      </c>
    </row>
    <row r="8" spans="1:9" x14ac:dyDescent="0.25">
      <c r="A8" s="69">
        <v>2001</v>
      </c>
      <c r="B8" s="129">
        <v>170</v>
      </c>
      <c r="C8" s="130">
        <v>3.8562350216459547</v>
      </c>
      <c r="D8" s="129">
        <v>34</v>
      </c>
      <c r="E8" s="130">
        <v>0.75544089641505519</v>
      </c>
      <c r="F8" s="130"/>
      <c r="G8" s="129">
        <v>204</v>
      </c>
      <c r="H8" s="104">
        <v>2.2897863853791303</v>
      </c>
      <c r="I8" s="116">
        <f t="shared" ref="I8:I30" si="0">H8/$H$7*100</f>
        <v>104.84379477193121</v>
      </c>
    </row>
    <row r="9" spans="1:9" x14ac:dyDescent="0.25">
      <c r="A9" s="69">
        <v>2002</v>
      </c>
      <c r="B9" s="129">
        <v>168</v>
      </c>
      <c r="C9" s="130">
        <v>3.794803242840076</v>
      </c>
      <c r="D9" s="129">
        <v>35</v>
      </c>
      <c r="E9" s="130">
        <v>0.77542032766604463</v>
      </c>
      <c r="F9" s="130"/>
      <c r="G9" s="129">
        <v>203</v>
      </c>
      <c r="H9" s="104">
        <v>2.270493383804649</v>
      </c>
      <c r="I9" s="116">
        <f t="shared" si="0"/>
        <v>103.9604147717158</v>
      </c>
    </row>
    <row r="10" spans="1:9" x14ac:dyDescent="0.25">
      <c r="A10" s="69">
        <v>2003</v>
      </c>
      <c r="B10" s="129">
        <v>185</v>
      </c>
      <c r="C10" s="130">
        <v>4.1604297701463748</v>
      </c>
      <c r="D10" s="129">
        <v>73</v>
      </c>
      <c r="E10" s="130">
        <v>1.6118298596559868</v>
      </c>
      <c r="F10" s="130"/>
      <c r="G10" s="129">
        <v>258</v>
      </c>
      <c r="H10" s="104">
        <v>2.8744372286414275</v>
      </c>
      <c r="I10" s="116">
        <f t="shared" si="0"/>
        <v>131.61354649009405</v>
      </c>
    </row>
    <row r="11" spans="1:9" x14ac:dyDescent="0.25">
      <c r="A11" s="69">
        <v>2004</v>
      </c>
      <c r="B11" s="129">
        <v>175</v>
      </c>
      <c r="C11" s="130">
        <v>3.9182224435333768</v>
      </c>
      <c r="D11" s="129">
        <v>50</v>
      </c>
      <c r="E11" s="130">
        <v>1.1000904054295182</v>
      </c>
      <c r="F11" s="130"/>
      <c r="G11" s="129">
        <v>225</v>
      </c>
      <c r="H11" s="104">
        <v>2.4968395559753702</v>
      </c>
      <c r="I11" s="116">
        <f t="shared" si="0"/>
        <v>114.32425996444108</v>
      </c>
    </row>
    <row r="12" spans="1:9" x14ac:dyDescent="0.25">
      <c r="A12" s="69">
        <v>2005</v>
      </c>
      <c r="B12" s="129">
        <v>177</v>
      </c>
      <c r="C12" s="130">
        <v>3.9451248732322166</v>
      </c>
      <c r="D12" s="129">
        <v>68</v>
      </c>
      <c r="E12" s="130">
        <v>1.4908350912763784</v>
      </c>
      <c r="F12" s="130"/>
      <c r="G12" s="129">
        <v>245</v>
      </c>
      <c r="H12" s="104">
        <v>2.7078549456262726</v>
      </c>
      <c r="I12" s="116">
        <f t="shared" si="0"/>
        <v>123.9861456091211</v>
      </c>
    </row>
    <row r="13" spans="1:9" x14ac:dyDescent="0.25">
      <c r="A13" s="69">
        <v>2006</v>
      </c>
      <c r="B13" s="129">
        <v>170</v>
      </c>
      <c r="C13" s="130">
        <v>3.7581327651036593</v>
      </c>
      <c r="D13" s="129">
        <v>65</v>
      </c>
      <c r="E13" s="130">
        <v>1.4162040763146622</v>
      </c>
      <c r="F13" s="130"/>
      <c r="G13" s="129">
        <v>235</v>
      </c>
      <c r="H13" s="104">
        <v>2.5786609551338233</v>
      </c>
      <c r="I13" s="116">
        <f t="shared" si="0"/>
        <v>118.07066444832519</v>
      </c>
    </row>
    <row r="14" spans="1:9" x14ac:dyDescent="0.25">
      <c r="A14" s="69">
        <v>2007</v>
      </c>
      <c r="B14" s="129">
        <v>225</v>
      </c>
      <c r="C14" s="130">
        <v>4.9299713995925876</v>
      </c>
      <c r="D14" s="129">
        <v>85</v>
      </c>
      <c r="E14" s="130">
        <v>1.8402227665432778</v>
      </c>
      <c r="F14" s="130"/>
      <c r="G14" s="129">
        <v>310</v>
      </c>
      <c r="H14" s="104">
        <v>3.3758299505157781</v>
      </c>
      <c r="I14" s="116">
        <f t="shared" si="0"/>
        <v>154.5711096793915</v>
      </c>
    </row>
    <row r="15" spans="1:9" x14ac:dyDescent="0.25">
      <c r="A15" s="69">
        <v>2008</v>
      </c>
      <c r="B15" s="129">
        <v>237</v>
      </c>
      <c r="C15" s="130">
        <v>5.148021921450308</v>
      </c>
      <c r="D15" s="129">
        <v>83</v>
      </c>
      <c r="E15" s="130">
        <v>1.7839345730174092</v>
      </c>
      <c r="F15" s="130"/>
      <c r="G15" s="129">
        <v>320</v>
      </c>
      <c r="H15" s="104">
        <v>3.4570873369375632</v>
      </c>
      <c r="I15" s="116">
        <f t="shared" si="0"/>
        <v>158.29168938067161</v>
      </c>
    </row>
    <row r="16" spans="1:9" x14ac:dyDescent="0.25">
      <c r="A16" s="69">
        <v>2009</v>
      </c>
      <c r="B16" s="129">
        <v>258</v>
      </c>
      <c r="C16" s="130">
        <v>5.5495638429998282</v>
      </c>
      <c r="D16" s="129">
        <v>92</v>
      </c>
      <c r="E16" s="130">
        <v>1.9609230661675123</v>
      </c>
      <c r="F16" s="130"/>
      <c r="G16" s="129">
        <v>350</v>
      </c>
      <c r="H16" s="104">
        <v>3.7470497336275876</v>
      </c>
      <c r="I16" s="116">
        <f t="shared" si="0"/>
        <v>171.56836802819211</v>
      </c>
    </row>
    <row r="17" spans="1:9" x14ac:dyDescent="0.25">
      <c r="A17" s="69">
        <v>2010</v>
      </c>
      <c r="B17" s="129">
        <v>263</v>
      </c>
      <c r="C17" s="130">
        <v>5.6073841787335583</v>
      </c>
      <c r="D17" s="129">
        <v>108</v>
      </c>
      <c r="E17" s="130">
        <v>2.2855565944021641</v>
      </c>
      <c r="F17" s="130"/>
      <c r="G17" s="129">
        <v>371</v>
      </c>
      <c r="H17" s="104">
        <v>3.9402818947764184</v>
      </c>
      <c r="I17" s="116">
        <f t="shared" si="0"/>
        <v>180.41600253950932</v>
      </c>
    </row>
    <row r="18" spans="1:9" x14ac:dyDescent="0.25">
      <c r="A18" s="69">
        <v>2011</v>
      </c>
      <c r="B18" s="129">
        <v>262</v>
      </c>
      <c r="C18" s="130">
        <v>5.5428221088364849</v>
      </c>
      <c r="D18" s="129">
        <v>111</v>
      </c>
      <c r="E18" s="130">
        <v>2.3338837233897833</v>
      </c>
      <c r="F18" s="130"/>
      <c r="G18" s="129">
        <v>373</v>
      </c>
      <c r="H18" s="130">
        <v>3.933414567659212</v>
      </c>
      <c r="I18" s="116">
        <f t="shared" si="0"/>
        <v>180.10156419735418</v>
      </c>
    </row>
    <row r="19" spans="1:9" x14ac:dyDescent="0.25">
      <c r="A19" s="69">
        <v>2012</v>
      </c>
      <c r="B19" s="129">
        <v>316</v>
      </c>
      <c r="C19" s="130">
        <v>6.6304301071884559</v>
      </c>
      <c r="D19" s="129">
        <v>110</v>
      </c>
      <c r="E19" s="130">
        <v>2.2964566925846159</v>
      </c>
      <c r="F19" s="130"/>
      <c r="G19" s="129">
        <v>429</v>
      </c>
      <c r="H19" s="130">
        <v>4.4893763460934526</v>
      </c>
      <c r="I19" s="116">
        <f t="shared" si="0"/>
        <v>205.55771284571213</v>
      </c>
    </row>
    <row r="20" spans="1:9" x14ac:dyDescent="0.25">
      <c r="A20" s="69">
        <v>2013</v>
      </c>
      <c r="B20" s="129">
        <v>357</v>
      </c>
      <c r="C20" s="130">
        <v>7.415320467509992</v>
      </c>
      <c r="D20" s="129">
        <v>120</v>
      </c>
      <c r="E20" s="130">
        <v>2.4842112846539712</v>
      </c>
      <c r="F20" s="130"/>
      <c r="G20" s="129">
        <v>480</v>
      </c>
      <c r="H20" s="130">
        <v>4.9767420256003607</v>
      </c>
      <c r="I20" s="116">
        <f t="shared" si="0"/>
        <v>227.87301160343651</v>
      </c>
    </row>
    <row r="21" spans="1:9" x14ac:dyDescent="0.25">
      <c r="A21" s="69">
        <v>2014</v>
      </c>
      <c r="B21" s="129">
        <v>460</v>
      </c>
      <c r="C21" s="130">
        <v>9.4412426317258582</v>
      </c>
      <c r="D21" s="129">
        <v>163</v>
      </c>
      <c r="E21" s="130">
        <v>3.3435108710256065</v>
      </c>
      <c r="F21" s="130"/>
      <c r="G21" s="129">
        <v>632</v>
      </c>
      <c r="H21" s="130">
        <v>6.4838102233888062</v>
      </c>
      <c r="I21" s="116">
        <f t="shared" si="0"/>
        <v>296.87802877235208</v>
      </c>
    </row>
    <row r="22" spans="1:9" x14ac:dyDescent="0.25">
      <c r="A22" s="69">
        <v>2015</v>
      </c>
      <c r="B22" s="129">
        <v>494</v>
      </c>
      <c r="C22" s="130">
        <v>10.018320953744155</v>
      </c>
      <c r="D22" s="129">
        <v>178</v>
      </c>
      <c r="E22" s="130">
        <v>3.6178486767718465</v>
      </c>
      <c r="F22" s="130"/>
      <c r="G22" s="129">
        <v>675</v>
      </c>
      <c r="H22" s="130">
        <v>6.8520844091528819</v>
      </c>
      <c r="I22" s="116">
        <f t="shared" si="0"/>
        <v>313.74041532447399</v>
      </c>
    </row>
    <row r="23" spans="1:9" x14ac:dyDescent="0.25">
      <c r="A23" s="69">
        <v>2016</v>
      </c>
      <c r="B23" s="129">
        <v>455</v>
      </c>
      <c r="C23" s="130">
        <v>9.0757731312035652</v>
      </c>
      <c r="D23" s="129">
        <v>146</v>
      </c>
      <c r="E23" s="130">
        <v>2.9306641005290048</v>
      </c>
      <c r="F23" s="130"/>
      <c r="G23" s="129">
        <v>605</v>
      </c>
      <c r="H23" s="130">
        <v>6.0529338570405073</v>
      </c>
      <c r="I23" s="116">
        <f t="shared" si="0"/>
        <v>277.14923939097196</v>
      </c>
    </row>
    <row r="24" spans="1:9" x14ac:dyDescent="0.25">
      <c r="A24" s="69">
        <v>2017</v>
      </c>
      <c r="B24" s="129">
        <v>473</v>
      </c>
      <c r="C24" s="130">
        <v>9.306147054437222</v>
      </c>
      <c r="D24" s="129">
        <v>167</v>
      </c>
      <c r="E24" s="130">
        <v>3.3150838299342147</v>
      </c>
      <c r="F24" s="130"/>
      <c r="G24" s="129">
        <v>643</v>
      </c>
      <c r="H24" s="130">
        <v>6.3536030067265186</v>
      </c>
      <c r="I24" s="116">
        <f t="shared" si="0"/>
        <v>290.91615442951684</v>
      </c>
    </row>
    <row r="25" spans="1:9" x14ac:dyDescent="0.25">
      <c r="A25" s="69">
        <v>2018</v>
      </c>
      <c r="B25" s="129">
        <v>413</v>
      </c>
      <c r="C25" s="130">
        <v>8.0312100991786384</v>
      </c>
      <c r="D25" s="129">
        <v>166</v>
      </c>
      <c r="E25" s="130">
        <v>3.2627408556282376</v>
      </c>
      <c r="F25" s="130"/>
      <c r="G25" s="129">
        <v>583</v>
      </c>
      <c r="H25" s="130">
        <v>5.6988216733128478</v>
      </c>
      <c r="I25" s="116">
        <f t="shared" si="0"/>
        <v>260.9352967480927</v>
      </c>
    </row>
    <row r="26" spans="1:9" x14ac:dyDescent="0.25">
      <c r="A26" s="69">
        <v>2019</v>
      </c>
      <c r="B26" s="129">
        <v>384</v>
      </c>
      <c r="C26" s="130">
        <v>7.3905647892707478</v>
      </c>
      <c r="D26" s="129">
        <v>171</v>
      </c>
      <c r="E26" s="130">
        <v>3.3321803859288455</v>
      </c>
      <c r="F26" s="130"/>
      <c r="G26" s="129">
        <v>555</v>
      </c>
      <c r="H26" s="130">
        <v>5.3739551409336679</v>
      </c>
      <c r="I26" s="116">
        <f t="shared" si="0"/>
        <v>246.06044192909516</v>
      </c>
    </row>
    <row r="27" spans="1:9" x14ac:dyDescent="0.25">
      <c r="A27" s="69">
        <v>2020</v>
      </c>
      <c r="B27" s="129">
        <v>379</v>
      </c>
      <c r="C27" s="130">
        <v>7.2565786437933175</v>
      </c>
      <c r="D27" s="129">
        <v>154</v>
      </c>
      <c r="E27" s="130">
        <v>2.9865519830705165</v>
      </c>
      <c r="F27" s="130"/>
      <c r="G27" s="129">
        <v>533</v>
      </c>
      <c r="H27" s="130">
        <v>5.1352235387856302</v>
      </c>
      <c r="I27" s="116">
        <f t="shared" si="0"/>
        <v>235.12949777596234</v>
      </c>
    </row>
    <row r="28" spans="1:9" x14ac:dyDescent="0.25">
      <c r="A28" s="69">
        <v>2021</v>
      </c>
      <c r="B28" s="129">
        <v>322</v>
      </c>
      <c r="C28" s="130">
        <v>6.1208502963575047</v>
      </c>
      <c r="D28" s="129">
        <v>140</v>
      </c>
      <c r="E28" s="130">
        <v>2.6966539724891212</v>
      </c>
      <c r="F28" s="130"/>
      <c r="G28" s="129">
        <v>462</v>
      </c>
      <c r="H28" s="130">
        <v>4.4200687961703453</v>
      </c>
      <c r="I28" s="116">
        <f t="shared" si="0"/>
        <v>202.38428733026583</v>
      </c>
    </row>
    <row r="29" spans="1:9" x14ac:dyDescent="0.25">
      <c r="A29" s="69">
        <v>2022</v>
      </c>
      <c r="B29" s="129">
        <v>374</v>
      </c>
      <c r="C29" s="130">
        <v>7.0588359639765326</v>
      </c>
      <c r="D29" s="129">
        <v>145</v>
      </c>
      <c r="E29" s="130">
        <v>2.7760589611949076</v>
      </c>
      <c r="F29" s="130"/>
      <c r="G29" s="129">
        <v>519</v>
      </c>
      <c r="H29" s="130">
        <v>4.932730482069382</v>
      </c>
      <c r="I29" s="116">
        <f t="shared" si="0"/>
        <v>225.85782919733015</v>
      </c>
    </row>
    <row r="30" spans="1:9" x14ac:dyDescent="0.25">
      <c r="A30" s="69">
        <v>2023</v>
      </c>
      <c r="B30" s="129">
        <v>324</v>
      </c>
      <c r="C30" s="130">
        <v>6.0988017172267988</v>
      </c>
      <c r="D30" s="129">
        <v>150</v>
      </c>
      <c r="E30" s="130">
        <v>2.8630390816286799</v>
      </c>
      <c r="F30" s="130"/>
      <c r="G30" s="129">
        <v>474</v>
      </c>
      <c r="H30" s="130">
        <v>4.4921641588417875</v>
      </c>
      <c r="I30" s="116">
        <f t="shared" si="0"/>
        <v>205.6853600662194</v>
      </c>
    </row>
    <row r="31" spans="1:9" ht="6" customHeight="1" x14ac:dyDescent="0.25">
      <c r="A31" s="73"/>
      <c r="B31" s="72"/>
      <c r="C31" s="71"/>
      <c r="D31" s="105"/>
      <c r="E31" s="74"/>
      <c r="F31" s="74"/>
      <c r="G31" s="105"/>
      <c r="H31" s="34"/>
      <c r="I31" s="34"/>
    </row>
    <row r="32" spans="1:9" ht="15" customHeight="1" x14ac:dyDescent="0.25">
      <c r="A32" s="227" t="s">
        <v>320</v>
      </c>
      <c r="B32" s="227"/>
      <c r="C32" s="227"/>
      <c r="D32" s="227"/>
      <c r="E32" s="227"/>
      <c r="F32" s="227"/>
      <c r="G32" s="227"/>
      <c r="H32" s="227"/>
      <c r="I32" s="205"/>
    </row>
  </sheetData>
  <mergeCells count="7">
    <mergeCell ref="A32:I32"/>
    <mergeCell ref="E1:I1"/>
    <mergeCell ref="A3:I3"/>
    <mergeCell ref="A4:A5"/>
    <mergeCell ref="B4:C4"/>
    <mergeCell ref="D4:E4"/>
    <mergeCell ref="G4:I4"/>
  </mergeCells>
  <hyperlinks>
    <hyperlink ref="E1:I1" location="Tabellförteckning!A1" display="Tillbaka till innehållsföreckningen " xr:uid="{F608C53C-8B2E-4E72-BF5D-633C6C9CC53C}"/>
    <hyperlink ref="H1" location="Tabellförteckning!A1" display="Tillbaka till innehållsföreckningen " xr:uid="{F316B007-8036-44BF-A4B6-62DC76E357BF}"/>
  </hyperlinks>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ublished="0">
    <pageSetUpPr fitToPage="1"/>
  </sheetPr>
  <dimension ref="A1:I10"/>
  <sheetViews>
    <sheetView topLeftCell="A4" zoomScaleNormal="100" workbookViewId="0">
      <selection activeCell="A10" sqref="A10:XFD10"/>
    </sheetView>
  </sheetViews>
  <sheetFormatPr defaultColWidth="9.44140625" defaultRowHeight="13.2" x14ac:dyDescent="0.25"/>
  <cols>
    <col min="1" max="16384" width="9.44140625" style="9"/>
  </cols>
  <sheetData>
    <row r="1" spans="1:9" ht="15" customHeight="1" x14ac:dyDescent="0.25">
      <c r="A1" s="189" t="s">
        <v>137</v>
      </c>
      <c r="B1" s="186"/>
      <c r="C1" s="186"/>
      <c r="D1" s="186"/>
      <c r="E1" s="186"/>
      <c r="F1" s="186"/>
      <c r="G1" s="186"/>
      <c r="H1" s="186"/>
      <c r="I1" s="186"/>
    </row>
    <row r="2" spans="1:9" ht="15" customHeight="1" x14ac:dyDescent="0.25">
      <c r="A2" s="189" t="s">
        <v>372</v>
      </c>
      <c r="B2" s="186"/>
      <c r="C2" s="186"/>
      <c r="D2" s="186"/>
      <c r="E2" s="186"/>
      <c r="F2" s="186"/>
      <c r="G2" s="186"/>
      <c r="H2" s="186"/>
      <c r="I2" s="186"/>
    </row>
    <row r="3" spans="1:9" ht="6" customHeight="1" x14ac:dyDescent="0.25"/>
    <row r="4" spans="1:9" ht="70.05" customHeight="1" x14ac:dyDescent="0.25">
      <c r="A4" s="186" t="s">
        <v>373</v>
      </c>
      <c r="B4" s="186"/>
      <c r="C4" s="186"/>
      <c r="D4" s="186"/>
      <c r="E4" s="186"/>
      <c r="F4" s="186"/>
      <c r="G4" s="186"/>
      <c r="H4" s="186"/>
      <c r="I4" s="186"/>
    </row>
    <row r="5" spans="1:9" ht="6" customHeight="1" x14ac:dyDescent="0.25">
      <c r="A5" s="86"/>
      <c r="B5" s="86"/>
      <c r="C5" s="86"/>
      <c r="D5" s="86"/>
      <c r="E5" s="86"/>
      <c r="F5" s="86"/>
      <c r="G5" s="86"/>
      <c r="H5" s="86"/>
      <c r="I5" s="86"/>
    </row>
    <row r="6" spans="1:9" ht="30" customHeight="1" x14ac:dyDescent="0.25">
      <c r="A6" s="186" t="s">
        <v>374</v>
      </c>
      <c r="B6" s="186"/>
      <c r="C6" s="186"/>
      <c r="D6" s="186"/>
      <c r="E6" s="186"/>
      <c r="F6" s="186"/>
      <c r="G6" s="186"/>
      <c r="H6" s="186"/>
      <c r="I6" s="186"/>
    </row>
    <row r="7" spans="1:9" ht="6" customHeight="1" x14ac:dyDescent="0.25">
      <c r="A7" s="86"/>
      <c r="B7" s="86"/>
      <c r="C7" s="86"/>
      <c r="D7" s="86"/>
      <c r="E7" s="86"/>
      <c r="F7" s="86"/>
      <c r="G7" s="86"/>
      <c r="H7" s="86"/>
      <c r="I7" s="86"/>
    </row>
    <row r="8" spans="1:9" ht="70.05" customHeight="1" x14ac:dyDescent="0.25">
      <c r="A8" s="186" t="s">
        <v>375</v>
      </c>
      <c r="B8" s="186"/>
      <c r="C8" s="186"/>
      <c r="D8" s="186"/>
      <c r="E8" s="186"/>
      <c r="F8" s="186"/>
      <c r="G8" s="186"/>
      <c r="H8" s="186"/>
      <c r="I8" s="186"/>
    </row>
    <row r="9" spans="1:9" ht="6" customHeight="1" x14ac:dyDescent="0.25"/>
    <row r="10" spans="1:9" ht="45" customHeight="1" x14ac:dyDescent="0.25">
      <c r="A10" s="186" t="s">
        <v>376</v>
      </c>
      <c r="B10" s="186"/>
      <c r="C10" s="186"/>
      <c r="D10" s="186"/>
      <c r="E10" s="186"/>
      <c r="F10" s="186"/>
      <c r="G10" s="186"/>
      <c r="H10" s="186"/>
      <c r="I10" s="186"/>
    </row>
  </sheetData>
  <mergeCells count="6">
    <mergeCell ref="A10:I10"/>
    <mergeCell ref="A8:I8"/>
    <mergeCell ref="A1:I1"/>
    <mergeCell ref="A2:I2"/>
    <mergeCell ref="A6:I6"/>
    <mergeCell ref="A4:I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ublished="0">
    <pageSetUpPr fitToPage="1"/>
  </sheetPr>
  <dimension ref="A1:T66"/>
  <sheetViews>
    <sheetView zoomScaleNormal="100" workbookViewId="0">
      <pane ySplit="5" topLeftCell="A54" activePane="bottomLeft" state="frozen"/>
      <selection activeCell="L20" sqref="L20"/>
      <selection pane="bottomLeft" sqref="A1:B1"/>
    </sheetView>
  </sheetViews>
  <sheetFormatPr defaultColWidth="9.44140625" defaultRowHeight="13.2" x14ac:dyDescent="0.25"/>
  <cols>
    <col min="1" max="1" width="6.77734375" style="90" customWidth="1"/>
    <col min="2" max="4" width="4.77734375" style="90" customWidth="1"/>
    <col min="5" max="5" width="2.77734375" style="90" customWidth="1"/>
    <col min="6" max="8" width="4.77734375" style="90" customWidth="1"/>
    <col min="9" max="9" width="2.77734375" style="90" customWidth="1"/>
    <col min="10" max="12" width="4.77734375" style="90" customWidth="1"/>
    <col min="13" max="13" width="2.77734375" style="90" customWidth="1"/>
    <col min="14" max="16" width="4.77734375" style="90" customWidth="1"/>
    <col min="17" max="17" width="2.77734375" style="90" customWidth="1"/>
    <col min="18" max="20" width="4.77734375" style="90" customWidth="1"/>
    <col min="21" max="16384" width="9.44140625" style="90"/>
  </cols>
  <sheetData>
    <row r="1" spans="1:20" ht="30" customHeight="1" x14ac:dyDescent="0.25">
      <c r="A1" s="264"/>
      <c r="B1" s="214"/>
      <c r="J1" s="211" t="s">
        <v>119</v>
      </c>
      <c r="K1" s="212"/>
      <c r="L1" s="212"/>
      <c r="M1" s="212"/>
      <c r="N1" s="212"/>
    </row>
    <row r="2" spans="1:20" ht="6" customHeight="1" x14ac:dyDescent="0.25">
      <c r="A2" s="264"/>
      <c r="B2" s="214"/>
    </row>
    <row r="3" spans="1:20" s="92" customFormat="1" ht="15" customHeight="1" x14ac:dyDescent="0.25">
      <c r="A3" s="262" t="s">
        <v>287</v>
      </c>
      <c r="B3" s="262"/>
      <c r="C3" s="262"/>
      <c r="D3" s="262"/>
      <c r="E3" s="262"/>
      <c r="F3" s="262"/>
      <c r="G3" s="262"/>
      <c r="H3" s="262"/>
      <c r="I3" s="262"/>
      <c r="J3" s="262"/>
      <c r="K3" s="262"/>
      <c r="L3" s="262"/>
      <c r="M3" s="262"/>
      <c r="N3" s="262"/>
      <c r="O3" s="262"/>
      <c r="P3" s="262"/>
      <c r="Q3" s="262"/>
      <c r="R3" s="262"/>
      <c r="S3" s="262"/>
      <c r="T3" s="262"/>
    </row>
    <row r="4" spans="1:20" ht="30" customHeight="1" x14ac:dyDescent="0.25">
      <c r="A4" s="101"/>
      <c r="B4" s="263" t="s">
        <v>32</v>
      </c>
      <c r="C4" s="263"/>
      <c r="D4" s="263"/>
      <c r="E4" s="93"/>
      <c r="F4" s="263" t="s">
        <v>255</v>
      </c>
      <c r="G4" s="263"/>
      <c r="H4" s="263"/>
      <c r="I4" s="93"/>
      <c r="J4" s="263" t="s">
        <v>83</v>
      </c>
      <c r="K4" s="263"/>
      <c r="L4" s="263"/>
      <c r="M4" s="93"/>
      <c r="N4" s="263" t="s">
        <v>270</v>
      </c>
      <c r="O4" s="263"/>
      <c r="P4" s="263"/>
      <c r="Q4" s="93"/>
      <c r="R4" s="263" t="s">
        <v>31</v>
      </c>
      <c r="S4" s="263"/>
      <c r="T4" s="263"/>
    </row>
    <row r="5" spans="1:20" ht="15" customHeight="1" x14ac:dyDescent="0.25">
      <c r="A5" s="101" t="s">
        <v>60</v>
      </c>
      <c r="B5" s="93" t="s">
        <v>268</v>
      </c>
      <c r="C5" s="93" t="s">
        <v>269</v>
      </c>
      <c r="D5" s="93" t="s">
        <v>64</v>
      </c>
      <c r="E5" s="150"/>
      <c r="F5" s="93" t="s">
        <v>268</v>
      </c>
      <c r="G5" s="93" t="s">
        <v>269</v>
      </c>
      <c r="H5" s="93" t="s">
        <v>64</v>
      </c>
      <c r="I5" s="150"/>
      <c r="J5" s="93" t="s">
        <v>268</v>
      </c>
      <c r="K5" s="93" t="s">
        <v>269</v>
      </c>
      <c r="L5" s="93" t="s">
        <v>64</v>
      </c>
      <c r="M5" s="150"/>
      <c r="N5" s="93" t="s">
        <v>268</v>
      </c>
      <c r="O5" s="93" t="s">
        <v>269</v>
      </c>
      <c r="P5" s="93" t="s">
        <v>64</v>
      </c>
      <c r="Q5" s="150"/>
      <c r="R5" s="93" t="s">
        <v>268</v>
      </c>
      <c r="S5" s="93" t="s">
        <v>269</v>
      </c>
      <c r="T5" s="93" t="s">
        <v>64</v>
      </c>
    </row>
    <row r="6" spans="1:20" ht="6" customHeight="1" x14ac:dyDescent="0.25">
      <c r="A6" s="135"/>
      <c r="B6" s="60"/>
      <c r="C6" s="60"/>
      <c r="D6" s="60"/>
      <c r="E6" s="149"/>
      <c r="F6" s="60"/>
      <c r="G6" s="60"/>
      <c r="H6" s="60"/>
      <c r="I6" s="61"/>
      <c r="J6" s="60"/>
      <c r="K6" s="60"/>
      <c r="L6" s="60"/>
      <c r="M6" s="61"/>
      <c r="N6" s="61"/>
      <c r="O6" s="61"/>
      <c r="P6" s="61"/>
      <c r="Q6" s="61"/>
      <c r="R6" s="60"/>
      <c r="S6" s="60"/>
      <c r="T6" s="102"/>
    </row>
    <row r="7" spans="1:20" ht="12.75" customHeight="1" x14ac:dyDescent="0.25">
      <c r="A7" s="14">
        <v>1971</v>
      </c>
      <c r="B7" s="40" t="s">
        <v>66</v>
      </c>
      <c r="C7" s="40" t="s">
        <v>66</v>
      </c>
      <c r="D7" s="40" t="s">
        <v>66</v>
      </c>
      <c r="E7" s="40"/>
      <c r="F7" s="57">
        <v>5</v>
      </c>
      <c r="G7" s="57">
        <v>5</v>
      </c>
      <c r="H7" s="40" t="s">
        <v>66</v>
      </c>
      <c r="I7" s="40"/>
      <c r="J7" s="59" t="s">
        <v>34</v>
      </c>
      <c r="K7" s="59" t="s">
        <v>34</v>
      </c>
      <c r="L7" s="59" t="s">
        <v>34</v>
      </c>
      <c r="M7" s="40"/>
      <c r="N7" s="43">
        <v>14</v>
      </c>
      <c r="O7" s="43">
        <v>16</v>
      </c>
      <c r="P7" s="40" t="s">
        <v>66</v>
      </c>
      <c r="Q7" s="40"/>
      <c r="R7" s="40" t="s">
        <v>66</v>
      </c>
      <c r="S7" s="40" t="s">
        <v>66</v>
      </c>
      <c r="T7" s="40" t="s">
        <v>66</v>
      </c>
    </row>
    <row r="8" spans="1:20" ht="12.75" customHeight="1" x14ac:dyDescent="0.25">
      <c r="A8" s="14">
        <v>1972</v>
      </c>
      <c r="B8" s="40" t="s">
        <v>66</v>
      </c>
      <c r="C8" s="40" t="s">
        <v>66</v>
      </c>
      <c r="D8" s="40" t="s">
        <v>66</v>
      </c>
      <c r="E8" s="40"/>
      <c r="F8" s="57">
        <v>7</v>
      </c>
      <c r="G8" s="57">
        <v>6</v>
      </c>
      <c r="H8" s="40" t="s">
        <v>66</v>
      </c>
      <c r="I8" s="40"/>
      <c r="J8" s="40" t="s">
        <v>34</v>
      </c>
      <c r="K8" s="40" t="s">
        <v>34</v>
      </c>
      <c r="L8" s="40" t="s">
        <v>34</v>
      </c>
      <c r="M8" s="40"/>
      <c r="N8" s="43">
        <v>15</v>
      </c>
      <c r="O8" s="43">
        <v>14</v>
      </c>
      <c r="P8" s="40" t="s">
        <v>66</v>
      </c>
      <c r="Q8" s="40"/>
      <c r="R8" s="40" t="s">
        <v>66</v>
      </c>
      <c r="S8" s="40" t="s">
        <v>66</v>
      </c>
      <c r="T8" s="40" t="s">
        <v>66</v>
      </c>
    </row>
    <row r="9" spans="1:20" ht="12.75" customHeight="1" x14ac:dyDescent="0.25">
      <c r="A9" s="14">
        <v>1973</v>
      </c>
      <c r="B9" s="40" t="s">
        <v>66</v>
      </c>
      <c r="C9" s="40" t="s">
        <v>66</v>
      </c>
      <c r="D9" s="40" t="s">
        <v>66</v>
      </c>
      <c r="E9" s="40"/>
      <c r="F9" s="57">
        <v>5</v>
      </c>
      <c r="G9" s="57">
        <v>4</v>
      </c>
      <c r="H9" s="40" t="s">
        <v>66</v>
      </c>
      <c r="I9" s="40"/>
      <c r="J9" s="40" t="s">
        <v>34</v>
      </c>
      <c r="K9" s="40" t="s">
        <v>34</v>
      </c>
      <c r="L9" s="40" t="s">
        <v>34</v>
      </c>
      <c r="M9" s="40"/>
      <c r="N9" s="43">
        <v>12</v>
      </c>
      <c r="O9" s="43">
        <v>14</v>
      </c>
      <c r="P9" s="40" t="s">
        <v>66</v>
      </c>
      <c r="Q9" s="40"/>
      <c r="R9" s="40" t="s">
        <v>66</v>
      </c>
      <c r="S9" s="40" t="s">
        <v>66</v>
      </c>
      <c r="T9" s="40" t="s">
        <v>66</v>
      </c>
    </row>
    <row r="10" spans="1:20" ht="12.75" customHeight="1" x14ac:dyDescent="0.25">
      <c r="A10" s="14">
        <v>1974</v>
      </c>
      <c r="B10" s="40" t="s">
        <v>66</v>
      </c>
      <c r="C10" s="40" t="s">
        <v>66</v>
      </c>
      <c r="D10" s="40" t="s">
        <v>66</v>
      </c>
      <c r="E10" s="40"/>
      <c r="F10" s="57">
        <v>3</v>
      </c>
      <c r="G10" s="57">
        <v>2</v>
      </c>
      <c r="H10" s="40" t="s">
        <v>66</v>
      </c>
      <c r="I10" s="40"/>
      <c r="J10" s="40" t="s">
        <v>34</v>
      </c>
      <c r="K10" s="40" t="s">
        <v>34</v>
      </c>
      <c r="L10" s="40" t="s">
        <v>34</v>
      </c>
      <c r="M10" s="40"/>
      <c r="N10" s="43">
        <v>8</v>
      </c>
      <c r="O10" s="43">
        <v>7</v>
      </c>
      <c r="P10" s="40" t="s">
        <v>66</v>
      </c>
      <c r="Q10" s="40"/>
      <c r="R10" s="40" t="s">
        <v>66</v>
      </c>
      <c r="S10" s="40" t="s">
        <v>66</v>
      </c>
      <c r="T10" s="40" t="s">
        <v>66</v>
      </c>
    </row>
    <row r="11" spans="1:20" ht="12.75" customHeight="1" x14ac:dyDescent="0.25">
      <c r="A11" s="14">
        <v>1975</v>
      </c>
      <c r="B11" s="40" t="s">
        <v>66</v>
      </c>
      <c r="C11" s="40" t="s">
        <v>66</v>
      </c>
      <c r="D11" s="40" t="s">
        <v>66</v>
      </c>
      <c r="E11" s="40"/>
      <c r="F11" s="57">
        <v>2</v>
      </c>
      <c r="G11" s="57">
        <v>2</v>
      </c>
      <c r="H11" s="40" t="s">
        <v>66</v>
      </c>
      <c r="I11" s="40"/>
      <c r="J11" s="40" t="s">
        <v>34</v>
      </c>
      <c r="K11" s="40" t="s">
        <v>34</v>
      </c>
      <c r="L11" s="40" t="s">
        <v>34</v>
      </c>
      <c r="M11" s="40"/>
      <c r="N11" s="43">
        <v>6</v>
      </c>
      <c r="O11" s="43">
        <v>6</v>
      </c>
      <c r="P11" s="40" t="s">
        <v>66</v>
      </c>
      <c r="Q11" s="40"/>
      <c r="R11" s="40" t="s">
        <v>66</v>
      </c>
      <c r="S11" s="40" t="s">
        <v>66</v>
      </c>
      <c r="T11" s="40" t="s">
        <v>66</v>
      </c>
    </row>
    <row r="12" spans="1:20" ht="12.75" customHeight="1" x14ac:dyDescent="0.25">
      <c r="A12" s="14">
        <v>1976</v>
      </c>
      <c r="B12" s="40" t="s">
        <v>66</v>
      </c>
      <c r="C12" s="40" t="s">
        <v>66</v>
      </c>
      <c r="D12" s="40" t="s">
        <v>66</v>
      </c>
      <c r="E12" s="40"/>
      <c r="F12" s="57">
        <v>3</v>
      </c>
      <c r="G12" s="57">
        <v>1</v>
      </c>
      <c r="H12" s="40" t="s">
        <v>66</v>
      </c>
      <c r="I12" s="40"/>
      <c r="J12" s="40" t="s">
        <v>34</v>
      </c>
      <c r="K12" s="40" t="s">
        <v>34</v>
      </c>
      <c r="L12" s="40" t="s">
        <v>34</v>
      </c>
      <c r="M12" s="40"/>
      <c r="N12" s="43">
        <v>7</v>
      </c>
      <c r="O12" s="43">
        <v>6</v>
      </c>
      <c r="P12" s="40" t="s">
        <v>66</v>
      </c>
      <c r="Q12" s="40"/>
      <c r="R12" s="40" t="s">
        <v>66</v>
      </c>
      <c r="S12" s="40" t="s">
        <v>66</v>
      </c>
      <c r="T12" s="40" t="s">
        <v>66</v>
      </c>
    </row>
    <row r="13" spans="1:20" ht="12.75" customHeight="1" x14ac:dyDescent="0.25">
      <c r="A13" s="14">
        <v>1977</v>
      </c>
      <c r="B13" s="40" t="s">
        <v>66</v>
      </c>
      <c r="C13" s="40" t="s">
        <v>66</v>
      </c>
      <c r="D13" s="40" t="s">
        <v>66</v>
      </c>
      <c r="E13" s="40"/>
      <c r="F13" s="57">
        <v>3</v>
      </c>
      <c r="G13" s="57">
        <v>3</v>
      </c>
      <c r="H13" s="40" t="s">
        <v>66</v>
      </c>
      <c r="I13" s="40"/>
      <c r="J13" s="40" t="s">
        <v>34</v>
      </c>
      <c r="K13" s="40" t="s">
        <v>34</v>
      </c>
      <c r="L13" s="40" t="s">
        <v>34</v>
      </c>
      <c r="M13" s="40"/>
      <c r="N13" s="43">
        <v>9</v>
      </c>
      <c r="O13" s="43">
        <v>8</v>
      </c>
      <c r="P13" s="40" t="s">
        <v>66</v>
      </c>
      <c r="Q13" s="40"/>
      <c r="R13" s="40" t="s">
        <v>66</v>
      </c>
      <c r="S13" s="40" t="s">
        <v>66</v>
      </c>
      <c r="T13" s="40" t="s">
        <v>66</v>
      </c>
    </row>
    <row r="14" spans="1:20" ht="12.75" customHeight="1" x14ac:dyDescent="0.25">
      <c r="A14" s="14">
        <v>1978</v>
      </c>
      <c r="B14" s="40" t="s">
        <v>66</v>
      </c>
      <c r="C14" s="40" t="s">
        <v>66</v>
      </c>
      <c r="D14" s="40" t="s">
        <v>66</v>
      </c>
      <c r="E14" s="40"/>
      <c r="F14" s="57">
        <v>3</v>
      </c>
      <c r="G14" s="57">
        <v>3</v>
      </c>
      <c r="H14" s="40" t="s">
        <v>66</v>
      </c>
      <c r="I14" s="40"/>
      <c r="J14" s="40" t="s">
        <v>34</v>
      </c>
      <c r="K14" s="40" t="s">
        <v>34</v>
      </c>
      <c r="L14" s="40" t="s">
        <v>34</v>
      </c>
      <c r="M14" s="40"/>
      <c r="N14" s="43">
        <v>8</v>
      </c>
      <c r="O14" s="43">
        <v>8</v>
      </c>
      <c r="P14" s="40" t="s">
        <v>66</v>
      </c>
      <c r="Q14" s="40"/>
      <c r="R14" s="40" t="s">
        <v>66</v>
      </c>
      <c r="S14" s="40" t="s">
        <v>66</v>
      </c>
      <c r="T14" s="40" t="s">
        <v>66</v>
      </c>
    </row>
    <row r="15" spans="1:20" ht="12.75" customHeight="1" x14ac:dyDescent="0.25">
      <c r="A15" s="14">
        <v>1979</v>
      </c>
      <c r="B15" s="40" t="s">
        <v>66</v>
      </c>
      <c r="C15" s="40" t="s">
        <v>66</v>
      </c>
      <c r="D15" s="40" t="s">
        <v>66</v>
      </c>
      <c r="E15" s="40"/>
      <c r="F15" s="57">
        <v>2</v>
      </c>
      <c r="G15" s="57">
        <v>1</v>
      </c>
      <c r="H15" s="40" t="s">
        <v>66</v>
      </c>
      <c r="I15" s="40"/>
      <c r="J15" s="40" t="s">
        <v>34</v>
      </c>
      <c r="K15" s="40" t="s">
        <v>34</v>
      </c>
      <c r="L15" s="40" t="s">
        <v>34</v>
      </c>
      <c r="M15" s="40"/>
      <c r="N15" s="43">
        <v>7</v>
      </c>
      <c r="O15" s="43">
        <v>6</v>
      </c>
      <c r="P15" s="40" t="s">
        <v>66</v>
      </c>
      <c r="Q15" s="40"/>
      <c r="R15" s="40" t="s">
        <v>66</v>
      </c>
      <c r="S15" s="40" t="s">
        <v>66</v>
      </c>
      <c r="T15" s="40" t="s">
        <v>66</v>
      </c>
    </row>
    <row r="16" spans="1:20" ht="12.75" customHeight="1" x14ac:dyDescent="0.25">
      <c r="A16" s="14">
        <v>1980</v>
      </c>
      <c r="B16" s="40" t="s">
        <v>66</v>
      </c>
      <c r="C16" s="40" t="s">
        <v>66</v>
      </c>
      <c r="D16" s="40" t="s">
        <v>66</v>
      </c>
      <c r="E16" s="40"/>
      <c r="F16" s="57">
        <v>3</v>
      </c>
      <c r="G16" s="57">
        <v>2</v>
      </c>
      <c r="H16" s="40" t="s">
        <v>66</v>
      </c>
      <c r="I16" s="40"/>
      <c r="J16" s="40" t="s">
        <v>34</v>
      </c>
      <c r="K16" s="40" t="s">
        <v>34</v>
      </c>
      <c r="L16" s="40" t="s">
        <v>34</v>
      </c>
      <c r="M16" s="40"/>
      <c r="N16" s="43">
        <v>8</v>
      </c>
      <c r="O16" s="43">
        <v>8</v>
      </c>
      <c r="P16" s="40" t="s">
        <v>66</v>
      </c>
      <c r="Q16" s="40"/>
      <c r="R16" s="40" t="s">
        <v>66</v>
      </c>
      <c r="S16" s="40" t="s">
        <v>66</v>
      </c>
      <c r="T16" s="40" t="s">
        <v>66</v>
      </c>
    </row>
    <row r="17" spans="1:20" ht="12.75" customHeight="1" x14ac:dyDescent="0.25">
      <c r="A17" s="14">
        <v>1981</v>
      </c>
      <c r="B17" s="40" t="s">
        <v>66</v>
      </c>
      <c r="C17" s="40" t="s">
        <v>66</v>
      </c>
      <c r="D17" s="40" t="s">
        <v>66</v>
      </c>
      <c r="E17" s="40"/>
      <c r="F17" s="57">
        <v>4</v>
      </c>
      <c r="G17" s="57">
        <v>3</v>
      </c>
      <c r="H17" s="40" t="s">
        <v>66</v>
      </c>
      <c r="I17" s="40"/>
      <c r="J17" s="40" t="s">
        <v>34</v>
      </c>
      <c r="K17" s="40" t="s">
        <v>34</v>
      </c>
      <c r="L17" s="40" t="s">
        <v>34</v>
      </c>
      <c r="M17" s="40"/>
      <c r="N17" s="43">
        <v>9</v>
      </c>
      <c r="O17" s="43">
        <v>9</v>
      </c>
      <c r="P17" s="40" t="s">
        <v>66</v>
      </c>
      <c r="Q17" s="40"/>
      <c r="R17" s="40" t="s">
        <v>66</v>
      </c>
      <c r="S17" s="40" t="s">
        <v>66</v>
      </c>
      <c r="T17" s="40" t="s">
        <v>66</v>
      </c>
    </row>
    <row r="18" spans="1:20" ht="12.75" customHeight="1" x14ac:dyDescent="0.25">
      <c r="A18" s="14">
        <v>1982</v>
      </c>
      <c r="B18" s="40" t="s">
        <v>66</v>
      </c>
      <c r="C18" s="40" t="s">
        <v>66</v>
      </c>
      <c r="D18" s="40" t="s">
        <v>66</v>
      </c>
      <c r="E18" s="40"/>
      <c r="F18" s="57">
        <v>3</v>
      </c>
      <c r="G18" s="57">
        <v>3</v>
      </c>
      <c r="H18" s="40" t="s">
        <v>66</v>
      </c>
      <c r="I18" s="40"/>
      <c r="J18" s="40" t="s">
        <v>34</v>
      </c>
      <c r="K18" s="40" t="s">
        <v>34</v>
      </c>
      <c r="L18" s="40" t="s">
        <v>34</v>
      </c>
      <c r="M18" s="40"/>
      <c r="N18" s="43">
        <v>8</v>
      </c>
      <c r="O18" s="43">
        <v>8</v>
      </c>
      <c r="P18" s="40" t="s">
        <v>66</v>
      </c>
      <c r="Q18" s="40"/>
      <c r="R18" s="40" t="s">
        <v>66</v>
      </c>
      <c r="S18" s="40" t="s">
        <v>66</v>
      </c>
      <c r="T18" s="40" t="s">
        <v>66</v>
      </c>
    </row>
    <row r="19" spans="1:20" ht="12.75" customHeight="1" x14ac:dyDescent="0.25">
      <c r="A19" s="14">
        <v>1983</v>
      </c>
      <c r="B19" s="40" t="s">
        <v>66</v>
      </c>
      <c r="C19" s="40" t="s">
        <v>66</v>
      </c>
      <c r="D19" s="40" t="s">
        <v>66</v>
      </c>
      <c r="E19" s="40"/>
      <c r="F19" s="57">
        <v>2</v>
      </c>
      <c r="G19" s="57">
        <v>1</v>
      </c>
      <c r="H19" s="40" t="s">
        <v>66</v>
      </c>
      <c r="I19" s="40"/>
      <c r="J19" s="40" t="s">
        <v>34</v>
      </c>
      <c r="K19" s="40" t="s">
        <v>34</v>
      </c>
      <c r="L19" s="40" t="s">
        <v>34</v>
      </c>
      <c r="M19" s="40"/>
      <c r="N19" s="43">
        <v>5</v>
      </c>
      <c r="O19" s="43">
        <v>6</v>
      </c>
      <c r="P19" s="40" t="s">
        <v>66</v>
      </c>
      <c r="Q19" s="40"/>
      <c r="R19" s="40" t="s">
        <v>66</v>
      </c>
      <c r="S19" s="40" t="s">
        <v>66</v>
      </c>
      <c r="T19" s="40" t="s">
        <v>66</v>
      </c>
    </row>
    <row r="20" spans="1:20" ht="12.75" customHeight="1" x14ac:dyDescent="0.25">
      <c r="A20" s="14">
        <v>1984</v>
      </c>
      <c r="B20" s="40" t="s">
        <v>66</v>
      </c>
      <c r="C20" s="40" t="s">
        <v>66</v>
      </c>
      <c r="D20" s="40" t="s">
        <v>66</v>
      </c>
      <c r="E20" s="40"/>
      <c r="F20" s="58" t="s">
        <v>34</v>
      </c>
      <c r="G20" s="58" t="s">
        <v>34</v>
      </c>
      <c r="H20" s="40" t="s">
        <v>34</v>
      </c>
      <c r="I20" s="40"/>
      <c r="J20" s="40" t="s">
        <v>34</v>
      </c>
      <c r="K20" s="40" t="s">
        <v>34</v>
      </c>
      <c r="L20" s="40" t="s">
        <v>34</v>
      </c>
      <c r="M20" s="40"/>
      <c r="N20" s="43">
        <v>5</v>
      </c>
      <c r="O20" s="43">
        <v>5</v>
      </c>
      <c r="P20" s="40" t="s">
        <v>66</v>
      </c>
      <c r="Q20" s="40"/>
      <c r="R20" s="40" t="s">
        <v>66</v>
      </c>
      <c r="S20" s="40" t="s">
        <v>66</v>
      </c>
      <c r="T20" s="40" t="s">
        <v>66</v>
      </c>
    </row>
    <row r="21" spans="1:20" ht="12.75" customHeight="1" x14ac:dyDescent="0.25">
      <c r="A21" s="14">
        <v>1985</v>
      </c>
      <c r="B21" s="40" t="s">
        <v>66</v>
      </c>
      <c r="C21" s="40" t="s">
        <v>66</v>
      </c>
      <c r="D21" s="40" t="s">
        <v>66</v>
      </c>
      <c r="E21" s="40"/>
      <c r="F21" s="58" t="s">
        <v>34</v>
      </c>
      <c r="G21" s="58" t="s">
        <v>34</v>
      </c>
      <c r="H21" s="40" t="s">
        <v>34</v>
      </c>
      <c r="I21" s="40"/>
      <c r="J21" s="40" t="s">
        <v>34</v>
      </c>
      <c r="K21" s="40" t="s">
        <v>34</v>
      </c>
      <c r="L21" s="40" t="s">
        <v>34</v>
      </c>
      <c r="M21" s="40"/>
      <c r="N21" s="43">
        <v>4</v>
      </c>
      <c r="O21" s="43">
        <v>4</v>
      </c>
      <c r="P21" s="40" t="s">
        <v>66</v>
      </c>
      <c r="Q21" s="40"/>
      <c r="R21" s="40" t="s">
        <v>66</v>
      </c>
      <c r="S21" s="40" t="s">
        <v>66</v>
      </c>
      <c r="T21" s="40" t="s">
        <v>66</v>
      </c>
    </row>
    <row r="22" spans="1:20" ht="12.75" customHeight="1" x14ac:dyDescent="0.25">
      <c r="A22" s="14">
        <v>1986</v>
      </c>
      <c r="B22" s="40" t="s">
        <v>66</v>
      </c>
      <c r="C22" s="40" t="s">
        <v>66</v>
      </c>
      <c r="D22" s="40" t="s">
        <v>66</v>
      </c>
      <c r="E22" s="40"/>
      <c r="F22" s="57">
        <v>1</v>
      </c>
      <c r="G22" s="57">
        <v>1</v>
      </c>
      <c r="H22" s="40" t="s">
        <v>66</v>
      </c>
      <c r="I22" s="40"/>
      <c r="J22" s="40" t="s">
        <v>34</v>
      </c>
      <c r="K22" s="40" t="s">
        <v>34</v>
      </c>
      <c r="L22" s="40" t="s">
        <v>34</v>
      </c>
      <c r="M22" s="40"/>
      <c r="N22" s="43">
        <v>5</v>
      </c>
      <c r="O22" s="43">
        <v>3</v>
      </c>
      <c r="P22" s="40" t="s">
        <v>66</v>
      </c>
      <c r="Q22" s="40"/>
      <c r="R22" s="40" t="s">
        <v>66</v>
      </c>
      <c r="S22" s="40" t="s">
        <v>66</v>
      </c>
      <c r="T22" s="40" t="s">
        <v>66</v>
      </c>
    </row>
    <row r="23" spans="1:20" ht="12.75" customHeight="1" x14ac:dyDescent="0.25">
      <c r="A23" s="14">
        <v>1987</v>
      </c>
      <c r="B23" s="40" t="s">
        <v>66</v>
      </c>
      <c r="C23" s="40" t="s">
        <v>66</v>
      </c>
      <c r="D23" s="40" t="s">
        <v>66</v>
      </c>
      <c r="E23" s="40"/>
      <c r="F23" s="57">
        <v>1</v>
      </c>
      <c r="G23" s="57">
        <v>0</v>
      </c>
      <c r="H23" s="40" t="s">
        <v>66</v>
      </c>
      <c r="I23" s="40"/>
      <c r="J23" s="40" t="s">
        <v>34</v>
      </c>
      <c r="K23" s="40" t="s">
        <v>34</v>
      </c>
      <c r="L23" s="40" t="s">
        <v>34</v>
      </c>
      <c r="M23" s="40"/>
      <c r="N23" s="43">
        <v>3</v>
      </c>
      <c r="O23" s="43">
        <v>3</v>
      </c>
      <c r="P23" s="40" t="s">
        <v>66</v>
      </c>
      <c r="Q23" s="40"/>
      <c r="R23" s="40" t="s">
        <v>66</v>
      </c>
      <c r="S23" s="40" t="s">
        <v>66</v>
      </c>
      <c r="T23" s="40" t="s">
        <v>66</v>
      </c>
    </row>
    <row r="24" spans="1:20" ht="12.75" customHeight="1" x14ac:dyDescent="0.25">
      <c r="A24" s="14">
        <v>1988</v>
      </c>
      <c r="B24" s="40" t="s">
        <v>66</v>
      </c>
      <c r="C24" s="40" t="s">
        <v>66</v>
      </c>
      <c r="D24" s="40" t="s">
        <v>66</v>
      </c>
      <c r="E24" s="40"/>
      <c r="F24" s="57">
        <v>1</v>
      </c>
      <c r="G24" s="57">
        <v>1</v>
      </c>
      <c r="H24" s="40" t="s">
        <v>66</v>
      </c>
      <c r="I24" s="40"/>
      <c r="J24" s="40" t="s">
        <v>34</v>
      </c>
      <c r="K24" s="40" t="s">
        <v>34</v>
      </c>
      <c r="L24" s="40" t="s">
        <v>34</v>
      </c>
      <c r="M24" s="40"/>
      <c r="N24" s="43">
        <v>4</v>
      </c>
      <c r="O24" s="43">
        <v>3</v>
      </c>
      <c r="P24" s="40" t="s">
        <v>66</v>
      </c>
      <c r="Q24" s="40"/>
      <c r="R24" s="40" t="s">
        <v>66</v>
      </c>
      <c r="S24" s="40" t="s">
        <v>66</v>
      </c>
      <c r="T24" s="40" t="s">
        <v>66</v>
      </c>
    </row>
    <row r="25" spans="1:20" ht="12.75" customHeight="1" x14ac:dyDescent="0.25">
      <c r="A25" s="14">
        <v>1989</v>
      </c>
      <c r="B25" s="7">
        <v>96.46307026294096</v>
      </c>
      <c r="C25" s="7">
        <v>96.9461695547825</v>
      </c>
      <c r="D25" s="7">
        <v>96.7</v>
      </c>
      <c r="E25" s="7"/>
      <c r="F25" s="57">
        <v>0.39741139579457502</v>
      </c>
      <c r="G25" s="57">
        <v>0.3549167011535192</v>
      </c>
      <c r="H25" s="7">
        <v>0.37664154692607998</v>
      </c>
      <c r="I25" s="7"/>
      <c r="J25" s="40" t="s">
        <v>34</v>
      </c>
      <c r="K25" s="40" t="s">
        <v>34</v>
      </c>
      <c r="L25" s="40" t="s">
        <v>34</v>
      </c>
      <c r="M25" s="7"/>
      <c r="N25" s="7">
        <v>3.2149979312084813</v>
      </c>
      <c r="O25" s="7">
        <v>2.7128818153481369</v>
      </c>
      <c r="P25" s="7">
        <v>3</v>
      </c>
      <c r="Q25" s="7"/>
      <c r="R25" s="7">
        <v>0.32193180585059078</v>
      </c>
      <c r="S25" s="7">
        <v>0.34094862986948049</v>
      </c>
      <c r="T25" s="7">
        <v>0.3</v>
      </c>
    </row>
    <row r="26" spans="1:20" ht="12.75" customHeight="1" x14ac:dyDescent="0.25">
      <c r="A26" s="14">
        <v>1990</v>
      </c>
      <c r="B26" s="7">
        <v>95.38642135087197</v>
      </c>
      <c r="C26" s="7">
        <v>96.508759201241617</v>
      </c>
      <c r="D26" s="7">
        <v>95.9</v>
      </c>
      <c r="E26" s="7"/>
      <c r="F26" s="57">
        <v>1.2745969691904901</v>
      </c>
      <c r="G26" s="57">
        <v>0.88063631357030459</v>
      </c>
      <c r="H26" s="7">
        <v>1.08243238442765</v>
      </c>
      <c r="I26" s="7"/>
      <c r="J26" s="40" t="s">
        <v>34</v>
      </c>
      <c r="K26" s="40" t="s">
        <v>34</v>
      </c>
      <c r="L26" s="40" t="s">
        <v>34</v>
      </c>
      <c r="M26" s="7"/>
      <c r="N26" s="7">
        <v>4.1062410935991212</v>
      </c>
      <c r="O26" s="7">
        <v>3.3587550610725008</v>
      </c>
      <c r="P26" s="7">
        <v>3.7</v>
      </c>
      <c r="Q26" s="7"/>
      <c r="R26" s="7">
        <v>0.50733755552980087</v>
      </c>
      <c r="S26" s="7">
        <v>0.13248573768595526</v>
      </c>
      <c r="T26" s="7">
        <v>0.3</v>
      </c>
    </row>
    <row r="27" spans="1:20" ht="12.75" customHeight="1" x14ac:dyDescent="0.25">
      <c r="A27" s="14">
        <v>1991</v>
      </c>
      <c r="B27" s="7">
        <v>96.295157362845814</v>
      </c>
      <c r="C27" s="7">
        <v>96.414264587945837</v>
      </c>
      <c r="D27" s="7">
        <v>96.4</v>
      </c>
      <c r="E27" s="7"/>
      <c r="F27" s="57">
        <v>0.50931541195850205</v>
      </c>
      <c r="G27" s="57">
        <v>0.66598642721195378</v>
      </c>
      <c r="H27" s="7">
        <v>0.58590915104225705</v>
      </c>
      <c r="I27" s="7"/>
      <c r="J27" s="40" t="s">
        <v>34</v>
      </c>
      <c r="K27" s="40" t="s">
        <v>34</v>
      </c>
      <c r="L27" s="40" t="s">
        <v>34</v>
      </c>
      <c r="M27" s="7"/>
      <c r="N27" s="7">
        <v>3.4086983600626333</v>
      </c>
      <c r="O27" s="7">
        <v>3.4549263991385173</v>
      </c>
      <c r="P27" s="7">
        <v>3.4</v>
      </c>
      <c r="Q27" s="7"/>
      <c r="R27" s="7">
        <v>0.2961442770915898</v>
      </c>
      <c r="S27" s="7">
        <v>0.13080901291560396</v>
      </c>
      <c r="T27" s="7">
        <v>0.2</v>
      </c>
    </row>
    <row r="28" spans="1:20" ht="12.75" customHeight="1" x14ac:dyDescent="0.25">
      <c r="A28" s="14">
        <v>1992</v>
      </c>
      <c r="B28" s="7">
        <v>95.452899031150125</v>
      </c>
      <c r="C28" s="7">
        <v>96.618487284790135</v>
      </c>
      <c r="D28" s="7">
        <v>96</v>
      </c>
      <c r="E28" s="7"/>
      <c r="F28" s="57">
        <v>1.3884631267289707</v>
      </c>
      <c r="G28" s="57">
        <v>0.77526109692747025</v>
      </c>
      <c r="H28" s="7">
        <v>1.0898950493623301</v>
      </c>
      <c r="I28" s="7"/>
      <c r="J28" s="40" t="s">
        <v>34</v>
      </c>
      <c r="K28" s="40" t="s">
        <v>34</v>
      </c>
      <c r="L28" s="40" t="s">
        <v>34</v>
      </c>
      <c r="M28" s="7"/>
      <c r="N28" s="7">
        <v>4.3807603182278267</v>
      </c>
      <c r="O28" s="7">
        <v>3.2422717263872509</v>
      </c>
      <c r="P28" s="7">
        <v>3.8</v>
      </c>
      <c r="Q28" s="7"/>
      <c r="R28" s="7">
        <v>0.16634065062332631</v>
      </c>
      <c r="S28" s="7">
        <v>0.13924098882180291</v>
      </c>
      <c r="T28" s="7">
        <v>0.2</v>
      </c>
    </row>
    <row r="29" spans="1:20" ht="12.75" customHeight="1" x14ac:dyDescent="0.25">
      <c r="A29" s="14">
        <v>1993</v>
      </c>
      <c r="B29" s="7">
        <v>94.901962746886511</v>
      </c>
      <c r="C29" s="7">
        <v>94.925722501089453</v>
      </c>
      <c r="D29" s="7">
        <v>94.9</v>
      </c>
      <c r="E29" s="7"/>
      <c r="F29" s="57">
        <v>1.0605338208171327</v>
      </c>
      <c r="G29" s="57">
        <v>1.0481567938483674</v>
      </c>
      <c r="H29" s="7">
        <v>1.0928771627218099</v>
      </c>
      <c r="I29" s="7"/>
      <c r="J29" s="40" t="s">
        <v>34</v>
      </c>
      <c r="K29" s="40" t="s">
        <v>34</v>
      </c>
      <c r="L29" s="40" t="s">
        <v>34</v>
      </c>
      <c r="M29" s="7"/>
      <c r="N29" s="7">
        <v>4.6672672357383957</v>
      </c>
      <c r="O29" s="7">
        <v>4.5511619838862618</v>
      </c>
      <c r="P29" s="7">
        <v>4.5999999999999996</v>
      </c>
      <c r="Q29" s="7"/>
      <c r="R29" s="7">
        <v>0.43077001737529375</v>
      </c>
      <c r="S29" s="7">
        <v>0.52311551502431175</v>
      </c>
      <c r="T29" s="7">
        <v>0.5</v>
      </c>
    </row>
    <row r="30" spans="1:20" ht="12.75" customHeight="1" x14ac:dyDescent="0.25">
      <c r="A30" s="14">
        <v>1994</v>
      </c>
      <c r="B30" s="7">
        <v>94.430997002712417</v>
      </c>
      <c r="C30" s="7">
        <v>95.197365847316007</v>
      </c>
      <c r="D30" s="7">
        <v>94.8</v>
      </c>
      <c r="E30" s="7"/>
      <c r="F30" s="57">
        <v>1.282525246259036</v>
      </c>
      <c r="G30" s="57">
        <v>0.72705837211273494</v>
      </c>
      <c r="H30" s="7">
        <v>1.0114461319966399</v>
      </c>
      <c r="I30" s="7"/>
      <c r="J30" s="40" t="s">
        <v>34</v>
      </c>
      <c r="K30" s="40" t="s">
        <v>34</v>
      </c>
      <c r="L30" s="40" t="s">
        <v>34</v>
      </c>
      <c r="M30" s="7"/>
      <c r="N30" s="7">
        <v>4.9469323335685864</v>
      </c>
      <c r="O30" s="7">
        <v>4.2898471727431726</v>
      </c>
      <c r="P30" s="7">
        <v>4.5999999999999996</v>
      </c>
      <c r="Q30" s="7"/>
      <c r="R30" s="7">
        <v>0.62207066371861908</v>
      </c>
      <c r="S30" s="7">
        <v>0.51278697994111022</v>
      </c>
      <c r="T30" s="7">
        <v>0.6</v>
      </c>
    </row>
    <row r="31" spans="1:20" ht="12.75" customHeight="1" x14ac:dyDescent="0.25">
      <c r="A31" s="14">
        <v>1995</v>
      </c>
      <c r="B31" s="7">
        <v>92.851409130587641</v>
      </c>
      <c r="C31" s="7">
        <v>94.105090435114107</v>
      </c>
      <c r="D31" s="7">
        <v>93.5</v>
      </c>
      <c r="E31" s="7"/>
      <c r="F31" s="57">
        <v>1.5357917763201598</v>
      </c>
      <c r="G31" s="57">
        <v>0.91190735138571821</v>
      </c>
      <c r="H31" s="7">
        <v>1.2312751414226899</v>
      </c>
      <c r="I31" s="7"/>
      <c r="J31" s="40" t="s">
        <v>34</v>
      </c>
      <c r="K31" s="40" t="s">
        <v>34</v>
      </c>
      <c r="L31" s="40" t="s">
        <v>34</v>
      </c>
      <c r="M31" s="7"/>
      <c r="N31" s="7">
        <v>6.6136452377443575</v>
      </c>
      <c r="O31" s="7">
        <v>5.4364927810190578</v>
      </c>
      <c r="P31" s="7">
        <v>6</v>
      </c>
      <c r="Q31" s="7"/>
      <c r="R31" s="7">
        <v>0.53494563166834852</v>
      </c>
      <c r="S31" s="7">
        <v>0.4584167838663466</v>
      </c>
      <c r="T31" s="7">
        <v>0.5</v>
      </c>
    </row>
    <row r="32" spans="1:20" ht="12.75" customHeight="1" x14ac:dyDescent="0.25">
      <c r="A32" s="14">
        <v>1996</v>
      </c>
      <c r="B32" s="7">
        <v>90.294638850482713</v>
      </c>
      <c r="C32" s="7">
        <v>93.056221448916773</v>
      </c>
      <c r="D32" s="7">
        <v>91.6</v>
      </c>
      <c r="E32" s="7"/>
      <c r="F32" s="57">
        <v>2.2985521092526198</v>
      </c>
      <c r="G32" s="57">
        <v>1.4260331728378004</v>
      </c>
      <c r="H32" s="7">
        <v>1.87330628755415</v>
      </c>
      <c r="I32" s="7"/>
      <c r="J32" s="40" t="s">
        <v>34</v>
      </c>
      <c r="K32" s="40" t="s">
        <v>34</v>
      </c>
      <c r="L32" s="40" t="s">
        <v>34</v>
      </c>
      <c r="M32" s="7"/>
      <c r="N32" s="7">
        <v>8.1833267143236625</v>
      </c>
      <c r="O32" s="7">
        <v>6.310781735711517</v>
      </c>
      <c r="P32" s="7">
        <v>7.3</v>
      </c>
      <c r="Q32" s="7"/>
      <c r="R32" s="7">
        <v>1.5220344351927853</v>
      </c>
      <c r="S32" s="7">
        <v>0.63299681536991115</v>
      </c>
      <c r="T32" s="7">
        <v>1.1000000000000001</v>
      </c>
    </row>
    <row r="33" spans="1:20" ht="12.75" customHeight="1" x14ac:dyDescent="0.25">
      <c r="A33" s="14">
        <v>1997</v>
      </c>
      <c r="B33" s="7">
        <v>90.514490450634952</v>
      </c>
      <c r="C33" s="7">
        <v>92.205311851533807</v>
      </c>
      <c r="D33" s="7">
        <v>91.3</v>
      </c>
      <c r="E33" s="7"/>
      <c r="F33" s="57">
        <v>2.5086096743310784</v>
      </c>
      <c r="G33" s="57">
        <v>1.2104486520555702</v>
      </c>
      <c r="H33" s="7">
        <v>1.8740526136114599</v>
      </c>
      <c r="I33" s="7"/>
      <c r="J33" s="40" t="s">
        <v>34</v>
      </c>
      <c r="K33" s="40" t="s">
        <v>34</v>
      </c>
      <c r="L33" s="40" t="s">
        <v>34</v>
      </c>
      <c r="M33" s="7"/>
      <c r="N33" s="7">
        <v>8.6745775453876295</v>
      </c>
      <c r="O33" s="7">
        <v>7.2216515637249774</v>
      </c>
      <c r="P33" s="7">
        <v>8</v>
      </c>
      <c r="Q33" s="7"/>
      <c r="R33" s="7">
        <v>0.81093200397713872</v>
      </c>
      <c r="S33" s="7">
        <v>0.57303658474293029</v>
      </c>
      <c r="T33" s="7">
        <v>0.7</v>
      </c>
    </row>
    <row r="34" spans="1:20" ht="12.75" customHeight="1" x14ac:dyDescent="0.25">
      <c r="A34" s="14">
        <v>1998</v>
      </c>
      <c r="B34" s="7">
        <v>88.761592652487693</v>
      </c>
      <c r="C34" s="7">
        <v>93.470185030498129</v>
      </c>
      <c r="D34" s="7">
        <v>91</v>
      </c>
      <c r="E34" s="7"/>
      <c r="F34" s="57">
        <v>3.1500030714764669</v>
      </c>
      <c r="G34" s="57">
        <v>2.0743308362464563</v>
      </c>
      <c r="H34" s="7">
        <v>2.62782304958237</v>
      </c>
      <c r="I34" s="7"/>
      <c r="J34" s="40" t="s">
        <v>34</v>
      </c>
      <c r="K34" s="40" t="s">
        <v>34</v>
      </c>
      <c r="L34" s="40" t="s">
        <v>34</v>
      </c>
      <c r="M34" s="7"/>
      <c r="N34" s="7">
        <v>9.2918907456450022</v>
      </c>
      <c r="O34" s="7">
        <v>5.8203559961293232</v>
      </c>
      <c r="P34" s="7">
        <v>7.6</v>
      </c>
      <c r="Q34" s="7"/>
      <c r="R34" s="7">
        <v>1.9465166018668327</v>
      </c>
      <c r="S34" s="7">
        <v>0.70945897337230712</v>
      </c>
      <c r="T34" s="7">
        <v>1.3</v>
      </c>
    </row>
    <row r="35" spans="1:20" ht="12.75" customHeight="1" x14ac:dyDescent="0.25">
      <c r="A35" s="14">
        <v>1999</v>
      </c>
      <c r="B35" s="7">
        <v>89.351822169938842</v>
      </c>
      <c r="C35" s="7">
        <v>91.740693771507452</v>
      </c>
      <c r="D35" s="7">
        <v>90.5</v>
      </c>
      <c r="E35" s="7"/>
      <c r="F35" s="57">
        <v>3.3411287004993913</v>
      </c>
      <c r="G35" s="57">
        <v>1.8604406709787198</v>
      </c>
      <c r="H35" s="7">
        <v>2.62257537799539</v>
      </c>
      <c r="I35" s="7"/>
      <c r="J35" s="40" t="s">
        <v>34</v>
      </c>
      <c r="K35" s="40" t="s">
        <v>34</v>
      </c>
      <c r="L35" s="40" t="s">
        <v>34</v>
      </c>
      <c r="M35" s="7"/>
      <c r="N35" s="7">
        <v>9.5488089907064317</v>
      </c>
      <c r="O35" s="7">
        <v>7.7553023870782649</v>
      </c>
      <c r="P35" s="7">
        <v>8.6999999999999993</v>
      </c>
      <c r="Q35" s="7"/>
      <c r="R35" s="7">
        <v>1.0993688393557264</v>
      </c>
      <c r="S35" s="7">
        <v>0.50400384141370003</v>
      </c>
      <c r="T35" s="7">
        <v>0.8</v>
      </c>
    </row>
    <row r="36" spans="1:20" ht="12.75" customHeight="1" x14ac:dyDescent="0.25">
      <c r="A36" s="14">
        <v>2000</v>
      </c>
      <c r="B36" s="7">
        <v>89.217471648705228</v>
      </c>
      <c r="C36" s="7">
        <v>91.619363123186901</v>
      </c>
      <c r="D36" s="7">
        <v>90.4</v>
      </c>
      <c r="E36" s="7"/>
      <c r="F36" s="57">
        <v>2.5984575714121338</v>
      </c>
      <c r="G36" s="57">
        <v>1.9046031536290444</v>
      </c>
      <c r="H36" s="7">
        <v>2.3252521154218102</v>
      </c>
      <c r="I36" s="7"/>
      <c r="J36" s="40" t="s">
        <v>34</v>
      </c>
      <c r="K36" s="40" t="s">
        <v>34</v>
      </c>
      <c r="L36" s="40" t="s">
        <v>34</v>
      </c>
      <c r="M36" s="7"/>
      <c r="N36" s="7">
        <v>9.4855134865338453</v>
      </c>
      <c r="O36" s="7">
        <v>7.7368793559294993</v>
      </c>
      <c r="P36" s="7">
        <v>8.6</v>
      </c>
      <c r="Q36" s="7"/>
      <c r="R36" s="7">
        <v>1.2970148647606365</v>
      </c>
      <c r="S36" s="7">
        <v>0.64375752088333982</v>
      </c>
      <c r="T36" s="7">
        <v>1</v>
      </c>
    </row>
    <row r="37" spans="1:20" ht="12.75" customHeight="1" x14ac:dyDescent="0.25">
      <c r="A37" s="14">
        <v>2001</v>
      </c>
      <c r="B37" s="7">
        <v>89.705531646500859</v>
      </c>
      <c r="C37" s="7">
        <v>91.017553715095971</v>
      </c>
      <c r="D37" s="7">
        <v>90.3</v>
      </c>
      <c r="E37" s="7"/>
      <c r="F37" s="57">
        <v>2.8346741619091147</v>
      </c>
      <c r="G37" s="57">
        <v>2.0225927209126304</v>
      </c>
      <c r="H37" s="7">
        <v>2.4728457340991201</v>
      </c>
      <c r="I37" s="7"/>
      <c r="J37" s="40" t="s">
        <v>34</v>
      </c>
      <c r="K37" s="40" t="s">
        <v>34</v>
      </c>
      <c r="L37" s="40" t="s">
        <v>34</v>
      </c>
      <c r="M37" s="7"/>
      <c r="N37" s="7">
        <v>9.4166164327165838</v>
      </c>
      <c r="O37" s="7">
        <v>8.5042041008614397</v>
      </c>
      <c r="P37" s="7">
        <v>9</v>
      </c>
      <c r="Q37" s="7"/>
      <c r="R37" s="7">
        <v>0.87785192078041019</v>
      </c>
      <c r="S37" s="7">
        <v>0.47824218404194524</v>
      </c>
      <c r="T37" s="7">
        <v>0.7</v>
      </c>
    </row>
    <row r="38" spans="1:20" ht="12.75" customHeight="1" x14ac:dyDescent="0.25">
      <c r="A38" s="14">
        <v>2002</v>
      </c>
      <c r="B38" s="7">
        <v>91.063888386106711</v>
      </c>
      <c r="C38" s="7">
        <v>91.780339797648637</v>
      </c>
      <c r="D38" s="7">
        <v>91.4</v>
      </c>
      <c r="E38" s="7"/>
      <c r="F38" s="57">
        <v>2.7638490491982224</v>
      </c>
      <c r="G38" s="57">
        <v>2.3851595135080612</v>
      </c>
      <c r="H38" s="7">
        <v>2.6734722926594499</v>
      </c>
      <c r="I38" s="7"/>
      <c r="J38" s="40" t="s">
        <v>34</v>
      </c>
      <c r="K38" s="40" t="s">
        <v>34</v>
      </c>
      <c r="L38" s="40" t="s">
        <v>34</v>
      </c>
      <c r="M38" s="7"/>
      <c r="N38" s="7">
        <v>8.2840346353354857</v>
      </c>
      <c r="O38" s="7">
        <v>7.5936789989648856</v>
      </c>
      <c r="P38" s="7">
        <v>7.9</v>
      </c>
      <c r="Q38" s="7"/>
      <c r="R38" s="7">
        <v>0.65207697855773061</v>
      </c>
      <c r="S38" s="7">
        <v>0.62598120338547381</v>
      </c>
      <c r="T38" s="7">
        <v>0.6</v>
      </c>
    </row>
    <row r="39" spans="1:20" ht="12.75" customHeight="1" x14ac:dyDescent="0.25">
      <c r="A39" s="14">
        <v>2003</v>
      </c>
      <c r="B39" s="7">
        <v>92.54075250924916</v>
      </c>
      <c r="C39" s="7">
        <v>92.175756471730381</v>
      </c>
      <c r="D39" s="7">
        <v>92.4</v>
      </c>
      <c r="E39" s="7"/>
      <c r="F39" s="57">
        <v>1.9982967099908637</v>
      </c>
      <c r="G39" s="57">
        <v>1.6695225003873291</v>
      </c>
      <c r="H39" s="7">
        <v>1.83736512857261</v>
      </c>
      <c r="I39" s="7"/>
      <c r="J39" s="40" t="s">
        <v>34</v>
      </c>
      <c r="K39" s="40" t="s">
        <v>34</v>
      </c>
      <c r="L39" s="40" t="s">
        <v>34</v>
      </c>
      <c r="M39" s="7"/>
      <c r="N39" s="7">
        <v>6.8950327008227896</v>
      </c>
      <c r="O39" s="7">
        <v>7.1294955137413396</v>
      </c>
      <c r="P39" s="7">
        <v>7</v>
      </c>
      <c r="Q39" s="7"/>
      <c r="R39" s="7">
        <v>0.56421478992682317</v>
      </c>
      <c r="S39" s="7">
        <v>0.69474801452853352</v>
      </c>
      <c r="T39" s="7">
        <v>0.6</v>
      </c>
    </row>
    <row r="40" spans="1:20" ht="12.75" customHeight="1" x14ac:dyDescent="0.25">
      <c r="A40" s="14">
        <v>2004</v>
      </c>
      <c r="B40" s="7">
        <v>92.069391762620569</v>
      </c>
      <c r="C40" s="7">
        <v>92.608145380819238</v>
      </c>
      <c r="D40" s="7">
        <v>92.3</v>
      </c>
      <c r="E40" s="7"/>
      <c r="F40" s="57">
        <v>2.673049294835911</v>
      </c>
      <c r="G40" s="57">
        <v>1.9699344286139719</v>
      </c>
      <c r="H40" s="7">
        <v>2.3468399347959399</v>
      </c>
      <c r="I40" s="7"/>
      <c r="J40" s="40" t="s">
        <v>34</v>
      </c>
      <c r="K40" s="40" t="s">
        <v>34</v>
      </c>
      <c r="L40" s="40" t="s">
        <v>34</v>
      </c>
      <c r="M40" s="7"/>
      <c r="N40" s="7">
        <v>7.3998616502997505</v>
      </c>
      <c r="O40" s="7">
        <v>6.9375803489355334</v>
      </c>
      <c r="P40" s="7">
        <v>7.2</v>
      </c>
      <c r="Q40" s="7"/>
      <c r="R40" s="7">
        <v>0.53074658707970312</v>
      </c>
      <c r="S40" s="7">
        <v>0.45427427024504013</v>
      </c>
      <c r="T40" s="7">
        <v>0.5</v>
      </c>
    </row>
    <row r="41" spans="1:20" ht="12.75" customHeight="1" x14ac:dyDescent="0.25">
      <c r="A41" s="14">
        <v>2005</v>
      </c>
      <c r="B41" s="7">
        <v>92.312025993017983</v>
      </c>
      <c r="C41" s="7">
        <v>92.235554316587184</v>
      </c>
      <c r="D41" s="7">
        <v>92.3</v>
      </c>
      <c r="E41" s="7"/>
      <c r="F41" s="57">
        <v>2.145677288062311</v>
      </c>
      <c r="G41" s="57">
        <v>2.3339414278240991</v>
      </c>
      <c r="H41" s="7">
        <v>2.2532378316330202</v>
      </c>
      <c r="I41" s="7"/>
      <c r="J41" s="40" t="s">
        <v>34</v>
      </c>
      <c r="K41" s="40" t="s">
        <v>34</v>
      </c>
      <c r="L41" s="40" t="s">
        <v>34</v>
      </c>
      <c r="M41" s="7"/>
      <c r="N41" s="7">
        <v>7.1791945560909953</v>
      </c>
      <c r="O41" s="7">
        <v>7.2135695941944507</v>
      </c>
      <c r="P41" s="7">
        <v>7.2</v>
      </c>
      <c r="Q41" s="7"/>
      <c r="R41" s="7">
        <v>0.50877945089176502</v>
      </c>
      <c r="S41" s="7">
        <v>0.55087608921747722</v>
      </c>
      <c r="T41" s="7">
        <v>0.5</v>
      </c>
    </row>
    <row r="42" spans="1:20" ht="12.75" customHeight="1" x14ac:dyDescent="0.25">
      <c r="A42" s="14">
        <v>2006</v>
      </c>
      <c r="B42" s="7">
        <v>92.074365672814125</v>
      </c>
      <c r="C42" s="7">
        <v>93.624513261248865</v>
      </c>
      <c r="D42" s="7">
        <v>92.8</v>
      </c>
      <c r="E42" s="7"/>
      <c r="F42" s="57">
        <v>2.4530819401962982</v>
      </c>
      <c r="G42" s="57">
        <v>1.4755470358647411</v>
      </c>
      <c r="H42" s="7">
        <v>1.9746448821328999</v>
      </c>
      <c r="I42" s="7"/>
      <c r="J42" s="40" t="s">
        <v>34</v>
      </c>
      <c r="K42" s="40" t="s">
        <v>34</v>
      </c>
      <c r="L42" s="40" t="s">
        <v>34</v>
      </c>
      <c r="M42" s="7"/>
      <c r="N42" s="7">
        <v>7.1840387791776452</v>
      </c>
      <c r="O42" s="7">
        <v>5.4949334678523156</v>
      </c>
      <c r="P42" s="7">
        <v>6.4</v>
      </c>
      <c r="Q42" s="7"/>
      <c r="R42" s="7">
        <v>0.74159554800811334</v>
      </c>
      <c r="S42" s="7">
        <v>0.88055327089953983</v>
      </c>
      <c r="T42" s="7">
        <v>0.8</v>
      </c>
    </row>
    <row r="43" spans="1:20" ht="12.75" customHeight="1" x14ac:dyDescent="0.25">
      <c r="A43" s="14">
        <v>2007</v>
      </c>
      <c r="B43" s="7">
        <v>93.194562272690334</v>
      </c>
      <c r="C43" s="7">
        <v>94.223338461784095</v>
      </c>
      <c r="D43" s="7">
        <v>93.7</v>
      </c>
      <c r="E43" s="7"/>
      <c r="F43" s="57">
        <v>1.638314682853395</v>
      </c>
      <c r="G43" s="57">
        <v>1.2204079748836567</v>
      </c>
      <c r="H43" s="7">
        <v>1.4337647538217599</v>
      </c>
      <c r="I43" s="7"/>
      <c r="J43" s="7">
        <v>4.3523450498777869</v>
      </c>
      <c r="K43" s="7">
        <v>4.3401535069303803</v>
      </c>
      <c r="L43" s="7">
        <v>4.4000000000000004</v>
      </c>
      <c r="M43" s="7"/>
      <c r="N43" s="7">
        <v>6.0344335735607668</v>
      </c>
      <c r="O43" s="7">
        <v>5.1804912269538042</v>
      </c>
      <c r="P43" s="7">
        <v>5.6</v>
      </c>
      <c r="Q43" s="7"/>
      <c r="R43" s="7">
        <v>0.77100415374935172</v>
      </c>
      <c r="S43" s="7">
        <v>0.5961703112609088</v>
      </c>
      <c r="T43" s="7">
        <v>0.7</v>
      </c>
    </row>
    <row r="44" spans="1:20" ht="12.75" customHeight="1" x14ac:dyDescent="0.25">
      <c r="A44" s="14">
        <v>2008</v>
      </c>
      <c r="B44" s="7">
        <v>92.93146234551196</v>
      </c>
      <c r="C44" s="7">
        <v>93.840336857771064</v>
      </c>
      <c r="D44" s="7">
        <v>93.4</v>
      </c>
      <c r="E44" s="7"/>
      <c r="F44" s="57">
        <v>2.2870230938294145</v>
      </c>
      <c r="G44" s="57">
        <v>1.1370050565184562</v>
      </c>
      <c r="H44" s="7">
        <v>1.8194465194177001</v>
      </c>
      <c r="I44" s="7"/>
      <c r="J44" s="7">
        <v>4.9460848808626734</v>
      </c>
      <c r="K44" s="7">
        <v>3.9508406121892068</v>
      </c>
      <c r="L44" s="7">
        <v>4.5</v>
      </c>
      <c r="M44" s="7"/>
      <c r="N44" s="7">
        <v>6.6174760140848017</v>
      </c>
      <c r="O44" s="7">
        <v>5.3886169404418949</v>
      </c>
      <c r="P44" s="7">
        <v>6</v>
      </c>
      <c r="Q44" s="7"/>
      <c r="R44" s="7">
        <v>0.45106164040222024</v>
      </c>
      <c r="S44" s="7">
        <v>0.77104620178838701</v>
      </c>
      <c r="T44" s="7">
        <v>0.6</v>
      </c>
    </row>
    <row r="45" spans="1:20" ht="12.75" customHeight="1" x14ac:dyDescent="0.25">
      <c r="A45" s="14">
        <v>2009</v>
      </c>
      <c r="B45" s="7">
        <v>90.480534955351928</v>
      </c>
      <c r="C45" s="7">
        <v>92.571627449740731</v>
      </c>
      <c r="D45" s="7">
        <v>91.5</v>
      </c>
      <c r="E45" s="7"/>
      <c r="F45" s="57">
        <v>3.230922938040655</v>
      </c>
      <c r="G45" s="57">
        <v>1.3058365241561711</v>
      </c>
      <c r="H45" s="7">
        <v>2.2895598697527699</v>
      </c>
      <c r="I45" s="7"/>
      <c r="J45" s="7">
        <v>6.840335587508763</v>
      </c>
      <c r="K45" s="7">
        <v>4.7559645972865283</v>
      </c>
      <c r="L45" s="7">
        <v>5.8</v>
      </c>
      <c r="M45" s="7"/>
      <c r="N45" s="7">
        <v>9.0372209761196594</v>
      </c>
      <c r="O45" s="7">
        <v>7.0864874464583991</v>
      </c>
      <c r="P45" s="7">
        <v>8.1</v>
      </c>
      <c r="Q45" s="7"/>
      <c r="R45" s="7">
        <v>0.48224406852858409</v>
      </c>
      <c r="S45" s="7">
        <v>0.34188510380086218</v>
      </c>
      <c r="T45" s="7">
        <v>0.4</v>
      </c>
    </row>
    <row r="46" spans="1:20" ht="12.75" customHeight="1" x14ac:dyDescent="0.25">
      <c r="A46" s="14">
        <v>2010</v>
      </c>
      <c r="B46" s="7">
        <v>89.495035890712344</v>
      </c>
      <c r="C46" s="7">
        <v>93.000245554561744</v>
      </c>
      <c r="D46" s="7">
        <v>91.2</v>
      </c>
      <c r="E46" s="7"/>
      <c r="F46" s="57">
        <v>3.5860917295318173</v>
      </c>
      <c r="G46" s="57">
        <v>1.7870680620064112</v>
      </c>
      <c r="H46" s="7">
        <v>2.7480843829152999</v>
      </c>
      <c r="I46" s="7"/>
      <c r="J46" s="7">
        <v>7.8556248047936945</v>
      </c>
      <c r="K46" s="7">
        <v>4.7757232583010252</v>
      </c>
      <c r="L46" s="7">
        <v>6.4</v>
      </c>
      <c r="M46" s="7"/>
      <c r="N46" s="7">
        <v>9.9402348038774715</v>
      </c>
      <c r="O46" s="7">
        <v>6.6904542752745026</v>
      </c>
      <c r="P46" s="7">
        <v>8.4</v>
      </c>
      <c r="Q46" s="7"/>
      <c r="R46" s="7">
        <v>0.5647293054107021</v>
      </c>
      <c r="S46" s="7">
        <v>0.3093001701638799</v>
      </c>
      <c r="T46" s="7">
        <v>0.4</v>
      </c>
    </row>
    <row r="47" spans="1:20" ht="12.75" customHeight="1" x14ac:dyDescent="0.25">
      <c r="A47" s="14">
        <v>2011</v>
      </c>
      <c r="B47" s="7">
        <v>89.613025515134822</v>
      </c>
      <c r="C47" s="7">
        <v>92.87215299006688</v>
      </c>
      <c r="D47" s="7">
        <v>91.2</v>
      </c>
      <c r="E47" s="7"/>
      <c r="F47" s="57">
        <v>2.408367403333683</v>
      </c>
      <c r="G47" s="57">
        <v>1.2027388785928645</v>
      </c>
      <c r="H47" s="7">
        <v>1.85728312685338</v>
      </c>
      <c r="I47" s="7"/>
      <c r="J47" s="7">
        <v>7.0053380644074572</v>
      </c>
      <c r="K47" s="7">
        <v>4.1870601370516001</v>
      </c>
      <c r="L47" s="7">
        <v>5.7</v>
      </c>
      <c r="M47" s="7"/>
      <c r="N47" s="7">
        <v>9.8859389077174615</v>
      </c>
      <c r="O47" s="7">
        <v>6.4925700677362199</v>
      </c>
      <c r="P47" s="7">
        <v>8.3000000000000007</v>
      </c>
      <c r="Q47" s="7"/>
      <c r="R47" s="7">
        <v>0.50103557714582059</v>
      </c>
      <c r="S47" s="7">
        <v>0.6352769421964779</v>
      </c>
      <c r="T47" s="7">
        <v>0.6</v>
      </c>
    </row>
    <row r="48" spans="1:20" ht="12.75" customHeight="1" x14ac:dyDescent="0.25">
      <c r="A48" s="14">
        <v>2012</v>
      </c>
      <c r="B48" s="119">
        <v>91.48</v>
      </c>
      <c r="C48" s="119">
        <v>92.81</v>
      </c>
      <c r="D48" s="119">
        <v>92.1</v>
      </c>
      <c r="E48" s="119"/>
      <c r="F48" s="119">
        <v>2.57</v>
      </c>
      <c r="G48" s="119">
        <v>1.9</v>
      </c>
      <c r="H48" s="119">
        <v>2.2999999999999998</v>
      </c>
      <c r="I48" s="119"/>
      <c r="J48" s="119">
        <v>5.86</v>
      </c>
      <c r="K48" s="119">
        <v>5.39</v>
      </c>
      <c r="L48" s="119">
        <v>5.6</v>
      </c>
      <c r="M48" s="119"/>
      <c r="N48" s="119">
        <v>7.34</v>
      </c>
      <c r="O48" s="119">
        <v>6.56</v>
      </c>
      <c r="P48" s="119">
        <v>6.96</v>
      </c>
      <c r="Q48" s="119"/>
      <c r="R48" s="119">
        <v>1.18</v>
      </c>
      <c r="S48" s="119">
        <v>0.63</v>
      </c>
      <c r="T48" s="119">
        <v>0.9</v>
      </c>
    </row>
    <row r="49" spans="1:20" ht="12.75" customHeight="1" x14ac:dyDescent="0.25">
      <c r="A49" s="11">
        <v>2013</v>
      </c>
      <c r="B49" s="119">
        <v>91.97</v>
      </c>
      <c r="C49" s="119">
        <v>93.88</v>
      </c>
      <c r="D49" s="119">
        <v>92.9</v>
      </c>
      <c r="E49" s="119"/>
      <c r="F49" s="119">
        <v>2.68</v>
      </c>
      <c r="G49" s="119">
        <v>1.5</v>
      </c>
      <c r="H49" s="119">
        <v>2.1</v>
      </c>
      <c r="I49" s="119"/>
      <c r="J49" s="119">
        <v>5.53</v>
      </c>
      <c r="K49" s="119">
        <v>4.43</v>
      </c>
      <c r="L49" s="119">
        <v>5</v>
      </c>
      <c r="M49" s="119"/>
      <c r="N49" s="119">
        <v>7.33</v>
      </c>
      <c r="O49" s="119">
        <v>5.68</v>
      </c>
      <c r="P49" s="119">
        <v>6.55</v>
      </c>
      <c r="Q49" s="119"/>
      <c r="R49" s="119">
        <v>0.7</v>
      </c>
      <c r="S49" s="119">
        <v>0.44</v>
      </c>
      <c r="T49" s="119">
        <v>0.6</v>
      </c>
    </row>
    <row r="50" spans="1:20" ht="12.75" customHeight="1" x14ac:dyDescent="0.25">
      <c r="A50" s="11">
        <v>2014</v>
      </c>
      <c r="B50" s="119">
        <v>89.93</v>
      </c>
      <c r="C50" s="119">
        <v>91.68</v>
      </c>
      <c r="D50" s="119">
        <v>90.8</v>
      </c>
      <c r="E50" s="119"/>
      <c r="F50" s="119">
        <v>2.4</v>
      </c>
      <c r="G50" s="119">
        <v>1.6</v>
      </c>
      <c r="H50" s="119">
        <v>2</v>
      </c>
      <c r="I50" s="119"/>
      <c r="J50" s="119">
        <v>7.04</v>
      </c>
      <c r="K50" s="119">
        <v>6.09</v>
      </c>
      <c r="L50" s="119">
        <v>6.6</v>
      </c>
      <c r="M50" s="119"/>
      <c r="N50" s="119">
        <v>8.89</v>
      </c>
      <c r="O50" s="119">
        <v>7.27</v>
      </c>
      <c r="P50" s="119">
        <v>8.1</v>
      </c>
      <c r="Q50" s="119"/>
      <c r="R50" s="119">
        <v>1.18</v>
      </c>
      <c r="S50" s="119">
        <v>1.05</v>
      </c>
      <c r="T50" s="119">
        <v>1.1000000000000001</v>
      </c>
    </row>
    <row r="51" spans="1:20" ht="12.75" customHeight="1" x14ac:dyDescent="0.25">
      <c r="A51" s="11">
        <v>2015</v>
      </c>
      <c r="B51" s="119">
        <v>90.92</v>
      </c>
      <c r="C51" s="119">
        <v>94.02</v>
      </c>
      <c r="D51" s="119">
        <v>92.4</v>
      </c>
      <c r="E51" s="119"/>
      <c r="F51" s="119">
        <v>2.77</v>
      </c>
      <c r="G51" s="119">
        <v>1.1399999999999999</v>
      </c>
      <c r="H51" s="119">
        <v>2</v>
      </c>
      <c r="I51" s="119"/>
      <c r="J51" s="119">
        <v>6.41</v>
      </c>
      <c r="K51" s="119">
        <v>3.74</v>
      </c>
      <c r="L51" s="119">
        <v>5.2</v>
      </c>
      <c r="M51" s="119"/>
      <c r="N51" s="119">
        <v>7.67</v>
      </c>
      <c r="O51" s="119">
        <v>4.6399999999999997</v>
      </c>
      <c r="P51" s="119">
        <v>6.26</v>
      </c>
      <c r="Q51" s="119"/>
      <c r="R51" s="119">
        <v>1.42</v>
      </c>
      <c r="S51" s="119">
        <v>1.34</v>
      </c>
      <c r="T51" s="119">
        <v>1.4</v>
      </c>
    </row>
    <row r="52" spans="1:20" ht="12.75" customHeight="1" x14ac:dyDescent="0.25">
      <c r="A52" s="11">
        <v>2016</v>
      </c>
      <c r="B52" s="119">
        <v>92.88</v>
      </c>
      <c r="C52" s="119">
        <v>94.53</v>
      </c>
      <c r="D52" s="119">
        <v>93.3</v>
      </c>
      <c r="E52" s="119"/>
      <c r="F52" s="119">
        <v>2.1</v>
      </c>
      <c r="G52" s="119">
        <v>1.3</v>
      </c>
      <c r="H52" s="119">
        <v>1.9</v>
      </c>
      <c r="I52" s="119"/>
      <c r="J52" s="119">
        <v>4.4800000000000004</v>
      </c>
      <c r="K52" s="119">
        <v>3.73</v>
      </c>
      <c r="L52" s="119">
        <v>4.4000000000000004</v>
      </c>
      <c r="M52" s="119"/>
      <c r="N52" s="119">
        <v>5.52</v>
      </c>
      <c r="O52" s="119">
        <v>4.57</v>
      </c>
      <c r="P52" s="119">
        <v>5.39</v>
      </c>
      <c r="Q52" s="119"/>
      <c r="R52" s="119">
        <v>1.6</v>
      </c>
      <c r="S52" s="119">
        <v>0.9</v>
      </c>
      <c r="T52" s="119">
        <v>1.3</v>
      </c>
    </row>
    <row r="53" spans="1:20" ht="12.75" customHeight="1" x14ac:dyDescent="0.25">
      <c r="A53" s="11">
        <v>2017</v>
      </c>
      <c r="B53" s="119">
        <v>91.91</v>
      </c>
      <c r="C53" s="119">
        <v>93.27</v>
      </c>
      <c r="D53" s="119">
        <v>92.35</v>
      </c>
      <c r="E53" s="119"/>
      <c r="F53" s="119">
        <v>2.42</v>
      </c>
      <c r="G53" s="119">
        <v>1.58</v>
      </c>
      <c r="H53" s="119">
        <v>2.13</v>
      </c>
      <c r="I53" s="119"/>
      <c r="J53" s="119">
        <v>5.35</v>
      </c>
      <c r="K53" s="119">
        <v>4.1100000000000003</v>
      </c>
      <c r="L53" s="119">
        <v>4.9400000000000004</v>
      </c>
      <c r="M53" s="119"/>
      <c r="N53" s="119">
        <v>6.8</v>
      </c>
      <c r="O53" s="119">
        <v>5.38</v>
      </c>
      <c r="P53" s="119">
        <v>6.32</v>
      </c>
      <c r="Q53" s="119"/>
      <c r="R53" s="119">
        <v>1.29</v>
      </c>
      <c r="S53" s="119">
        <v>1.35</v>
      </c>
      <c r="T53" s="119">
        <v>1.33</v>
      </c>
    </row>
    <row r="54" spans="1:20" ht="12.75" customHeight="1" x14ac:dyDescent="0.25">
      <c r="A54" s="11">
        <v>2018</v>
      </c>
      <c r="B54" s="119">
        <v>90.4</v>
      </c>
      <c r="C54" s="119">
        <v>93.01</v>
      </c>
      <c r="D54" s="119">
        <v>91.49</v>
      </c>
      <c r="E54" s="119"/>
      <c r="F54" s="119">
        <v>2.29</v>
      </c>
      <c r="G54" s="119">
        <v>1.81</v>
      </c>
      <c r="H54" s="119">
        <v>2.08</v>
      </c>
      <c r="I54" s="119"/>
      <c r="J54" s="119">
        <v>6.37</v>
      </c>
      <c r="K54" s="119">
        <v>4.71</v>
      </c>
      <c r="L54" s="119">
        <v>5.62</v>
      </c>
      <c r="M54" s="119"/>
      <c r="N54" s="119">
        <v>8.1300000000000008</v>
      </c>
      <c r="O54" s="119">
        <v>5.86</v>
      </c>
      <c r="P54" s="119">
        <v>7.09</v>
      </c>
      <c r="Q54" s="119"/>
      <c r="R54" s="119">
        <v>1.47</v>
      </c>
      <c r="S54" s="119">
        <v>1.1299999999999999</v>
      </c>
      <c r="T54" s="119">
        <v>1.43</v>
      </c>
    </row>
    <row r="55" spans="1:20" ht="12.75" customHeight="1" x14ac:dyDescent="0.25">
      <c r="A55" s="11">
        <v>2019</v>
      </c>
      <c r="B55" s="119">
        <v>90.51</v>
      </c>
      <c r="C55" s="119">
        <v>93.77</v>
      </c>
      <c r="D55" s="119">
        <v>92.01</v>
      </c>
      <c r="E55" s="119"/>
      <c r="F55" s="119">
        <v>2.2599999999999998</v>
      </c>
      <c r="G55" s="119">
        <v>1.37</v>
      </c>
      <c r="H55" s="119">
        <v>1.92</v>
      </c>
      <c r="I55" s="119"/>
      <c r="J55" s="119">
        <v>6.68</v>
      </c>
      <c r="K55" s="119">
        <v>4.67</v>
      </c>
      <c r="L55" s="119">
        <v>5.78</v>
      </c>
      <c r="M55" s="119"/>
      <c r="N55" s="119">
        <v>8.52</v>
      </c>
      <c r="O55" s="119">
        <v>5.64</v>
      </c>
      <c r="P55" s="119">
        <v>7.21</v>
      </c>
      <c r="Q55" s="119"/>
      <c r="R55" s="119">
        <v>0.96</v>
      </c>
      <c r="S55" s="119">
        <v>0.59</v>
      </c>
      <c r="T55" s="119">
        <v>0.78</v>
      </c>
    </row>
    <row r="56" spans="1:20" ht="12.75" customHeight="1" x14ac:dyDescent="0.25">
      <c r="A56" s="87" t="s">
        <v>188</v>
      </c>
      <c r="B56" s="119">
        <v>89.25</v>
      </c>
      <c r="C56" s="119">
        <v>92.75</v>
      </c>
      <c r="D56" s="119">
        <v>90.93</v>
      </c>
      <c r="E56" s="119"/>
      <c r="F56" s="119">
        <v>2.57</v>
      </c>
      <c r="G56" s="119">
        <v>1.86</v>
      </c>
      <c r="H56" s="119">
        <v>2.2400000000000002</v>
      </c>
      <c r="I56" s="119"/>
      <c r="J56" s="119">
        <v>6.89</v>
      </c>
      <c r="K56" s="119">
        <v>5.41</v>
      </c>
      <c r="L56" s="119">
        <v>6.18</v>
      </c>
      <c r="M56" s="119"/>
      <c r="N56" s="119">
        <v>8.84</v>
      </c>
      <c r="O56" s="119">
        <v>6.28</v>
      </c>
      <c r="P56" s="119">
        <v>7.64</v>
      </c>
      <c r="Q56" s="119"/>
      <c r="R56" s="119">
        <v>1.91</v>
      </c>
      <c r="S56" s="119">
        <v>0.97</v>
      </c>
      <c r="T56" s="119">
        <v>1.43</v>
      </c>
    </row>
    <row r="57" spans="1:20" ht="12.75" customHeight="1" x14ac:dyDescent="0.25">
      <c r="A57" s="11">
        <v>2021</v>
      </c>
      <c r="B57" s="119">
        <v>92.05</v>
      </c>
      <c r="C57" s="119">
        <v>94.21</v>
      </c>
      <c r="D57" s="119">
        <v>93.1</v>
      </c>
      <c r="E57" s="119"/>
      <c r="F57" s="119">
        <v>2.39</v>
      </c>
      <c r="G57" s="119">
        <v>1.59</v>
      </c>
      <c r="H57" s="119">
        <v>1.98</v>
      </c>
      <c r="I57" s="119"/>
      <c r="J57" s="119">
        <v>5</v>
      </c>
      <c r="K57" s="119">
        <v>3.57</v>
      </c>
      <c r="L57" s="119">
        <v>4.3</v>
      </c>
      <c r="M57" s="119"/>
      <c r="N57" s="119">
        <v>6.87</v>
      </c>
      <c r="O57" s="119">
        <v>5.24</v>
      </c>
      <c r="P57" s="119">
        <v>6.06</v>
      </c>
      <c r="Q57" s="119"/>
      <c r="R57" s="119">
        <v>1.08</v>
      </c>
      <c r="S57" s="119">
        <v>0.55000000000000004</v>
      </c>
      <c r="T57" s="119">
        <v>0.84</v>
      </c>
    </row>
    <row r="58" spans="1:20" ht="12.75" customHeight="1" x14ac:dyDescent="0.25">
      <c r="A58" s="11">
        <v>2022</v>
      </c>
      <c r="B58" s="119">
        <v>92.58</v>
      </c>
      <c r="C58" s="119">
        <v>93.39</v>
      </c>
      <c r="D58" s="119">
        <v>92.86</v>
      </c>
      <c r="E58" s="119"/>
      <c r="F58" s="119">
        <v>2.04</v>
      </c>
      <c r="G58" s="119">
        <v>1.7</v>
      </c>
      <c r="H58" s="119">
        <v>1.91</v>
      </c>
      <c r="I58" s="119"/>
      <c r="J58" s="119">
        <v>5.54</v>
      </c>
      <c r="K58" s="119">
        <v>4.82</v>
      </c>
      <c r="L58" s="119">
        <v>5.26</v>
      </c>
      <c r="M58" s="119"/>
      <c r="N58" s="119">
        <v>6.7</v>
      </c>
      <c r="O58" s="119">
        <v>6.11</v>
      </c>
      <c r="P58" s="119">
        <v>6.43</v>
      </c>
      <c r="Q58" s="119"/>
      <c r="R58" s="119">
        <v>0.72</v>
      </c>
      <c r="S58" s="119">
        <v>0.5</v>
      </c>
      <c r="T58" s="119">
        <v>0.71</v>
      </c>
    </row>
    <row r="59" spans="1:20" ht="12.75" customHeight="1" x14ac:dyDescent="0.25">
      <c r="A59" s="11">
        <v>2023</v>
      </c>
      <c r="B59" s="119">
        <v>92.78</v>
      </c>
      <c r="C59" s="119">
        <v>92.39</v>
      </c>
      <c r="D59" s="119">
        <v>92.45</v>
      </c>
      <c r="E59" s="119"/>
      <c r="F59" s="119">
        <v>1.38</v>
      </c>
      <c r="G59" s="119">
        <v>1.62</v>
      </c>
      <c r="H59" s="119">
        <v>1.55</v>
      </c>
      <c r="I59" s="119"/>
      <c r="J59" s="119">
        <v>5.03</v>
      </c>
      <c r="K59" s="119">
        <v>5.79</v>
      </c>
      <c r="L59" s="119">
        <v>5.5</v>
      </c>
      <c r="M59" s="119"/>
      <c r="N59" s="119">
        <v>6.13</v>
      </c>
      <c r="O59" s="119">
        <v>6.98</v>
      </c>
      <c r="P59" s="119">
        <v>6.67</v>
      </c>
      <c r="Q59" s="119"/>
      <c r="R59" s="119">
        <v>1.0900000000000001</v>
      </c>
      <c r="S59" s="119">
        <v>0.63</v>
      </c>
      <c r="T59" s="119">
        <v>0.88</v>
      </c>
    </row>
    <row r="60" spans="1:20" ht="12.75" customHeight="1" x14ac:dyDescent="0.25">
      <c r="A60" s="11">
        <v>2024</v>
      </c>
      <c r="B60" s="119">
        <v>93.94</v>
      </c>
      <c r="C60" s="119">
        <v>92.97</v>
      </c>
      <c r="D60" s="119">
        <v>93.36</v>
      </c>
      <c r="E60" s="119"/>
      <c r="F60" s="119">
        <v>1.22</v>
      </c>
      <c r="G60" s="119">
        <v>0.77</v>
      </c>
      <c r="H60" s="119">
        <v>1.04</v>
      </c>
      <c r="I60" s="119"/>
      <c r="J60" s="119">
        <v>4.01</v>
      </c>
      <c r="K60" s="119">
        <v>4.24</v>
      </c>
      <c r="L60" s="119">
        <v>4.1500000000000004</v>
      </c>
      <c r="M60" s="119"/>
      <c r="N60" s="119">
        <v>5.22</v>
      </c>
      <c r="O60" s="119">
        <v>6.27</v>
      </c>
      <c r="P60" s="119">
        <v>5.8</v>
      </c>
      <c r="Q60" s="119"/>
      <c r="R60" s="119">
        <v>0.84</v>
      </c>
      <c r="S60" s="119">
        <v>0.76</v>
      </c>
      <c r="T60" s="119">
        <v>0.84</v>
      </c>
    </row>
    <row r="61" spans="1:20" ht="6" customHeight="1" x14ac:dyDescent="0.25">
      <c r="A61" s="102"/>
      <c r="B61" s="102"/>
      <c r="C61" s="102"/>
      <c r="D61" s="102"/>
      <c r="E61" s="102"/>
      <c r="F61" s="102"/>
      <c r="G61" s="102"/>
      <c r="H61" s="102"/>
      <c r="I61" s="102"/>
      <c r="J61" s="102"/>
      <c r="K61" s="102"/>
      <c r="L61" s="102"/>
      <c r="M61" s="102"/>
      <c r="N61" s="102"/>
      <c r="O61" s="102"/>
      <c r="P61" s="102"/>
      <c r="Q61" s="102"/>
      <c r="R61" s="102"/>
      <c r="S61" s="102"/>
      <c r="T61" s="102"/>
    </row>
    <row r="62" spans="1:20" ht="15" customHeight="1" x14ac:dyDescent="0.25">
      <c r="A62" s="260" t="s">
        <v>203</v>
      </c>
      <c r="B62" s="260"/>
      <c r="C62" s="260"/>
      <c r="D62" s="260"/>
      <c r="E62" s="260"/>
      <c r="F62" s="260"/>
      <c r="G62" s="260"/>
      <c r="H62" s="260"/>
      <c r="I62" s="260"/>
      <c r="J62" s="260"/>
      <c r="K62" s="260"/>
      <c r="L62" s="260"/>
      <c r="M62" s="260"/>
      <c r="N62" s="260"/>
      <c r="O62" s="260"/>
      <c r="P62" s="260"/>
      <c r="Q62" s="260"/>
      <c r="R62" s="260"/>
      <c r="S62" s="260"/>
      <c r="T62" s="227"/>
    </row>
    <row r="63" spans="1:20" ht="6" customHeight="1" x14ac:dyDescent="0.25">
      <c r="A63" s="92"/>
      <c r="B63" s="92"/>
      <c r="C63" s="92"/>
      <c r="D63" s="92"/>
      <c r="E63" s="92"/>
      <c r="F63" s="92"/>
      <c r="G63" s="92"/>
      <c r="H63" s="92"/>
      <c r="I63" s="92"/>
      <c r="J63" s="92"/>
      <c r="K63" s="92"/>
      <c r="L63" s="92"/>
      <c r="M63" s="92"/>
      <c r="N63" s="92"/>
      <c r="O63" s="92"/>
      <c r="P63" s="92"/>
      <c r="Q63" s="92"/>
      <c r="R63" s="92"/>
      <c r="S63" s="92"/>
    </row>
    <row r="64" spans="1:20" ht="45" customHeight="1" x14ac:dyDescent="0.25">
      <c r="A64" s="261" t="s">
        <v>272</v>
      </c>
      <c r="B64" s="261"/>
      <c r="C64" s="261"/>
      <c r="D64" s="261"/>
      <c r="E64" s="261"/>
      <c r="F64" s="261"/>
      <c r="G64" s="261"/>
      <c r="H64" s="261"/>
      <c r="I64" s="261"/>
      <c r="J64" s="261"/>
      <c r="K64" s="261"/>
      <c r="L64" s="261"/>
      <c r="M64" s="261"/>
      <c r="N64" s="261"/>
      <c r="O64" s="261"/>
      <c r="P64" s="261"/>
      <c r="Q64" s="261"/>
      <c r="R64" s="261"/>
      <c r="S64" s="261"/>
      <c r="T64" s="227"/>
    </row>
    <row r="65" spans="1:20" s="91" customFormat="1" ht="30" customHeight="1" x14ac:dyDescent="0.25">
      <c r="A65" s="261" t="s">
        <v>271</v>
      </c>
      <c r="B65" s="261"/>
      <c r="C65" s="261"/>
      <c r="D65" s="261"/>
      <c r="E65" s="261"/>
      <c r="F65" s="261"/>
      <c r="G65" s="261"/>
      <c r="H65" s="261"/>
      <c r="I65" s="261"/>
      <c r="J65" s="261"/>
      <c r="K65" s="261"/>
      <c r="L65" s="261"/>
      <c r="M65" s="261"/>
      <c r="N65" s="261"/>
      <c r="O65" s="261"/>
      <c r="P65" s="261"/>
      <c r="Q65" s="261"/>
      <c r="R65" s="261"/>
      <c r="S65" s="261"/>
      <c r="T65" s="227"/>
    </row>
    <row r="66" spans="1:20" ht="30" customHeight="1" x14ac:dyDescent="0.25">
      <c r="A66" s="259" t="s">
        <v>274</v>
      </c>
      <c r="B66" s="259"/>
      <c r="C66" s="259"/>
      <c r="D66" s="259"/>
      <c r="E66" s="259"/>
      <c r="F66" s="259"/>
      <c r="G66" s="259"/>
      <c r="H66" s="259"/>
      <c r="I66" s="259"/>
      <c r="J66" s="259"/>
      <c r="K66" s="259"/>
      <c r="L66" s="259"/>
      <c r="M66" s="259"/>
      <c r="N66" s="259"/>
      <c r="O66" s="259"/>
      <c r="P66" s="259"/>
      <c r="Q66" s="259"/>
      <c r="R66" s="259"/>
      <c r="S66" s="259"/>
      <c r="T66" s="259"/>
    </row>
  </sheetData>
  <mergeCells count="13">
    <mergeCell ref="A1:B1"/>
    <mergeCell ref="A2:B2"/>
    <mergeCell ref="J1:N1"/>
    <mergeCell ref="B4:D4"/>
    <mergeCell ref="F4:H4"/>
    <mergeCell ref="J4:L4"/>
    <mergeCell ref="N4:P4"/>
    <mergeCell ref="A66:T66"/>
    <mergeCell ref="A62:T62"/>
    <mergeCell ref="A65:T65"/>
    <mergeCell ref="A64:T64"/>
    <mergeCell ref="A3:T3"/>
    <mergeCell ref="R4:T4"/>
  </mergeCells>
  <hyperlinks>
    <hyperlink ref="J1:N1" location="Tabellförteckning!A1" display="Tillbaka till innehållsföreckningen " xr:uid="{00000000-0004-0000-2F00-000000000000}"/>
    <hyperlink ref="Q1" location="Tabellförteckning!A1" display="Tillbaka till innehållsföreckningen " xr:uid="{3AABD0FA-F861-4089-BFE8-10129DED2B55}"/>
  </hyperlinks>
  <pageMargins left="0.7" right="0.7" top="0.75" bottom="0.75" header="0.3" footer="0.3"/>
  <pageSetup paperSize="9" scale="8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ublished="0">
    <pageSetUpPr fitToPage="1"/>
  </sheetPr>
  <dimension ref="A1:T32"/>
  <sheetViews>
    <sheetView zoomScaleNormal="100" workbookViewId="0">
      <pane ySplit="5" topLeftCell="A18" activePane="bottomLeft" state="frozen"/>
      <selection activeCell="L20" sqref="L20"/>
      <selection pane="bottomLeft" activeCell="L20" sqref="L20"/>
    </sheetView>
  </sheetViews>
  <sheetFormatPr defaultColWidth="9.44140625" defaultRowHeight="13.2" x14ac:dyDescent="0.25"/>
  <cols>
    <col min="1" max="1" width="6.5546875" style="90" customWidth="1"/>
    <col min="2" max="4" width="4.77734375" style="90" customWidth="1"/>
    <col min="5" max="5" width="2.77734375" style="90" customWidth="1"/>
    <col min="6" max="8" width="4.77734375" style="90" customWidth="1"/>
    <col min="9" max="9" width="2.77734375" style="90" customWidth="1"/>
    <col min="10" max="12" width="4.77734375" style="90" customWidth="1"/>
    <col min="13" max="13" width="2.77734375" style="90" customWidth="1"/>
    <col min="14" max="16" width="4.77734375" style="90" customWidth="1"/>
    <col min="17" max="17" width="2.77734375" style="90" customWidth="1"/>
    <col min="18" max="20" width="4.77734375" style="90" customWidth="1"/>
    <col min="21" max="16384" width="9.44140625" style="90"/>
  </cols>
  <sheetData>
    <row r="1" spans="1:20" ht="30" customHeight="1" x14ac:dyDescent="0.25">
      <c r="A1" s="264"/>
      <c r="B1" s="214"/>
      <c r="J1" s="211" t="s">
        <v>119</v>
      </c>
      <c r="K1" s="212"/>
      <c r="L1" s="212"/>
      <c r="M1" s="212"/>
      <c r="N1" s="212"/>
    </row>
    <row r="2" spans="1:20" ht="6" customHeight="1" x14ac:dyDescent="0.25">
      <c r="A2" s="264"/>
      <c r="B2" s="214"/>
    </row>
    <row r="3" spans="1:20" s="92" customFormat="1" ht="15" customHeight="1" x14ac:dyDescent="0.25">
      <c r="A3" s="262" t="s">
        <v>286</v>
      </c>
      <c r="B3" s="262"/>
      <c r="C3" s="262"/>
      <c r="D3" s="262"/>
      <c r="E3" s="262"/>
      <c r="F3" s="262"/>
      <c r="G3" s="262"/>
      <c r="H3" s="262"/>
      <c r="I3" s="262"/>
      <c r="J3" s="262"/>
      <c r="K3" s="262"/>
      <c r="L3" s="262"/>
      <c r="M3" s="262"/>
      <c r="N3" s="262"/>
      <c r="O3" s="262"/>
      <c r="P3" s="262"/>
      <c r="Q3" s="262"/>
      <c r="R3" s="262"/>
      <c r="S3" s="262"/>
      <c r="T3" s="262"/>
    </row>
    <row r="4" spans="1:20" ht="30" customHeight="1" x14ac:dyDescent="0.25">
      <c r="A4" s="101"/>
      <c r="B4" s="265" t="s">
        <v>32</v>
      </c>
      <c r="C4" s="265"/>
      <c r="D4" s="265"/>
      <c r="E4" s="93"/>
      <c r="F4" s="265" t="s">
        <v>255</v>
      </c>
      <c r="G4" s="265"/>
      <c r="H4" s="265"/>
      <c r="I4" s="93"/>
      <c r="J4" s="265" t="s">
        <v>83</v>
      </c>
      <c r="K4" s="265"/>
      <c r="L4" s="265"/>
      <c r="M4" s="93"/>
      <c r="N4" s="265" t="s">
        <v>8</v>
      </c>
      <c r="O4" s="265"/>
      <c r="P4" s="265"/>
      <c r="Q4" s="93"/>
      <c r="R4" s="265" t="s">
        <v>31</v>
      </c>
      <c r="S4" s="265"/>
      <c r="T4" s="265"/>
    </row>
    <row r="5" spans="1:20" ht="15" customHeight="1" x14ac:dyDescent="0.25">
      <c r="A5" s="101" t="s">
        <v>60</v>
      </c>
      <c r="B5" s="93" t="s">
        <v>268</v>
      </c>
      <c r="C5" s="93" t="s">
        <v>269</v>
      </c>
      <c r="D5" s="93" t="s">
        <v>64</v>
      </c>
      <c r="E5" s="93"/>
      <c r="F5" s="93" t="s">
        <v>268</v>
      </c>
      <c r="G5" s="93" t="s">
        <v>269</v>
      </c>
      <c r="H5" s="93" t="s">
        <v>64</v>
      </c>
      <c r="I5" s="93"/>
      <c r="J5" s="93" t="s">
        <v>268</v>
      </c>
      <c r="K5" s="93" t="s">
        <v>269</v>
      </c>
      <c r="L5" s="93" t="s">
        <v>64</v>
      </c>
      <c r="M5" s="93"/>
      <c r="N5" s="93" t="s">
        <v>268</v>
      </c>
      <c r="O5" s="93" t="s">
        <v>269</v>
      </c>
      <c r="P5" s="93" t="s">
        <v>64</v>
      </c>
      <c r="Q5" s="93"/>
      <c r="R5" s="93" t="s">
        <v>268</v>
      </c>
      <c r="S5" s="93" t="s">
        <v>269</v>
      </c>
      <c r="T5" s="93" t="s">
        <v>64</v>
      </c>
    </row>
    <row r="6" spans="1:20" ht="6" customHeight="1" x14ac:dyDescent="0.25">
      <c r="A6" s="135"/>
      <c r="B6" s="60"/>
      <c r="C6" s="60"/>
      <c r="D6" s="60"/>
      <c r="E6" s="60"/>
      <c r="F6" s="60"/>
      <c r="G6" s="60"/>
      <c r="H6" s="60"/>
      <c r="I6" s="60"/>
      <c r="J6" s="60"/>
      <c r="K6" s="60"/>
      <c r="L6" s="60"/>
      <c r="M6" s="60"/>
      <c r="N6" s="61"/>
      <c r="O6" s="61"/>
      <c r="P6" s="61"/>
      <c r="Q6" s="61"/>
      <c r="R6" s="60"/>
      <c r="S6" s="60"/>
      <c r="T6" s="102"/>
    </row>
    <row r="7" spans="1:20" ht="12.75" customHeight="1" x14ac:dyDescent="0.25">
      <c r="A7" s="14">
        <v>2004</v>
      </c>
      <c r="B7" s="44">
        <v>83.293031749196317</v>
      </c>
      <c r="C7" s="44">
        <v>86.902935049903135</v>
      </c>
      <c r="D7" s="44">
        <v>85</v>
      </c>
      <c r="E7" s="44"/>
      <c r="F7" s="7">
        <v>4.1507165819697587</v>
      </c>
      <c r="G7" s="7">
        <v>2.4658640348875367</v>
      </c>
      <c r="H7" s="7">
        <v>3.3324831796637899</v>
      </c>
      <c r="I7" s="7"/>
      <c r="J7" s="45" t="s">
        <v>34</v>
      </c>
      <c r="K7" s="45" t="s">
        <v>34</v>
      </c>
      <c r="L7" s="45" t="s">
        <v>34</v>
      </c>
      <c r="M7" s="45"/>
      <c r="N7" s="44">
        <v>16.260255254246893</v>
      </c>
      <c r="O7" s="44">
        <v>12.872179099677862</v>
      </c>
      <c r="P7" s="44">
        <v>14.6</v>
      </c>
      <c r="Q7" s="44"/>
      <c r="R7" s="44">
        <v>0.4467129965555976</v>
      </c>
      <c r="S7" s="44">
        <v>0.22488585041909945</v>
      </c>
      <c r="T7" s="44">
        <v>0.3</v>
      </c>
    </row>
    <row r="8" spans="1:20" ht="12.75" customHeight="1" x14ac:dyDescent="0.25">
      <c r="A8" s="14">
        <v>2005</v>
      </c>
      <c r="B8" s="44">
        <v>82.605410885918829</v>
      </c>
      <c r="C8" s="44">
        <v>86.917293317032858</v>
      </c>
      <c r="D8" s="44">
        <v>84.7</v>
      </c>
      <c r="E8" s="44"/>
      <c r="F8" s="7">
        <v>4.4444874240940502</v>
      </c>
      <c r="G8" s="7">
        <v>2.4928302737206485</v>
      </c>
      <c r="H8" s="7">
        <v>3.4929478054909202</v>
      </c>
      <c r="I8" s="7"/>
      <c r="J8" s="45" t="s">
        <v>34</v>
      </c>
      <c r="K8" s="45" t="s">
        <v>34</v>
      </c>
      <c r="L8" s="45" t="s">
        <v>34</v>
      </c>
      <c r="M8" s="45"/>
      <c r="N8" s="44">
        <v>16.779552715535992</v>
      </c>
      <c r="O8" s="44">
        <v>12.69333532903301</v>
      </c>
      <c r="P8" s="44">
        <v>14.8</v>
      </c>
      <c r="Q8" s="44"/>
      <c r="R8" s="44">
        <v>0.61503639854522263</v>
      </c>
      <c r="S8" s="44">
        <v>0.38937135393493633</v>
      </c>
      <c r="T8" s="44">
        <v>0.5</v>
      </c>
    </row>
    <row r="9" spans="1:20" ht="12.75" customHeight="1" x14ac:dyDescent="0.25">
      <c r="A9" s="14">
        <v>2006</v>
      </c>
      <c r="B9" s="44">
        <v>82.616877386089911</v>
      </c>
      <c r="C9" s="44">
        <v>85.514276550870306</v>
      </c>
      <c r="D9" s="44">
        <v>84</v>
      </c>
      <c r="E9" s="44"/>
      <c r="F9" s="7">
        <v>4.9738891863755779</v>
      </c>
      <c r="G9" s="7">
        <v>2.5099300003243337</v>
      </c>
      <c r="H9" s="7">
        <v>3.7712860083005002</v>
      </c>
      <c r="I9" s="7"/>
      <c r="J9" s="45" t="s">
        <v>34</v>
      </c>
      <c r="K9" s="45" t="s">
        <v>34</v>
      </c>
      <c r="L9" s="45" t="s">
        <v>34</v>
      </c>
      <c r="M9" s="45"/>
      <c r="N9" s="44">
        <v>16.851483890022827</v>
      </c>
      <c r="O9" s="44">
        <v>13.958791508692126</v>
      </c>
      <c r="P9" s="44">
        <v>15.4</v>
      </c>
      <c r="Q9" s="44"/>
      <c r="R9" s="44">
        <v>0.53163872388701372</v>
      </c>
      <c r="S9" s="44">
        <v>0.52693194043819447</v>
      </c>
      <c r="T9" s="44">
        <v>0.5</v>
      </c>
    </row>
    <row r="10" spans="1:20" ht="12.75" customHeight="1" x14ac:dyDescent="0.25">
      <c r="A10" s="14">
        <v>2007</v>
      </c>
      <c r="B10" s="44">
        <v>81.903115243335023</v>
      </c>
      <c r="C10" s="44">
        <v>86.403241734223769</v>
      </c>
      <c r="D10" s="44">
        <v>84.1</v>
      </c>
      <c r="E10" s="44"/>
      <c r="F10" s="7">
        <v>3.7205107875843897</v>
      </c>
      <c r="G10" s="7">
        <v>2.1838220724256105</v>
      </c>
      <c r="H10" s="7">
        <v>2.96686789999058</v>
      </c>
      <c r="I10" s="7"/>
      <c r="J10" s="7">
        <v>12.375473115461601</v>
      </c>
      <c r="K10" s="7">
        <v>8.8513743883510916</v>
      </c>
      <c r="L10" s="7">
        <v>10.7</v>
      </c>
      <c r="M10" s="7"/>
      <c r="N10" s="44">
        <v>17.505413851241062</v>
      </c>
      <c r="O10" s="44">
        <v>13.439470357526911</v>
      </c>
      <c r="P10" s="44">
        <v>15.5</v>
      </c>
      <c r="Q10" s="44"/>
      <c r="R10" s="44">
        <v>0.59147090542401237</v>
      </c>
      <c r="S10" s="44">
        <v>0.15728790824850561</v>
      </c>
      <c r="T10" s="44">
        <v>0.4</v>
      </c>
    </row>
    <row r="11" spans="1:20" ht="12.75" customHeight="1" x14ac:dyDescent="0.25">
      <c r="A11" s="14">
        <v>2008</v>
      </c>
      <c r="B11" s="44">
        <v>82.871994610312612</v>
      </c>
      <c r="C11" s="44">
        <v>86.046983746058402</v>
      </c>
      <c r="D11" s="44">
        <v>84.4</v>
      </c>
      <c r="E11" s="44"/>
      <c r="F11" s="7">
        <v>3.7331113558793523</v>
      </c>
      <c r="G11" s="7">
        <v>2.2201079235526273</v>
      </c>
      <c r="H11" s="7">
        <v>3.0065295840597699</v>
      </c>
      <c r="I11" s="7"/>
      <c r="J11" s="7">
        <v>12.315318276052864</v>
      </c>
      <c r="K11" s="7">
        <v>8.2144691716701281</v>
      </c>
      <c r="L11" s="7">
        <v>10.4</v>
      </c>
      <c r="M11" s="7"/>
      <c r="N11" s="44">
        <v>16.707865087454614</v>
      </c>
      <c r="O11" s="44">
        <v>13.654553304714579</v>
      </c>
      <c r="P11" s="44">
        <v>15.3</v>
      </c>
      <c r="Q11" s="44"/>
      <c r="R11" s="44">
        <v>0.42014030223310828</v>
      </c>
      <c r="S11" s="44">
        <v>0.29846294922805272</v>
      </c>
      <c r="T11" s="44">
        <v>0.4</v>
      </c>
    </row>
    <row r="12" spans="1:20" ht="12.75" customHeight="1" x14ac:dyDescent="0.25">
      <c r="A12" s="14">
        <v>2009</v>
      </c>
      <c r="B12" s="44">
        <v>81.487257970761348</v>
      </c>
      <c r="C12" s="44">
        <v>84.122998830277709</v>
      </c>
      <c r="D12" s="44">
        <v>82.8</v>
      </c>
      <c r="E12" s="44"/>
      <c r="F12" s="7">
        <v>4.7706914611634188</v>
      </c>
      <c r="G12" s="7">
        <v>1.8672108971780261</v>
      </c>
      <c r="H12" s="7">
        <v>3.3764395432315002</v>
      </c>
      <c r="I12" s="7"/>
      <c r="J12" s="7">
        <v>14.400803770864551</v>
      </c>
      <c r="K12" s="7">
        <v>9.5243522202076942</v>
      </c>
      <c r="L12" s="7">
        <v>12.1</v>
      </c>
      <c r="M12" s="7"/>
      <c r="N12" s="44">
        <v>18.271773751911336</v>
      </c>
      <c r="O12" s="44">
        <v>15.504092873362799</v>
      </c>
      <c r="P12" s="44">
        <v>16.899999999999999</v>
      </c>
      <c r="Q12" s="44"/>
      <c r="R12" s="44">
        <v>0.24096827732651557</v>
      </c>
      <c r="S12" s="44">
        <v>0.3729082963582977</v>
      </c>
      <c r="T12" s="44">
        <v>0.3</v>
      </c>
    </row>
    <row r="13" spans="1:20" ht="12.75" customHeight="1" x14ac:dyDescent="0.25">
      <c r="A13" s="14">
        <v>2010</v>
      </c>
      <c r="B13" s="44">
        <v>78.75042087918203</v>
      </c>
      <c r="C13" s="44">
        <v>84.582904812574341</v>
      </c>
      <c r="D13" s="44">
        <v>81.5</v>
      </c>
      <c r="E13" s="44"/>
      <c r="F13" s="7">
        <v>5.0741988382230936</v>
      </c>
      <c r="G13" s="7">
        <v>2.43945934092147</v>
      </c>
      <c r="H13" s="7">
        <v>3.81583425074861</v>
      </c>
      <c r="I13" s="7"/>
      <c r="J13" s="7">
        <v>15.27207611402242</v>
      </c>
      <c r="K13" s="7">
        <v>9.9119631093204692</v>
      </c>
      <c r="L13" s="7">
        <v>12.7</v>
      </c>
      <c r="M13" s="7"/>
      <c r="N13" s="44">
        <v>20.811537572248017</v>
      </c>
      <c r="O13" s="44">
        <v>15.031666669875129</v>
      </c>
      <c r="P13" s="44">
        <v>18</v>
      </c>
      <c r="Q13" s="44"/>
      <c r="R13" s="44">
        <v>0.43804154857098132</v>
      </c>
      <c r="S13" s="44">
        <v>0.38542851755045177</v>
      </c>
      <c r="T13" s="44">
        <v>0.4</v>
      </c>
    </row>
    <row r="14" spans="1:20" ht="12.75" customHeight="1" x14ac:dyDescent="0.25">
      <c r="A14" s="14">
        <v>2011</v>
      </c>
      <c r="B14" s="44">
        <v>79.404994320241812</v>
      </c>
      <c r="C14" s="44">
        <v>85.971639503661422</v>
      </c>
      <c r="D14" s="44">
        <v>82.6</v>
      </c>
      <c r="E14" s="44"/>
      <c r="F14" s="7">
        <v>6.0560399473351669</v>
      </c>
      <c r="G14" s="7">
        <v>1.8778021408443659</v>
      </c>
      <c r="H14" s="7">
        <v>4.01579097436412</v>
      </c>
      <c r="I14" s="7"/>
      <c r="J14" s="7">
        <v>15.034224633683262</v>
      </c>
      <c r="K14" s="7">
        <v>8.1225049028732617</v>
      </c>
      <c r="L14" s="7">
        <v>11.7</v>
      </c>
      <c r="M14" s="7"/>
      <c r="N14" s="44">
        <v>20.224723989314867</v>
      </c>
      <c r="O14" s="44">
        <v>13.595794784188231</v>
      </c>
      <c r="P14" s="44">
        <v>17</v>
      </c>
      <c r="Q14" s="44"/>
      <c r="R14" s="44">
        <v>0.37028169044400316</v>
      </c>
      <c r="S14" s="44">
        <v>0.4325657121507403</v>
      </c>
      <c r="T14" s="44">
        <v>0.4</v>
      </c>
    </row>
    <row r="15" spans="1:20" ht="12.75" customHeight="1" x14ac:dyDescent="0.25">
      <c r="A15" s="14">
        <v>2012</v>
      </c>
      <c r="B15" s="119">
        <v>78.94</v>
      </c>
      <c r="C15" s="119">
        <v>84.54</v>
      </c>
      <c r="D15" s="119">
        <v>81.7</v>
      </c>
      <c r="E15" s="119"/>
      <c r="F15" s="119">
        <v>5.86</v>
      </c>
      <c r="G15" s="119">
        <v>2.86</v>
      </c>
      <c r="H15" s="119">
        <v>4.3899999999999997</v>
      </c>
      <c r="I15" s="119"/>
      <c r="J15" s="119">
        <v>13.62</v>
      </c>
      <c r="K15" s="119">
        <v>9.42</v>
      </c>
      <c r="L15" s="119">
        <v>11.6</v>
      </c>
      <c r="M15" s="119"/>
      <c r="N15" s="119">
        <v>19.68</v>
      </c>
      <c r="O15" s="119">
        <v>14.57</v>
      </c>
      <c r="P15" s="119">
        <v>17.2</v>
      </c>
      <c r="Q15" s="119"/>
      <c r="R15" s="119">
        <v>1.38</v>
      </c>
      <c r="S15" s="119">
        <v>0.9</v>
      </c>
      <c r="T15" s="119">
        <v>1.1000000000000001</v>
      </c>
    </row>
    <row r="16" spans="1:20" ht="12.75" customHeight="1" x14ac:dyDescent="0.25">
      <c r="A16" s="11">
        <v>2013</v>
      </c>
      <c r="B16" s="119">
        <v>79.069999999999993</v>
      </c>
      <c r="C16" s="119">
        <v>85.48</v>
      </c>
      <c r="D16" s="119">
        <v>82.1</v>
      </c>
      <c r="E16" s="119"/>
      <c r="F16" s="119">
        <v>5.09</v>
      </c>
      <c r="G16" s="119">
        <v>2.91</v>
      </c>
      <c r="H16" s="119">
        <v>4.05</v>
      </c>
      <c r="I16" s="119"/>
      <c r="J16" s="119">
        <v>14.36</v>
      </c>
      <c r="K16" s="119">
        <v>9.76</v>
      </c>
      <c r="L16" s="119">
        <v>12.2</v>
      </c>
      <c r="M16" s="119"/>
      <c r="N16" s="119">
        <v>19.36</v>
      </c>
      <c r="O16" s="119">
        <v>13.81</v>
      </c>
      <c r="P16" s="119">
        <v>16.739999999999998</v>
      </c>
      <c r="Q16" s="119"/>
      <c r="R16" s="119">
        <v>1.57</v>
      </c>
      <c r="S16" s="119">
        <v>0.71</v>
      </c>
      <c r="T16" s="119">
        <v>1.2</v>
      </c>
    </row>
    <row r="17" spans="1:20" ht="12.75" customHeight="1" x14ac:dyDescent="0.25">
      <c r="A17" s="11">
        <v>2014</v>
      </c>
      <c r="B17" s="119">
        <v>78.78</v>
      </c>
      <c r="C17" s="119">
        <v>84.9</v>
      </c>
      <c r="D17" s="119">
        <v>81.7</v>
      </c>
      <c r="E17" s="119"/>
      <c r="F17" s="119">
        <v>5.22</v>
      </c>
      <c r="G17" s="119">
        <v>2.33</v>
      </c>
      <c r="H17" s="119">
        <v>3.83</v>
      </c>
      <c r="I17" s="119"/>
      <c r="J17" s="119">
        <v>13.87</v>
      </c>
      <c r="K17" s="119">
        <v>10.17</v>
      </c>
      <c r="L17" s="119">
        <v>12.1</v>
      </c>
      <c r="M17" s="119"/>
      <c r="N17" s="119">
        <v>20.05</v>
      </c>
      <c r="O17" s="119">
        <v>14.39</v>
      </c>
      <c r="P17" s="119">
        <v>17.329999999999998</v>
      </c>
      <c r="Q17" s="119"/>
      <c r="R17" s="119">
        <v>1.1599999999999999</v>
      </c>
      <c r="S17" s="119">
        <v>0.7</v>
      </c>
      <c r="T17" s="119">
        <v>0.9</v>
      </c>
    </row>
    <row r="18" spans="1:20" ht="12.75" customHeight="1" x14ac:dyDescent="0.25">
      <c r="A18" s="11">
        <v>2015</v>
      </c>
      <c r="B18" s="119">
        <v>81.61</v>
      </c>
      <c r="C18" s="119">
        <v>85.22</v>
      </c>
      <c r="D18" s="119">
        <v>83.3</v>
      </c>
      <c r="E18" s="119"/>
      <c r="F18" s="119">
        <v>4.47</v>
      </c>
      <c r="G18" s="119">
        <v>2.6</v>
      </c>
      <c r="H18" s="119">
        <v>3.55</v>
      </c>
      <c r="I18" s="119"/>
      <c r="J18" s="119">
        <v>11.83</v>
      </c>
      <c r="K18" s="119">
        <v>10.02</v>
      </c>
      <c r="L18" s="119">
        <v>11</v>
      </c>
      <c r="M18" s="119"/>
      <c r="N18" s="119">
        <v>16.87</v>
      </c>
      <c r="O18" s="119">
        <v>13.58</v>
      </c>
      <c r="P18" s="119">
        <v>15.33</v>
      </c>
      <c r="Q18" s="119"/>
      <c r="R18" s="119">
        <v>1.52</v>
      </c>
      <c r="S18" s="119">
        <v>1.2</v>
      </c>
      <c r="T18" s="119">
        <v>1.4</v>
      </c>
    </row>
    <row r="19" spans="1:20" ht="12.75" customHeight="1" x14ac:dyDescent="0.25">
      <c r="A19" s="11">
        <v>2016</v>
      </c>
      <c r="B19" s="119">
        <v>76.900000000000006</v>
      </c>
      <c r="C19" s="119">
        <v>84.94</v>
      </c>
      <c r="D19" s="119">
        <v>80.400000000000006</v>
      </c>
      <c r="E19" s="119"/>
      <c r="F19" s="119">
        <v>6.26</v>
      </c>
      <c r="G19" s="119">
        <v>2.85</v>
      </c>
      <c r="H19" s="119">
        <v>4.8</v>
      </c>
      <c r="I19" s="119"/>
      <c r="J19" s="119">
        <v>15.3</v>
      </c>
      <c r="K19" s="119">
        <v>9.8000000000000007</v>
      </c>
      <c r="L19" s="119">
        <v>13</v>
      </c>
      <c r="M19" s="119"/>
      <c r="N19" s="119">
        <v>20.89</v>
      </c>
      <c r="O19" s="119">
        <v>14</v>
      </c>
      <c r="P19" s="119">
        <v>17.87</v>
      </c>
      <c r="Q19" s="119"/>
      <c r="R19" s="119">
        <v>2.21</v>
      </c>
      <c r="S19" s="119">
        <v>1.06</v>
      </c>
      <c r="T19" s="119">
        <v>1.8</v>
      </c>
    </row>
    <row r="20" spans="1:20" ht="12.75" customHeight="1" x14ac:dyDescent="0.25">
      <c r="A20" s="11">
        <v>2017</v>
      </c>
      <c r="B20" s="119">
        <v>79.180000000000007</v>
      </c>
      <c r="C20" s="119">
        <v>85.23</v>
      </c>
      <c r="D20" s="119">
        <v>81.86</v>
      </c>
      <c r="E20" s="119"/>
      <c r="F20" s="119">
        <v>6.25</v>
      </c>
      <c r="G20" s="119">
        <v>2.81</v>
      </c>
      <c r="H20" s="119">
        <v>4.8</v>
      </c>
      <c r="I20" s="119"/>
      <c r="J20" s="119">
        <v>14.67</v>
      </c>
      <c r="K20" s="119">
        <v>10.210000000000001</v>
      </c>
      <c r="L20" s="119">
        <v>12.73</v>
      </c>
      <c r="M20" s="119"/>
      <c r="N20" s="119">
        <v>19.53</v>
      </c>
      <c r="O20" s="119">
        <v>13.89</v>
      </c>
      <c r="P20" s="119">
        <v>17.03</v>
      </c>
      <c r="Q20" s="119"/>
      <c r="R20" s="119">
        <v>1.29</v>
      </c>
      <c r="S20" s="119">
        <v>0.89</v>
      </c>
      <c r="T20" s="119">
        <v>1.1100000000000001</v>
      </c>
    </row>
    <row r="21" spans="1:20" ht="12.75" customHeight="1" x14ac:dyDescent="0.25">
      <c r="A21" s="11">
        <v>2018</v>
      </c>
      <c r="B21" s="119">
        <v>81.2</v>
      </c>
      <c r="C21" s="119">
        <v>85.06</v>
      </c>
      <c r="D21" s="119">
        <v>82.94</v>
      </c>
      <c r="E21" s="119"/>
      <c r="F21" s="119">
        <v>4.99</v>
      </c>
      <c r="G21" s="119">
        <v>2.58</v>
      </c>
      <c r="H21" s="119">
        <v>3.88</v>
      </c>
      <c r="I21" s="119"/>
      <c r="J21" s="119">
        <v>13.54</v>
      </c>
      <c r="K21" s="119">
        <v>9.84</v>
      </c>
      <c r="L21" s="119">
        <v>11.85</v>
      </c>
      <c r="M21" s="119"/>
      <c r="N21" s="119">
        <v>17.309999999999999</v>
      </c>
      <c r="O21" s="119">
        <v>13.97</v>
      </c>
      <c r="P21" s="119">
        <v>15.77</v>
      </c>
      <c r="Q21" s="119"/>
      <c r="R21" s="119">
        <v>1.49</v>
      </c>
      <c r="S21" s="119">
        <v>0.97</v>
      </c>
      <c r="T21" s="119">
        <v>1.29</v>
      </c>
    </row>
    <row r="22" spans="1:20" ht="12.75" customHeight="1" x14ac:dyDescent="0.25">
      <c r="A22" s="11">
        <v>2019</v>
      </c>
      <c r="B22" s="119">
        <v>79.62</v>
      </c>
      <c r="C22" s="119">
        <v>86.82</v>
      </c>
      <c r="D22" s="119">
        <v>82.7</v>
      </c>
      <c r="E22" s="119"/>
      <c r="F22" s="119">
        <v>5.23</v>
      </c>
      <c r="G22" s="119">
        <v>2.1</v>
      </c>
      <c r="H22" s="119">
        <v>3.94</v>
      </c>
      <c r="I22" s="119"/>
      <c r="J22" s="119">
        <v>14.66</v>
      </c>
      <c r="K22" s="119">
        <v>9.4600000000000009</v>
      </c>
      <c r="L22" s="119">
        <v>12.51</v>
      </c>
      <c r="M22" s="119"/>
      <c r="N22" s="119">
        <v>19.18</v>
      </c>
      <c r="O22" s="119">
        <v>12.62</v>
      </c>
      <c r="P22" s="119">
        <v>16.41</v>
      </c>
      <c r="Q22" s="119"/>
      <c r="R22" s="119">
        <v>1.2</v>
      </c>
      <c r="S22" s="119">
        <v>0.56000000000000005</v>
      </c>
      <c r="T22" s="119">
        <v>0.89</v>
      </c>
    </row>
    <row r="23" spans="1:20" ht="12.75" customHeight="1" x14ac:dyDescent="0.25">
      <c r="A23" s="11" t="s">
        <v>182</v>
      </c>
      <c r="B23" s="121" t="s">
        <v>34</v>
      </c>
      <c r="C23" s="121" t="s">
        <v>34</v>
      </c>
      <c r="D23" s="121" t="s">
        <v>34</v>
      </c>
      <c r="E23" s="121"/>
      <c r="F23" s="120" t="s">
        <v>34</v>
      </c>
      <c r="G23" s="120" t="s">
        <v>34</v>
      </c>
      <c r="H23" s="120" t="s">
        <v>34</v>
      </c>
      <c r="I23" s="120"/>
      <c r="J23" s="121" t="s">
        <v>34</v>
      </c>
      <c r="K23" s="121" t="s">
        <v>34</v>
      </c>
      <c r="L23" s="121" t="s">
        <v>34</v>
      </c>
      <c r="M23" s="121"/>
      <c r="N23" s="121" t="s">
        <v>34</v>
      </c>
      <c r="O23" s="121" t="s">
        <v>34</v>
      </c>
      <c r="P23" s="121" t="s">
        <v>34</v>
      </c>
      <c r="Q23" s="121"/>
      <c r="R23" s="121" t="s">
        <v>34</v>
      </c>
      <c r="S23" s="121" t="s">
        <v>34</v>
      </c>
      <c r="T23" s="121" t="s">
        <v>34</v>
      </c>
    </row>
    <row r="24" spans="1:20" ht="12.75" customHeight="1" x14ac:dyDescent="0.25">
      <c r="A24" s="11">
        <v>2021</v>
      </c>
      <c r="B24" s="77">
        <v>82.39</v>
      </c>
      <c r="C24" s="119">
        <v>86.45</v>
      </c>
      <c r="D24" s="77">
        <v>84.32</v>
      </c>
      <c r="E24" s="77"/>
      <c r="F24" s="119">
        <v>4.21</v>
      </c>
      <c r="G24" s="119">
        <v>2.84</v>
      </c>
      <c r="H24" s="119">
        <v>3.63</v>
      </c>
      <c r="I24" s="119"/>
      <c r="J24" s="77">
        <v>10.85</v>
      </c>
      <c r="K24" s="77">
        <v>8.61</v>
      </c>
      <c r="L24" s="77">
        <v>9.77</v>
      </c>
      <c r="M24" s="77"/>
      <c r="N24" s="77">
        <v>16.93</v>
      </c>
      <c r="O24" s="77">
        <v>12.91</v>
      </c>
      <c r="P24" s="77">
        <v>15.03</v>
      </c>
      <c r="Q24" s="77"/>
      <c r="R24" s="77">
        <v>0.68</v>
      </c>
      <c r="S24" s="77">
        <v>0.64</v>
      </c>
      <c r="T24" s="77">
        <v>0.65</v>
      </c>
    </row>
    <row r="25" spans="1:20" ht="12.75" customHeight="1" x14ac:dyDescent="0.25">
      <c r="A25" s="11">
        <v>2022</v>
      </c>
      <c r="B25" s="77">
        <v>83.83</v>
      </c>
      <c r="C25" s="119">
        <v>86.61</v>
      </c>
      <c r="D25" s="77">
        <v>85.09</v>
      </c>
      <c r="E25" s="77"/>
      <c r="F25" s="119">
        <v>3.5</v>
      </c>
      <c r="G25" s="119">
        <v>2.1</v>
      </c>
      <c r="H25" s="119">
        <v>2.84</v>
      </c>
      <c r="I25" s="119"/>
      <c r="J25" s="77">
        <v>10.34</v>
      </c>
      <c r="K25" s="77">
        <v>8.48</v>
      </c>
      <c r="L25" s="77">
        <v>9.51</v>
      </c>
      <c r="M25" s="77"/>
      <c r="N25" s="77">
        <v>15.63</v>
      </c>
      <c r="O25" s="77">
        <v>13.16</v>
      </c>
      <c r="P25" s="77">
        <v>14.53</v>
      </c>
      <c r="Q25" s="77"/>
      <c r="R25" s="77">
        <v>0.54</v>
      </c>
      <c r="S25" s="77">
        <v>0.23</v>
      </c>
      <c r="T25" s="77">
        <v>0.38</v>
      </c>
    </row>
    <row r="26" spans="1:20" ht="12.75" customHeight="1" x14ac:dyDescent="0.25">
      <c r="A26" s="11">
        <v>2023</v>
      </c>
      <c r="B26" s="77">
        <v>84.39</v>
      </c>
      <c r="C26" s="119">
        <v>85.13</v>
      </c>
      <c r="D26" s="77">
        <v>84.82</v>
      </c>
      <c r="E26" s="77"/>
      <c r="F26" s="119">
        <v>3.33</v>
      </c>
      <c r="G26" s="119">
        <v>2.48</v>
      </c>
      <c r="H26" s="119">
        <v>3</v>
      </c>
      <c r="I26" s="119"/>
      <c r="J26" s="77">
        <v>10.34</v>
      </c>
      <c r="K26" s="77">
        <v>9.76</v>
      </c>
      <c r="L26" s="77">
        <v>10.029999999999999</v>
      </c>
      <c r="M26" s="77"/>
      <c r="N26" s="77">
        <v>14.78</v>
      </c>
      <c r="O26" s="77">
        <v>14.58</v>
      </c>
      <c r="P26" s="77">
        <v>14.63</v>
      </c>
      <c r="Q26" s="77"/>
      <c r="R26" s="77">
        <v>0.82</v>
      </c>
      <c r="S26" s="77">
        <v>0.28999999999999998</v>
      </c>
      <c r="T26" s="77">
        <v>0.55000000000000004</v>
      </c>
    </row>
    <row r="27" spans="1:20" ht="12.75" customHeight="1" x14ac:dyDescent="0.25">
      <c r="A27" s="11">
        <v>2024</v>
      </c>
      <c r="B27" s="77">
        <v>83.23</v>
      </c>
      <c r="C27" s="119">
        <v>86</v>
      </c>
      <c r="D27" s="77">
        <v>84.56</v>
      </c>
      <c r="E27" s="77"/>
      <c r="F27" s="119">
        <v>3.31</v>
      </c>
      <c r="G27" s="119">
        <v>1.55</v>
      </c>
      <c r="H27" s="119">
        <v>2.46</v>
      </c>
      <c r="I27" s="119"/>
      <c r="J27" s="77">
        <v>11.05</v>
      </c>
      <c r="K27" s="77">
        <v>8.24</v>
      </c>
      <c r="L27" s="77">
        <v>9.75</v>
      </c>
      <c r="M27" s="77"/>
      <c r="N27" s="77">
        <v>16.04</v>
      </c>
      <c r="O27" s="77">
        <v>13.52</v>
      </c>
      <c r="P27" s="77">
        <v>14.82</v>
      </c>
      <c r="Q27" s="77"/>
      <c r="R27" s="77">
        <v>0.7</v>
      </c>
      <c r="S27" s="77">
        <v>0.5</v>
      </c>
      <c r="T27" s="77">
        <v>0.6</v>
      </c>
    </row>
    <row r="28" spans="1:20" ht="6" customHeight="1" x14ac:dyDescent="0.25">
      <c r="A28" s="102"/>
      <c r="B28" s="102"/>
      <c r="C28" s="102"/>
      <c r="D28" s="102"/>
      <c r="E28" s="102"/>
      <c r="F28" s="102"/>
      <c r="G28" s="102"/>
      <c r="H28" s="102"/>
      <c r="I28" s="102"/>
      <c r="J28" s="102"/>
      <c r="K28" s="102"/>
      <c r="L28" s="102"/>
      <c r="M28" s="102"/>
      <c r="N28" s="102"/>
      <c r="O28" s="102"/>
      <c r="P28" s="102"/>
      <c r="Q28" s="102"/>
      <c r="R28" s="102"/>
      <c r="S28" s="102"/>
      <c r="T28" s="102"/>
    </row>
    <row r="29" spans="1:20" ht="15" customHeight="1" x14ac:dyDescent="0.25">
      <c r="A29" s="260" t="s">
        <v>203</v>
      </c>
      <c r="B29" s="260"/>
      <c r="C29" s="260"/>
      <c r="D29" s="260"/>
      <c r="E29" s="260"/>
      <c r="F29" s="260"/>
      <c r="G29" s="260"/>
      <c r="H29" s="260"/>
      <c r="I29" s="260"/>
      <c r="J29" s="260"/>
      <c r="K29" s="260"/>
      <c r="L29" s="260"/>
      <c r="M29" s="260"/>
      <c r="N29" s="260"/>
      <c r="O29" s="260"/>
      <c r="P29" s="260"/>
      <c r="Q29" s="260"/>
      <c r="R29" s="260"/>
      <c r="S29" s="260"/>
      <c r="T29" s="227"/>
    </row>
    <row r="30" spans="1:20" ht="6" customHeight="1" x14ac:dyDescent="0.25">
      <c r="A30" s="92"/>
      <c r="B30" s="92"/>
      <c r="C30" s="92"/>
      <c r="D30" s="92"/>
      <c r="E30" s="92"/>
      <c r="F30" s="92"/>
      <c r="G30" s="92"/>
      <c r="H30" s="92"/>
      <c r="I30" s="92"/>
      <c r="J30" s="92"/>
      <c r="K30" s="92"/>
      <c r="L30" s="92"/>
      <c r="M30" s="92"/>
      <c r="N30" s="92"/>
      <c r="O30" s="92"/>
      <c r="P30" s="92"/>
      <c r="Q30" s="92"/>
      <c r="R30" s="92"/>
      <c r="S30" s="92"/>
    </row>
    <row r="31" spans="1:20" ht="15" customHeight="1" x14ac:dyDescent="0.25">
      <c r="A31" s="261" t="s">
        <v>90</v>
      </c>
      <c r="B31" s="261"/>
      <c r="C31" s="261"/>
      <c r="D31" s="261"/>
      <c r="E31" s="261"/>
      <c r="F31" s="261"/>
      <c r="G31" s="261"/>
      <c r="H31" s="261"/>
      <c r="I31" s="261"/>
      <c r="J31" s="261"/>
      <c r="K31" s="261"/>
      <c r="L31" s="261"/>
      <c r="M31" s="261"/>
      <c r="N31" s="261"/>
      <c r="O31" s="261"/>
      <c r="P31" s="261"/>
      <c r="Q31" s="261"/>
      <c r="R31" s="261"/>
      <c r="S31" s="261"/>
      <c r="T31" s="227"/>
    </row>
    <row r="32" spans="1:20" ht="30" customHeight="1" x14ac:dyDescent="0.25">
      <c r="A32" s="259" t="s">
        <v>181</v>
      </c>
      <c r="B32" s="259"/>
      <c r="C32" s="259"/>
      <c r="D32" s="259"/>
      <c r="E32" s="259"/>
      <c r="F32" s="259"/>
      <c r="G32" s="259"/>
      <c r="H32" s="259"/>
      <c r="I32" s="259"/>
      <c r="J32" s="259"/>
      <c r="K32" s="259"/>
      <c r="L32" s="259"/>
      <c r="M32" s="259"/>
      <c r="N32" s="259"/>
      <c r="O32" s="259"/>
      <c r="P32" s="259"/>
      <c r="Q32" s="259"/>
      <c r="R32" s="259"/>
      <c r="S32" s="259"/>
      <c r="T32" s="259"/>
    </row>
  </sheetData>
  <mergeCells count="12">
    <mergeCell ref="A32:T32"/>
    <mergeCell ref="A29:T29"/>
    <mergeCell ref="A31:T31"/>
    <mergeCell ref="A3:T3"/>
    <mergeCell ref="A1:B1"/>
    <mergeCell ref="A2:B2"/>
    <mergeCell ref="J1:N1"/>
    <mergeCell ref="B4:D4"/>
    <mergeCell ref="F4:H4"/>
    <mergeCell ref="J4:L4"/>
    <mergeCell ref="N4:P4"/>
    <mergeCell ref="R4:T4"/>
  </mergeCells>
  <hyperlinks>
    <hyperlink ref="J1:N1" location="Tabellförteckning!A1" display="Tillbaka till innehållsföreckningen " xr:uid="{00000000-0004-0000-3000-000000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M49"/>
  <sheetViews>
    <sheetView zoomScaleNormal="100" workbookViewId="0">
      <pane ySplit="4" topLeftCell="A5" activePane="bottomLeft" state="frozen"/>
      <selection activeCell="L20" sqref="L20"/>
      <selection pane="bottomLeft" activeCell="L20" sqref="L20"/>
    </sheetView>
  </sheetViews>
  <sheetFormatPr defaultColWidth="6.5546875" defaultRowHeight="13.2" x14ac:dyDescent="0.25"/>
  <cols>
    <col min="1" max="1" width="6.5546875" style="9"/>
    <col min="2" max="13" width="8.5546875" style="42" customWidth="1"/>
    <col min="14" max="16384" width="6.5546875" style="42"/>
  </cols>
  <sheetData>
    <row r="1" spans="1:13" ht="30" customHeight="1" x14ac:dyDescent="0.25">
      <c r="A1" s="217"/>
      <c r="B1" s="214"/>
      <c r="G1" s="211" t="s">
        <v>119</v>
      </c>
      <c r="H1" s="212"/>
      <c r="I1" s="212"/>
      <c r="J1" s="212"/>
    </row>
    <row r="2" spans="1:13" ht="6" customHeight="1" x14ac:dyDescent="0.25">
      <c r="A2" s="217"/>
      <c r="B2" s="214"/>
    </row>
    <row r="3" spans="1:13" ht="15" customHeight="1" x14ac:dyDescent="0.25">
      <c r="A3" s="215" t="s">
        <v>280</v>
      </c>
      <c r="B3" s="215"/>
      <c r="C3" s="215"/>
      <c r="D3" s="215"/>
      <c r="E3" s="215"/>
      <c r="F3" s="215"/>
      <c r="G3" s="215"/>
      <c r="H3" s="215"/>
      <c r="I3" s="215"/>
      <c r="J3" s="215"/>
      <c r="K3" s="216"/>
      <c r="L3" s="215"/>
      <c r="M3" s="266"/>
    </row>
    <row r="4" spans="1:13" s="84" customFormat="1" ht="55.5" customHeight="1" x14ac:dyDescent="0.25">
      <c r="A4" s="101" t="s">
        <v>60</v>
      </c>
      <c r="B4" s="78" t="s">
        <v>93</v>
      </c>
      <c r="C4" s="78" t="s">
        <v>147</v>
      </c>
      <c r="D4" s="78" t="s">
        <v>125</v>
      </c>
      <c r="E4" s="78" t="s">
        <v>94</v>
      </c>
      <c r="F4" s="78" t="s">
        <v>6</v>
      </c>
      <c r="G4" s="78" t="s">
        <v>128</v>
      </c>
      <c r="H4" s="78" t="s">
        <v>35</v>
      </c>
      <c r="I4" s="78" t="s">
        <v>129</v>
      </c>
      <c r="J4" s="78" t="s">
        <v>190</v>
      </c>
      <c r="K4" s="78" t="s">
        <v>191</v>
      </c>
      <c r="L4" s="78" t="s">
        <v>7</v>
      </c>
      <c r="M4" s="78" t="s">
        <v>95</v>
      </c>
    </row>
    <row r="5" spans="1:13" ht="6" customHeight="1" x14ac:dyDescent="0.25">
      <c r="A5" s="53"/>
      <c r="B5" s="36"/>
      <c r="C5" s="36"/>
      <c r="D5" s="36"/>
      <c r="E5" s="36"/>
      <c r="F5" s="36"/>
      <c r="G5" s="36"/>
      <c r="H5" s="36"/>
      <c r="I5" s="34"/>
      <c r="J5" s="36"/>
      <c r="K5" s="36"/>
      <c r="L5" s="34"/>
      <c r="M5" s="34"/>
    </row>
    <row r="6" spans="1:13" x14ac:dyDescent="0.25">
      <c r="A6" s="14">
        <v>1989</v>
      </c>
      <c r="B6" s="7">
        <v>2.4487150356367238</v>
      </c>
      <c r="C6" s="46" t="s">
        <v>34</v>
      </c>
      <c r="D6" s="7">
        <v>0.24157527833167086</v>
      </c>
      <c r="E6" s="7">
        <v>6.003335014922808E-2</v>
      </c>
      <c r="F6" s="46" t="s">
        <v>34</v>
      </c>
      <c r="G6" s="7">
        <v>8.3244468759827481E-2</v>
      </c>
      <c r="H6" s="7">
        <v>5.3854856904347048E-2</v>
      </c>
      <c r="I6" s="46" t="s">
        <v>34</v>
      </c>
      <c r="J6" s="46" t="s">
        <v>34</v>
      </c>
      <c r="K6" s="46" t="s">
        <v>34</v>
      </c>
      <c r="L6" s="7">
        <v>0.31364984712029953</v>
      </c>
      <c r="M6" s="7">
        <v>0.16336533650260199</v>
      </c>
    </row>
    <row r="7" spans="1:13" x14ac:dyDescent="0.25">
      <c r="A7" s="14">
        <v>1990</v>
      </c>
      <c r="B7" s="7">
        <v>3.3274244749769926</v>
      </c>
      <c r="C7" s="46" t="s">
        <v>34</v>
      </c>
      <c r="D7" s="7">
        <v>0.33812972422456194</v>
      </c>
      <c r="E7" s="7">
        <v>0.42195689877680997</v>
      </c>
      <c r="F7" s="46" t="s">
        <v>34</v>
      </c>
      <c r="G7" s="7">
        <v>0.31879332427532747</v>
      </c>
      <c r="H7" s="7">
        <v>0.25301411039204108</v>
      </c>
      <c r="I7" s="46" t="s">
        <v>34</v>
      </c>
      <c r="J7" s="46" t="s">
        <v>34</v>
      </c>
      <c r="K7" s="46" t="s">
        <v>34</v>
      </c>
      <c r="L7" s="7">
        <v>0.48359244942298452</v>
      </c>
      <c r="M7" s="7">
        <v>0.45679058241844001</v>
      </c>
    </row>
    <row r="8" spans="1:13" x14ac:dyDescent="0.25">
      <c r="A8" s="14">
        <v>1991</v>
      </c>
      <c r="B8" s="7">
        <v>3.0285230752760821</v>
      </c>
      <c r="C8" s="46" t="s">
        <v>34</v>
      </c>
      <c r="D8" s="7">
        <v>0.25271365415288688</v>
      </c>
      <c r="E8" s="7">
        <v>0.16753454698295142</v>
      </c>
      <c r="F8" s="46" t="s">
        <v>34</v>
      </c>
      <c r="G8" s="7">
        <v>8.2393744812634825E-2</v>
      </c>
      <c r="H8" s="7">
        <v>6.6314147707998206E-2</v>
      </c>
      <c r="I8" s="46" t="s">
        <v>34</v>
      </c>
      <c r="J8" s="46" t="s">
        <v>34</v>
      </c>
      <c r="K8" s="46" t="s">
        <v>34</v>
      </c>
      <c r="L8" s="7">
        <v>0.39501977018512302</v>
      </c>
      <c r="M8" s="7">
        <v>0.233873966336965</v>
      </c>
    </row>
    <row r="9" spans="1:13" x14ac:dyDescent="0.25">
      <c r="A9" s="14">
        <v>1992</v>
      </c>
      <c r="B9" s="7">
        <v>3.5204984074909142</v>
      </c>
      <c r="C9" s="46" t="s">
        <v>34</v>
      </c>
      <c r="D9" s="7">
        <v>0.27318526136202059</v>
      </c>
      <c r="E9" s="7">
        <v>0.22389799253641166</v>
      </c>
      <c r="F9" s="46" t="s">
        <v>34</v>
      </c>
      <c r="G9" s="7">
        <v>0.15115345701030911</v>
      </c>
      <c r="H9" s="7">
        <v>0.10334746300343084</v>
      </c>
      <c r="I9" s="46" t="s">
        <v>34</v>
      </c>
      <c r="J9" s="46" t="s">
        <v>34</v>
      </c>
      <c r="K9" s="46" t="s">
        <v>34</v>
      </c>
      <c r="L9" s="7">
        <v>0.34785469869792601</v>
      </c>
      <c r="M9" s="7">
        <v>0.35532893039034602</v>
      </c>
    </row>
    <row r="10" spans="1:13" x14ac:dyDescent="0.25">
      <c r="A10" s="14">
        <v>1993</v>
      </c>
      <c r="B10" s="7">
        <v>4.1111480744483462</v>
      </c>
      <c r="C10" s="46" t="s">
        <v>34</v>
      </c>
      <c r="D10" s="7">
        <v>0.39076179121554577</v>
      </c>
      <c r="E10" s="7">
        <v>0.32054705989273102</v>
      </c>
      <c r="F10" s="7">
        <v>0.44746631551608029</v>
      </c>
      <c r="G10" s="7">
        <v>0.42367123593615286</v>
      </c>
      <c r="H10" s="7">
        <v>0.20350216770049984</v>
      </c>
      <c r="I10" s="46" t="s">
        <v>34</v>
      </c>
      <c r="J10" s="46" t="s">
        <v>34</v>
      </c>
      <c r="K10" s="46" t="s">
        <v>34</v>
      </c>
      <c r="L10" s="7">
        <v>0.49119322920903097</v>
      </c>
      <c r="M10" s="7">
        <v>0.47652194364040301</v>
      </c>
    </row>
    <row r="11" spans="1:13" x14ac:dyDescent="0.25">
      <c r="A11" s="14">
        <v>1994</v>
      </c>
      <c r="B11" s="7">
        <v>4.1346027657880509</v>
      </c>
      <c r="C11" s="46" t="s">
        <v>34</v>
      </c>
      <c r="D11" s="7">
        <v>0.55592589459103059</v>
      </c>
      <c r="E11" s="7">
        <v>0.44561050956800946</v>
      </c>
      <c r="F11" s="7">
        <v>0.34138282220063176</v>
      </c>
      <c r="G11" s="7">
        <v>0.55171787650879112</v>
      </c>
      <c r="H11" s="7">
        <v>0.27426396654539831</v>
      </c>
      <c r="I11" s="46" t="s">
        <v>34</v>
      </c>
      <c r="J11" s="46" t="s">
        <v>34</v>
      </c>
      <c r="K11" s="46" t="s">
        <v>34</v>
      </c>
      <c r="L11" s="7">
        <v>0.42659103430077805</v>
      </c>
      <c r="M11" s="7">
        <v>0.35915802490130599</v>
      </c>
    </row>
    <row r="12" spans="1:13" x14ac:dyDescent="0.25">
      <c r="A12" s="14">
        <v>1995</v>
      </c>
      <c r="B12" s="7">
        <v>5.2193733849756363</v>
      </c>
      <c r="C12" s="46" t="s">
        <v>34</v>
      </c>
      <c r="D12" s="7">
        <v>0.44527974896389944</v>
      </c>
      <c r="E12" s="7">
        <v>0.37846982948176394</v>
      </c>
      <c r="F12" s="7">
        <v>0.40570026005652576</v>
      </c>
      <c r="G12" s="7">
        <v>0.43161323885249492</v>
      </c>
      <c r="H12" s="7">
        <v>0.28021161713804332</v>
      </c>
      <c r="I12" s="46" t="s">
        <v>34</v>
      </c>
      <c r="J12" s="46" t="s">
        <v>34</v>
      </c>
      <c r="K12" s="46" t="s">
        <v>34</v>
      </c>
      <c r="L12" s="7">
        <v>0.82202840464702209</v>
      </c>
      <c r="M12" s="7">
        <v>0.31840652016945398</v>
      </c>
    </row>
    <row r="13" spans="1:13" x14ac:dyDescent="0.25">
      <c r="A13" s="14">
        <v>1996</v>
      </c>
      <c r="B13" s="7">
        <v>6.6316977151977943</v>
      </c>
      <c r="C13" s="46" t="s">
        <v>34</v>
      </c>
      <c r="D13" s="7">
        <v>0.67456902056413748</v>
      </c>
      <c r="E13" s="7">
        <v>0.48516770823828048</v>
      </c>
      <c r="F13" s="7">
        <v>0.53571463633972183</v>
      </c>
      <c r="G13" s="7">
        <v>0.65218374798163659</v>
      </c>
      <c r="H13" s="7">
        <v>0.40664546022243464</v>
      </c>
      <c r="I13" s="46" t="s">
        <v>34</v>
      </c>
      <c r="J13" s="46" t="s">
        <v>34</v>
      </c>
      <c r="K13" s="46" t="s">
        <v>34</v>
      </c>
      <c r="L13" s="7">
        <v>0.63037142811642344</v>
      </c>
      <c r="M13" s="7">
        <v>0.68258821803985603</v>
      </c>
    </row>
    <row r="14" spans="1:13" x14ac:dyDescent="0.25">
      <c r="A14" s="14">
        <v>1997</v>
      </c>
      <c r="B14" s="7">
        <v>7.0830478488204456</v>
      </c>
      <c r="C14" s="46" t="s">
        <v>34</v>
      </c>
      <c r="D14" s="7">
        <v>0.93971634273304372</v>
      </c>
      <c r="E14" s="7">
        <v>0.50173238851399149</v>
      </c>
      <c r="F14" s="7">
        <v>0.83219965854578359</v>
      </c>
      <c r="G14" s="7">
        <v>0.57147459216057184</v>
      </c>
      <c r="H14" s="7">
        <v>0.51762129150474046</v>
      </c>
      <c r="I14" s="46" t="s">
        <v>34</v>
      </c>
      <c r="J14" s="46" t="s">
        <v>34</v>
      </c>
      <c r="K14" s="46" t="s">
        <v>34</v>
      </c>
      <c r="L14" s="7">
        <v>1.07756756084827</v>
      </c>
      <c r="M14" s="7">
        <v>0.86940292476063596</v>
      </c>
    </row>
    <row r="15" spans="1:13" x14ac:dyDescent="0.25">
      <c r="A15" s="14">
        <v>1998</v>
      </c>
      <c r="B15" s="7">
        <v>6.8814285809483202</v>
      </c>
      <c r="C15" s="46" t="s">
        <v>34</v>
      </c>
      <c r="D15" s="7">
        <v>0.80355985681497166</v>
      </c>
      <c r="E15" s="7">
        <v>0.34686241045504423</v>
      </c>
      <c r="F15" s="7">
        <v>0.75003402769163696</v>
      </c>
      <c r="G15" s="7">
        <v>0.85232464180255185</v>
      </c>
      <c r="H15" s="7">
        <v>0.43749754632182558</v>
      </c>
      <c r="I15" s="46" t="s">
        <v>34</v>
      </c>
      <c r="J15" s="46" t="s">
        <v>34</v>
      </c>
      <c r="K15" s="46" t="s">
        <v>34</v>
      </c>
      <c r="L15" s="7">
        <v>1.183290961215989</v>
      </c>
      <c r="M15" s="7">
        <v>0.736298137547444</v>
      </c>
    </row>
    <row r="16" spans="1:13" x14ac:dyDescent="0.25">
      <c r="A16" s="14">
        <v>1999</v>
      </c>
      <c r="B16" s="7">
        <v>7.4875848180999114</v>
      </c>
      <c r="C16" s="46" t="s">
        <v>34</v>
      </c>
      <c r="D16" s="7">
        <v>0.92319795019169826</v>
      </c>
      <c r="E16" s="7">
        <v>0.52763196661604406</v>
      </c>
      <c r="F16" s="7">
        <v>1.0392170475860276</v>
      </c>
      <c r="G16" s="7">
        <v>0.97172055993737749</v>
      </c>
      <c r="H16" s="7">
        <v>0.73910866427238986</v>
      </c>
      <c r="I16" s="46" t="s">
        <v>34</v>
      </c>
      <c r="J16" s="46" t="s">
        <v>34</v>
      </c>
      <c r="K16" s="46" t="s">
        <v>34</v>
      </c>
      <c r="L16" s="7">
        <v>1.578097966382435</v>
      </c>
      <c r="M16" s="7">
        <v>0.77861424129835299</v>
      </c>
    </row>
    <row r="17" spans="1:13" x14ac:dyDescent="0.25">
      <c r="A17" s="14">
        <v>2000</v>
      </c>
      <c r="B17" s="7">
        <v>7.1883373115592004</v>
      </c>
      <c r="C17" s="46" t="s">
        <v>34</v>
      </c>
      <c r="D17" s="7">
        <v>1.1642516371318341</v>
      </c>
      <c r="E17" s="7">
        <v>0.38357264908506217</v>
      </c>
      <c r="F17" s="7">
        <v>0.87591041757442878</v>
      </c>
      <c r="G17" s="7">
        <v>0.65778888647539446</v>
      </c>
      <c r="H17" s="7">
        <v>0.56412723873629644</v>
      </c>
      <c r="I17" s="46" t="s">
        <v>34</v>
      </c>
      <c r="J17" s="46" t="s">
        <v>34</v>
      </c>
      <c r="K17" s="46" t="s">
        <v>34</v>
      </c>
      <c r="L17" s="7">
        <v>0.41629672019979336</v>
      </c>
      <c r="M17" s="7">
        <v>0.92736966753335903</v>
      </c>
    </row>
    <row r="18" spans="1:13" x14ac:dyDescent="0.25">
      <c r="A18" s="14">
        <v>2001</v>
      </c>
      <c r="B18" s="7">
        <v>7.4994667281109901</v>
      </c>
      <c r="C18" s="46" t="s">
        <v>34</v>
      </c>
      <c r="D18" s="7">
        <v>1.1586262558450358</v>
      </c>
      <c r="E18" s="7">
        <v>0.78473796591206735</v>
      </c>
      <c r="F18" s="7">
        <v>1.3582672870649501</v>
      </c>
      <c r="G18" s="7">
        <v>0.85428654646260926</v>
      </c>
      <c r="H18" s="7">
        <v>0.88702895652992098</v>
      </c>
      <c r="I18" s="46" t="s">
        <v>34</v>
      </c>
      <c r="J18" s="46" t="s">
        <v>34</v>
      </c>
      <c r="K18" s="46" t="s">
        <v>34</v>
      </c>
      <c r="L18" s="7">
        <v>0.57241086806368868</v>
      </c>
      <c r="M18" s="7">
        <v>1.09372739571251</v>
      </c>
    </row>
    <row r="19" spans="1:13" x14ac:dyDescent="0.25">
      <c r="A19" s="14">
        <v>2002</v>
      </c>
      <c r="B19" s="7">
        <v>6.6942846424894356</v>
      </c>
      <c r="C19" s="46" t="s">
        <v>34</v>
      </c>
      <c r="D19" s="7">
        <v>0.71826732134890459</v>
      </c>
      <c r="E19" s="7">
        <v>0.5587667169180256</v>
      </c>
      <c r="F19" s="7">
        <v>1.528057258037498</v>
      </c>
      <c r="G19" s="7">
        <v>0.60628676653265967</v>
      </c>
      <c r="H19" s="7">
        <v>0.66171599043933105</v>
      </c>
      <c r="I19" s="46" t="s">
        <v>34</v>
      </c>
      <c r="J19" s="46" t="s">
        <v>34</v>
      </c>
      <c r="K19" s="46" t="s">
        <v>34</v>
      </c>
      <c r="L19" s="7">
        <v>0.35458797105166623</v>
      </c>
      <c r="M19" s="7">
        <v>1.0314517010637601</v>
      </c>
    </row>
    <row r="20" spans="1:13" x14ac:dyDescent="0.25">
      <c r="A20" s="14">
        <v>2003</v>
      </c>
      <c r="B20" s="7">
        <v>5.7938241282745295</v>
      </c>
      <c r="C20" s="46" t="s">
        <v>34</v>
      </c>
      <c r="D20" s="7">
        <v>0.463589835118426</v>
      </c>
      <c r="E20" s="7">
        <v>0.41095514853251885</v>
      </c>
      <c r="F20" s="7">
        <v>1.0805122373182598</v>
      </c>
      <c r="G20" s="7">
        <v>0.49870218421334689</v>
      </c>
      <c r="H20" s="7">
        <v>0.49334245470256699</v>
      </c>
      <c r="I20" s="46" t="s">
        <v>34</v>
      </c>
      <c r="J20" s="46" t="s">
        <v>34</v>
      </c>
      <c r="K20" s="46" t="s">
        <v>34</v>
      </c>
      <c r="L20" s="7">
        <v>0.27070412938242749</v>
      </c>
      <c r="M20" s="7">
        <v>0.96260700025103396</v>
      </c>
    </row>
    <row r="21" spans="1:13" x14ac:dyDescent="0.25">
      <c r="A21" s="9">
        <v>2004</v>
      </c>
      <c r="B21" s="7">
        <v>6.0750889211985299</v>
      </c>
      <c r="C21" s="46" t="s">
        <v>34</v>
      </c>
      <c r="D21" s="7">
        <v>0.50600601916769583</v>
      </c>
      <c r="E21" s="7">
        <v>0.5702913042213269</v>
      </c>
      <c r="F21" s="7">
        <v>1.2166982488757034</v>
      </c>
      <c r="G21" s="7">
        <v>0.45397593515134227</v>
      </c>
      <c r="H21" s="7">
        <v>0.62462983585708498</v>
      </c>
      <c r="I21" s="46" t="s">
        <v>34</v>
      </c>
      <c r="J21" s="46" t="s">
        <v>34</v>
      </c>
      <c r="K21" s="46" t="s">
        <v>34</v>
      </c>
      <c r="L21" s="7">
        <v>0.30969713482776023</v>
      </c>
      <c r="M21" s="7">
        <v>1.1547365479352301</v>
      </c>
    </row>
    <row r="22" spans="1:13" x14ac:dyDescent="0.25">
      <c r="A22" s="9">
        <v>2005</v>
      </c>
      <c r="B22" s="7">
        <v>5.9634510312473203</v>
      </c>
      <c r="C22" s="46" t="s">
        <v>34</v>
      </c>
      <c r="D22" s="7">
        <v>0.74584731069646681</v>
      </c>
      <c r="E22" s="7">
        <v>0.53101907705015283</v>
      </c>
      <c r="F22" s="7">
        <v>1.3422330586061291</v>
      </c>
      <c r="G22" s="7">
        <v>0.41682164096476854</v>
      </c>
      <c r="H22" s="7">
        <v>0.58766998451187902</v>
      </c>
      <c r="I22" s="46" t="s">
        <v>34</v>
      </c>
      <c r="J22" s="46" t="s">
        <v>34</v>
      </c>
      <c r="K22" s="46" t="s">
        <v>34</v>
      </c>
      <c r="L22" s="7">
        <v>0.48451708931129811</v>
      </c>
      <c r="M22" s="7">
        <v>0.92375309557758001</v>
      </c>
    </row>
    <row r="23" spans="1:13" x14ac:dyDescent="0.25">
      <c r="A23" s="9">
        <v>2006</v>
      </c>
      <c r="B23" s="7">
        <v>4.7140115439831796</v>
      </c>
      <c r="C23" s="46" t="s">
        <v>34</v>
      </c>
      <c r="D23" s="7">
        <v>0.68426838249166488</v>
      </c>
      <c r="E23" s="7">
        <v>0.63253834605527992</v>
      </c>
      <c r="F23" s="7">
        <v>1.1209221030864618</v>
      </c>
      <c r="G23" s="7">
        <v>0.4579489138055608</v>
      </c>
      <c r="H23" s="7">
        <v>0.70420850307288752</v>
      </c>
      <c r="I23" s="46" t="s">
        <v>34</v>
      </c>
      <c r="J23" s="46" t="s">
        <v>34</v>
      </c>
      <c r="K23" s="46" t="s">
        <v>34</v>
      </c>
      <c r="L23" s="7">
        <v>0.2591345917017161</v>
      </c>
      <c r="M23" s="7">
        <v>0.77666191723394495</v>
      </c>
    </row>
    <row r="24" spans="1:13" x14ac:dyDescent="0.25">
      <c r="A24" s="9">
        <v>2007</v>
      </c>
      <c r="B24" s="7">
        <v>4.6797159311733747</v>
      </c>
      <c r="C24" s="46" t="s">
        <v>34</v>
      </c>
      <c r="D24" s="7">
        <v>0.68219166187502112</v>
      </c>
      <c r="E24" s="7">
        <v>0.84238519733049588</v>
      </c>
      <c r="F24" s="7">
        <v>0.84372098222506864</v>
      </c>
      <c r="G24" s="7">
        <v>0.46560093246930023</v>
      </c>
      <c r="H24" s="7">
        <v>0.56766656067083598</v>
      </c>
      <c r="I24" s="7">
        <v>0.78325094775116588</v>
      </c>
      <c r="J24" s="46" t="s">
        <v>34</v>
      </c>
      <c r="K24" s="46" t="s">
        <v>34</v>
      </c>
      <c r="L24" s="7">
        <v>0.42074374346751786</v>
      </c>
      <c r="M24" s="7">
        <v>0.78383872479397598</v>
      </c>
    </row>
    <row r="25" spans="1:13" x14ac:dyDescent="0.25">
      <c r="A25" s="9">
        <v>2008</v>
      </c>
      <c r="B25" s="7">
        <v>5.1348905981909656</v>
      </c>
      <c r="C25" s="46" t="s">
        <v>34</v>
      </c>
      <c r="D25" s="7">
        <v>0.50584582665951272</v>
      </c>
      <c r="E25" s="7">
        <v>0.61079417915388323</v>
      </c>
      <c r="F25" s="7">
        <v>0.69603789452031284</v>
      </c>
      <c r="G25" s="7">
        <v>0.38141182198381829</v>
      </c>
      <c r="H25" s="7">
        <v>0.39855981256934425</v>
      </c>
      <c r="I25" s="7">
        <v>1.0364549928365892</v>
      </c>
      <c r="J25" s="46" t="s">
        <v>34</v>
      </c>
      <c r="K25" s="46" t="s">
        <v>34</v>
      </c>
      <c r="L25" s="7">
        <v>0.5274314946825982</v>
      </c>
      <c r="M25" s="7">
        <v>0.80315920342073899</v>
      </c>
    </row>
    <row r="26" spans="1:13" x14ac:dyDescent="0.25">
      <c r="A26" s="9">
        <v>2009</v>
      </c>
      <c r="B26" s="7">
        <v>6.8051653231713001</v>
      </c>
      <c r="C26" s="46" t="s">
        <v>34</v>
      </c>
      <c r="D26" s="7">
        <v>0.8487342635357451</v>
      </c>
      <c r="E26" s="7">
        <v>0.77491803830346662</v>
      </c>
      <c r="F26" s="7">
        <v>0.95675008033079667</v>
      </c>
      <c r="G26" s="7">
        <v>0.52104115700568199</v>
      </c>
      <c r="H26" s="7">
        <v>0.4680285512914617</v>
      </c>
      <c r="I26" s="7">
        <v>1.2568942513046319</v>
      </c>
      <c r="J26" s="46" t="s">
        <v>34</v>
      </c>
      <c r="K26" s="46" t="s">
        <v>34</v>
      </c>
      <c r="L26" s="7">
        <v>0.45583730649343557</v>
      </c>
      <c r="M26" s="7">
        <v>1.3558169440396</v>
      </c>
    </row>
    <row r="27" spans="1:13" x14ac:dyDescent="0.25">
      <c r="A27" s="9">
        <v>2010</v>
      </c>
      <c r="B27" s="7">
        <v>7.0738788842259153</v>
      </c>
      <c r="C27" s="46" t="s">
        <v>34</v>
      </c>
      <c r="D27" s="7">
        <v>0.82493147034851178</v>
      </c>
      <c r="E27" s="7">
        <v>1.0877220398611527</v>
      </c>
      <c r="F27" s="7">
        <v>0.98027833679033805</v>
      </c>
      <c r="G27" s="7">
        <v>0.6561911274321488</v>
      </c>
      <c r="H27" s="7">
        <v>0.69069604029374221</v>
      </c>
      <c r="I27" s="7">
        <v>0.98134592139653487</v>
      </c>
      <c r="J27" s="46" t="s">
        <v>34</v>
      </c>
      <c r="K27" s="46" t="s">
        <v>34</v>
      </c>
      <c r="L27" s="7">
        <v>0.39066158041075044</v>
      </c>
      <c r="M27" s="7">
        <v>1.0927111235331</v>
      </c>
    </row>
    <row r="28" spans="1:13" x14ac:dyDescent="0.25">
      <c r="A28" s="9">
        <v>2011</v>
      </c>
      <c r="B28" s="7">
        <v>6.5289933735683743</v>
      </c>
      <c r="C28" s="46" t="s">
        <v>34</v>
      </c>
      <c r="D28" s="7">
        <v>1.0289440280522184</v>
      </c>
      <c r="E28" s="7">
        <v>0.94946027524612608</v>
      </c>
      <c r="F28" s="7">
        <v>0.79834497771562951</v>
      </c>
      <c r="G28" s="7">
        <v>0.53844114224365613</v>
      </c>
      <c r="H28" s="7">
        <v>0.66774120248068025</v>
      </c>
      <c r="I28" s="7">
        <v>1.3984480514382445</v>
      </c>
      <c r="J28" s="46" t="s">
        <v>34</v>
      </c>
      <c r="K28" s="46" t="s">
        <v>34</v>
      </c>
      <c r="L28" s="7">
        <v>0.72570892510923668</v>
      </c>
      <c r="M28" s="7">
        <v>1.4226734437002699</v>
      </c>
    </row>
    <row r="29" spans="1:13" x14ac:dyDescent="0.25">
      <c r="A29" s="9">
        <v>2012</v>
      </c>
      <c r="B29" s="44">
        <v>6</v>
      </c>
      <c r="C29" s="44">
        <v>2.33</v>
      </c>
      <c r="D29" s="44">
        <v>0.7</v>
      </c>
      <c r="E29" s="44">
        <v>0.8</v>
      </c>
      <c r="F29" s="44">
        <v>0.87</v>
      </c>
      <c r="G29" s="45" t="s">
        <v>34</v>
      </c>
      <c r="H29" s="44">
        <v>0.52500000000000002</v>
      </c>
      <c r="I29" s="44">
        <v>0.64</v>
      </c>
      <c r="J29" s="45" t="s">
        <v>34</v>
      </c>
      <c r="K29" s="45" t="s">
        <v>34</v>
      </c>
      <c r="L29" s="44">
        <v>0.73</v>
      </c>
      <c r="M29" s="7">
        <v>1.03</v>
      </c>
    </row>
    <row r="30" spans="1:13" x14ac:dyDescent="0.25">
      <c r="A30" s="9">
        <v>2013</v>
      </c>
      <c r="B30" s="44">
        <v>5.42</v>
      </c>
      <c r="C30" s="44">
        <v>2.5299999999999998</v>
      </c>
      <c r="D30" s="44">
        <v>0.4</v>
      </c>
      <c r="E30" s="44">
        <v>0.6</v>
      </c>
      <c r="F30" s="44">
        <v>0.61</v>
      </c>
      <c r="G30" s="45" t="s">
        <v>34</v>
      </c>
      <c r="H30" s="44">
        <v>0.378</v>
      </c>
      <c r="I30" s="44">
        <v>0.65</v>
      </c>
      <c r="J30" s="45" t="s">
        <v>34</v>
      </c>
      <c r="K30" s="45" t="s">
        <v>34</v>
      </c>
      <c r="L30" s="44">
        <v>0.3</v>
      </c>
      <c r="M30" s="7">
        <v>1.59</v>
      </c>
    </row>
    <row r="31" spans="1:13" x14ac:dyDescent="0.25">
      <c r="A31" s="9">
        <v>2014</v>
      </c>
      <c r="B31" s="44">
        <v>6.64</v>
      </c>
      <c r="C31" s="44">
        <v>3.72</v>
      </c>
      <c r="D31" s="44">
        <v>0.8</v>
      </c>
      <c r="E31" s="44">
        <v>0.7</v>
      </c>
      <c r="F31" s="44">
        <v>0.64</v>
      </c>
      <c r="G31" s="45" t="s">
        <v>34</v>
      </c>
      <c r="H31" s="44">
        <v>0.4</v>
      </c>
      <c r="I31" s="44">
        <v>0.68</v>
      </c>
      <c r="J31" s="45" t="s">
        <v>34</v>
      </c>
      <c r="K31" s="45" t="s">
        <v>34</v>
      </c>
      <c r="L31" s="44">
        <v>0.37</v>
      </c>
      <c r="M31" s="7">
        <v>1.54</v>
      </c>
    </row>
    <row r="32" spans="1:13" x14ac:dyDescent="0.25">
      <c r="A32" s="9">
        <v>2015</v>
      </c>
      <c r="B32" s="44">
        <v>5.62</v>
      </c>
      <c r="C32" s="44">
        <v>2.06</v>
      </c>
      <c r="D32" s="44">
        <v>0.7</v>
      </c>
      <c r="E32" s="44">
        <v>0.9</v>
      </c>
      <c r="F32" s="44">
        <v>0.68</v>
      </c>
      <c r="G32" s="44">
        <v>0.54237100000000005</v>
      </c>
      <c r="H32" s="44">
        <v>0.49399999999999999</v>
      </c>
      <c r="I32" s="44">
        <v>0.49</v>
      </c>
      <c r="J32" s="44">
        <v>0.62</v>
      </c>
      <c r="K32" s="46" t="s">
        <v>34</v>
      </c>
      <c r="L32" s="44">
        <v>0.16</v>
      </c>
      <c r="M32" s="7">
        <v>1.37</v>
      </c>
    </row>
    <row r="33" spans="1:13" x14ac:dyDescent="0.25">
      <c r="A33" s="9">
        <v>2016</v>
      </c>
      <c r="B33" s="44">
        <v>4.6900000000000004</v>
      </c>
      <c r="C33" s="44">
        <v>0.87</v>
      </c>
      <c r="D33" s="44">
        <v>0.5</v>
      </c>
      <c r="E33" s="44">
        <v>0.9</v>
      </c>
      <c r="F33" s="44">
        <v>0.63</v>
      </c>
      <c r="G33" s="44">
        <v>0.36935499999999999</v>
      </c>
      <c r="H33" s="44">
        <v>0.34200000000000003</v>
      </c>
      <c r="I33" s="44">
        <v>0.41</v>
      </c>
      <c r="J33" s="44">
        <v>0.32</v>
      </c>
      <c r="K33" s="46" t="s">
        <v>34</v>
      </c>
      <c r="L33" s="44">
        <v>7.0000000000000007E-2</v>
      </c>
      <c r="M33" s="7">
        <v>1.34</v>
      </c>
    </row>
    <row r="34" spans="1:13" x14ac:dyDescent="0.25">
      <c r="A34" s="9">
        <v>2017</v>
      </c>
      <c r="B34" s="10">
        <v>5.7</v>
      </c>
      <c r="C34" s="10">
        <v>0.72</v>
      </c>
      <c r="D34" s="10">
        <v>0.69</v>
      </c>
      <c r="E34" s="10">
        <v>0.77</v>
      </c>
      <c r="F34" s="10">
        <v>0.92</v>
      </c>
      <c r="G34" s="10">
        <v>0.52</v>
      </c>
      <c r="H34" s="10">
        <v>0.25</v>
      </c>
      <c r="I34" s="10">
        <v>0.55000000000000004</v>
      </c>
      <c r="J34" s="10">
        <v>0.59</v>
      </c>
      <c r="K34" s="46" t="s">
        <v>34</v>
      </c>
      <c r="L34" s="10">
        <v>0.11</v>
      </c>
      <c r="M34" s="136">
        <v>1.23</v>
      </c>
    </row>
    <row r="35" spans="1:13" x14ac:dyDescent="0.25">
      <c r="A35" s="9">
        <v>2018</v>
      </c>
      <c r="B35" s="10">
        <v>6.45</v>
      </c>
      <c r="C35" s="44">
        <v>0.54</v>
      </c>
      <c r="D35" s="10">
        <v>0.72</v>
      </c>
      <c r="E35" s="10">
        <v>1.01</v>
      </c>
      <c r="F35" s="10">
        <v>0.8</v>
      </c>
      <c r="G35" s="10">
        <v>0.54</v>
      </c>
      <c r="H35" s="10">
        <v>0.5</v>
      </c>
      <c r="I35" s="10">
        <v>0.63</v>
      </c>
      <c r="J35" s="10">
        <v>0.86</v>
      </c>
      <c r="K35" s="46" t="s">
        <v>34</v>
      </c>
      <c r="L35" s="10">
        <v>0.32</v>
      </c>
      <c r="M35" s="136">
        <v>1.71</v>
      </c>
    </row>
    <row r="36" spans="1:13" x14ac:dyDescent="0.25">
      <c r="A36" s="9">
        <v>2019</v>
      </c>
      <c r="B36" s="10">
        <v>6.32</v>
      </c>
      <c r="C36" s="44">
        <v>0.56999999999999995</v>
      </c>
      <c r="D36" s="10">
        <v>0.84</v>
      </c>
      <c r="E36" s="10">
        <v>0.97</v>
      </c>
      <c r="F36" s="10">
        <v>1.07</v>
      </c>
      <c r="G36" s="10">
        <v>0.67</v>
      </c>
      <c r="H36" s="10">
        <v>0.56000000000000005</v>
      </c>
      <c r="I36" s="10">
        <v>0.65</v>
      </c>
      <c r="J36" s="10">
        <v>0.88</v>
      </c>
      <c r="K36" s="45" t="s">
        <v>34</v>
      </c>
      <c r="L36" s="10">
        <v>0.28999999999999998</v>
      </c>
      <c r="M36" s="7">
        <v>1.27</v>
      </c>
    </row>
    <row r="37" spans="1:13" ht="15.6" x14ac:dyDescent="0.25">
      <c r="A37" s="87" t="s">
        <v>192</v>
      </c>
      <c r="B37" s="10">
        <v>6.7</v>
      </c>
      <c r="C37" s="44">
        <v>0.41</v>
      </c>
      <c r="D37" s="10">
        <v>0.85</v>
      </c>
      <c r="E37" s="10">
        <v>1.23</v>
      </c>
      <c r="F37" s="10">
        <v>1.36</v>
      </c>
      <c r="G37" s="10">
        <v>0.78</v>
      </c>
      <c r="H37" s="10">
        <v>0.1</v>
      </c>
      <c r="I37" s="10">
        <v>0.73</v>
      </c>
      <c r="J37" s="10">
        <v>0.84</v>
      </c>
      <c r="K37" s="10">
        <v>0.82</v>
      </c>
      <c r="L37" s="10">
        <v>0.21</v>
      </c>
      <c r="M37" s="7">
        <v>1.39</v>
      </c>
    </row>
    <row r="38" spans="1:13" x14ac:dyDescent="0.25">
      <c r="A38" s="9">
        <v>2021</v>
      </c>
      <c r="B38" s="10">
        <v>5.08</v>
      </c>
      <c r="C38" s="44">
        <v>0.6</v>
      </c>
      <c r="D38" s="10">
        <v>0.79</v>
      </c>
      <c r="E38" s="10">
        <v>0.66</v>
      </c>
      <c r="F38" s="10">
        <v>1.1399999999999999</v>
      </c>
      <c r="G38" s="10">
        <v>0.64</v>
      </c>
      <c r="H38" s="10">
        <v>0.17</v>
      </c>
      <c r="I38" s="10">
        <v>0.49</v>
      </c>
      <c r="J38" s="10">
        <v>0.59</v>
      </c>
      <c r="K38" s="10">
        <v>0.55000000000000004</v>
      </c>
      <c r="L38" s="10">
        <v>0.45</v>
      </c>
      <c r="M38" s="7">
        <v>1.04</v>
      </c>
    </row>
    <row r="39" spans="1:13" x14ac:dyDescent="0.25">
      <c r="A39" s="9">
        <v>2022</v>
      </c>
      <c r="B39" s="10">
        <v>5.75</v>
      </c>
      <c r="C39" s="44">
        <v>0.63</v>
      </c>
      <c r="D39" s="10">
        <v>0.98</v>
      </c>
      <c r="E39" s="10">
        <v>0.7</v>
      </c>
      <c r="F39" s="10">
        <v>1.44</v>
      </c>
      <c r="G39" s="10">
        <v>1.06</v>
      </c>
      <c r="H39" s="10">
        <v>0.38</v>
      </c>
      <c r="I39" s="10">
        <v>0.93</v>
      </c>
      <c r="J39" s="10">
        <v>0.9</v>
      </c>
      <c r="K39" s="10">
        <v>0.9</v>
      </c>
      <c r="L39" s="10">
        <v>0.28000000000000003</v>
      </c>
      <c r="M39" s="7">
        <v>1.6</v>
      </c>
    </row>
    <row r="40" spans="1:13" x14ac:dyDescent="0.25">
      <c r="A40" s="9">
        <v>2023</v>
      </c>
      <c r="B40" s="10">
        <v>5.96</v>
      </c>
      <c r="C40" s="44">
        <v>0.4</v>
      </c>
      <c r="D40" s="10">
        <v>0.71</v>
      </c>
      <c r="E40" s="10">
        <v>0.9</v>
      </c>
      <c r="F40" s="10">
        <v>1.01</v>
      </c>
      <c r="G40" s="10">
        <v>0.66</v>
      </c>
      <c r="H40" s="10">
        <v>0.2</v>
      </c>
      <c r="I40" s="10">
        <v>0.61</v>
      </c>
      <c r="J40" s="10">
        <v>0.69</v>
      </c>
      <c r="K40" s="10">
        <v>0.68</v>
      </c>
      <c r="L40" s="10">
        <v>0.41</v>
      </c>
      <c r="M40" s="136">
        <v>1.31</v>
      </c>
    </row>
    <row r="41" spans="1:13" x14ac:dyDescent="0.25">
      <c r="A41" s="9">
        <v>2024</v>
      </c>
      <c r="B41" s="10">
        <v>4.91</v>
      </c>
      <c r="C41" s="44">
        <v>0.37</v>
      </c>
      <c r="D41" s="10">
        <v>0.55000000000000004</v>
      </c>
      <c r="E41" s="10">
        <v>0.78</v>
      </c>
      <c r="F41" s="10">
        <v>0.57999999999999996</v>
      </c>
      <c r="G41" s="10">
        <v>0.47</v>
      </c>
      <c r="H41" s="10">
        <v>0.42</v>
      </c>
      <c r="I41" s="10">
        <v>0.49</v>
      </c>
      <c r="J41" s="10">
        <v>0.56000000000000005</v>
      </c>
      <c r="K41" s="10">
        <v>0.49</v>
      </c>
      <c r="L41" s="10">
        <v>0.22</v>
      </c>
      <c r="M41" s="119">
        <v>0.98</v>
      </c>
    </row>
    <row r="42" spans="1:13" ht="6" customHeight="1" x14ac:dyDescent="0.25">
      <c r="A42" s="37"/>
      <c r="B42" s="49"/>
      <c r="C42" s="49"/>
      <c r="D42" s="49"/>
      <c r="E42" s="49"/>
      <c r="F42" s="49"/>
      <c r="G42" s="49"/>
      <c r="H42" s="49"/>
      <c r="I42" s="49"/>
      <c r="J42" s="49"/>
      <c r="K42" s="49"/>
      <c r="L42" s="36"/>
      <c r="M42" s="34"/>
    </row>
    <row r="43" spans="1:13" ht="15" customHeight="1" x14ac:dyDescent="0.25">
      <c r="A43" s="227" t="s">
        <v>203</v>
      </c>
      <c r="B43" s="227"/>
      <c r="C43" s="227"/>
      <c r="D43" s="227"/>
      <c r="E43" s="227"/>
      <c r="F43" s="227"/>
      <c r="G43" s="227"/>
      <c r="H43" s="227"/>
      <c r="I43" s="227"/>
      <c r="J43" s="227"/>
      <c r="K43" s="227"/>
      <c r="L43" s="227"/>
      <c r="M43" s="227"/>
    </row>
    <row r="44" spans="1:13" ht="6" customHeight="1" x14ac:dyDescent="0.25">
      <c r="A44" s="84"/>
      <c r="B44" s="84"/>
      <c r="C44" s="84"/>
      <c r="D44" s="84"/>
      <c r="E44" s="84"/>
      <c r="F44" s="84"/>
      <c r="G44" s="84"/>
      <c r="H44" s="84"/>
      <c r="I44" s="84"/>
      <c r="J44" s="84"/>
      <c r="K44" s="84"/>
      <c r="L44" s="84"/>
    </row>
    <row r="45" spans="1:13" ht="15" customHeight="1" x14ac:dyDescent="0.25">
      <c r="A45" s="227" t="s">
        <v>227</v>
      </c>
      <c r="B45" s="227"/>
      <c r="C45" s="227"/>
      <c r="D45" s="227"/>
      <c r="E45" s="227"/>
      <c r="F45" s="227"/>
      <c r="G45" s="227"/>
      <c r="H45" s="227"/>
      <c r="I45" s="227"/>
      <c r="J45" s="227"/>
      <c r="K45" s="227"/>
      <c r="L45" s="227"/>
      <c r="M45" s="227"/>
    </row>
    <row r="46" spans="1:13" ht="15" customHeight="1" x14ac:dyDescent="0.25">
      <c r="A46" s="227" t="s">
        <v>107</v>
      </c>
      <c r="B46" s="227"/>
      <c r="C46" s="227"/>
      <c r="D46" s="227"/>
      <c r="E46" s="227"/>
      <c r="F46" s="227"/>
      <c r="G46" s="227"/>
      <c r="H46" s="227"/>
      <c r="I46" s="227"/>
      <c r="J46" s="227"/>
      <c r="K46" s="227"/>
      <c r="L46" s="227"/>
      <c r="M46" s="227"/>
    </row>
    <row r="47" spans="1:13" ht="15" customHeight="1" x14ac:dyDescent="0.25">
      <c r="A47" s="227" t="s">
        <v>130</v>
      </c>
      <c r="B47" s="227"/>
      <c r="C47" s="227"/>
      <c r="D47" s="227"/>
      <c r="E47" s="227"/>
      <c r="F47" s="227"/>
      <c r="G47" s="227"/>
      <c r="H47" s="227"/>
      <c r="I47" s="227"/>
      <c r="J47" s="227"/>
      <c r="K47" s="227"/>
      <c r="L47" s="227"/>
      <c r="M47" s="227"/>
    </row>
    <row r="48" spans="1:13" x14ac:dyDescent="0.25">
      <c r="A48" s="227" t="s">
        <v>189</v>
      </c>
      <c r="B48" s="227"/>
      <c r="C48" s="227"/>
      <c r="D48" s="227"/>
      <c r="E48" s="227"/>
      <c r="F48" s="227"/>
      <c r="G48" s="227"/>
      <c r="H48" s="227"/>
      <c r="I48" s="227"/>
      <c r="J48" s="227"/>
      <c r="K48" s="227"/>
      <c r="L48" s="227"/>
      <c r="M48" s="227"/>
    </row>
    <row r="49" spans="1:13" ht="30" customHeight="1" x14ac:dyDescent="0.25">
      <c r="A49" s="227" t="s">
        <v>273</v>
      </c>
      <c r="B49" s="227"/>
      <c r="C49" s="227"/>
      <c r="D49" s="227"/>
      <c r="E49" s="227"/>
      <c r="F49" s="227"/>
      <c r="G49" s="227"/>
      <c r="H49" s="227"/>
      <c r="I49" s="227"/>
      <c r="J49" s="227"/>
      <c r="K49" s="227"/>
      <c r="L49" s="227"/>
      <c r="M49" s="227"/>
    </row>
  </sheetData>
  <mergeCells count="10">
    <mergeCell ref="A49:M49"/>
    <mergeCell ref="A46:M46"/>
    <mergeCell ref="A43:M43"/>
    <mergeCell ref="A3:M3"/>
    <mergeCell ref="A48:M48"/>
    <mergeCell ref="A1:B1"/>
    <mergeCell ref="A2:B2"/>
    <mergeCell ref="A45:M45"/>
    <mergeCell ref="A47:M47"/>
    <mergeCell ref="G1:J1"/>
  </mergeCells>
  <hyperlinks>
    <hyperlink ref="G1:J1" location="Tabellförteckning!A1" display="Tillbaka till innehållsföreckningen " xr:uid="{A671582C-38CF-46AB-B1DB-31988FA1F85B}"/>
  </hyperlinks>
  <pageMargins left="0.7" right="0.7" top="0.75" bottom="0.75" header="0.3" footer="0.3"/>
  <pageSetup paperSize="9" scale="8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M32"/>
  <sheetViews>
    <sheetView zoomScaleNormal="100" workbookViewId="0">
      <pane ySplit="4" topLeftCell="A17" activePane="bottomLeft" state="frozen"/>
      <selection activeCell="L20" sqref="L20"/>
      <selection pane="bottomLeft" activeCell="L20" sqref="L20"/>
    </sheetView>
  </sheetViews>
  <sheetFormatPr defaultColWidth="6.5546875" defaultRowHeight="13.2" x14ac:dyDescent="0.25"/>
  <cols>
    <col min="1" max="1" width="6.5546875" style="9"/>
    <col min="2" max="13" width="8.5546875" style="42" customWidth="1"/>
    <col min="14" max="16384" width="6.5546875" style="42"/>
  </cols>
  <sheetData>
    <row r="1" spans="1:13" ht="30" customHeight="1" x14ac:dyDescent="0.25">
      <c r="A1" s="217"/>
      <c r="B1" s="214"/>
      <c r="G1" s="193" t="s">
        <v>119</v>
      </c>
      <c r="H1" s="194"/>
      <c r="I1" s="205"/>
    </row>
    <row r="2" spans="1:13" ht="6" customHeight="1" x14ac:dyDescent="0.25">
      <c r="A2" s="217"/>
      <c r="B2" s="214"/>
    </row>
    <row r="3" spans="1:13" ht="15" customHeight="1" x14ac:dyDescent="0.25">
      <c r="A3" s="215" t="s">
        <v>281</v>
      </c>
      <c r="B3" s="215"/>
      <c r="C3" s="215"/>
      <c r="D3" s="215"/>
      <c r="E3" s="215"/>
      <c r="F3" s="215"/>
      <c r="G3" s="215"/>
      <c r="H3" s="215"/>
      <c r="I3" s="215"/>
      <c r="J3" s="215"/>
      <c r="K3" s="216"/>
      <c r="L3" s="215"/>
      <c r="M3" s="266"/>
    </row>
    <row r="4" spans="1:13" s="84" customFormat="1" ht="54.75" customHeight="1" x14ac:dyDescent="0.25">
      <c r="A4" s="101" t="s">
        <v>60</v>
      </c>
      <c r="B4" s="78" t="s">
        <v>4</v>
      </c>
      <c r="C4" s="78" t="s">
        <v>142</v>
      </c>
      <c r="D4" s="78" t="s">
        <v>125</v>
      </c>
      <c r="E4" s="78" t="s">
        <v>5</v>
      </c>
      <c r="F4" s="78" t="s">
        <v>6</v>
      </c>
      <c r="G4" s="78" t="s">
        <v>132</v>
      </c>
      <c r="H4" s="78" t="s">
        <v>35</v>
      </c>
      <c r="I4" s="78" t="s">
        <v>131</v>
      </c>
      <c r="J4" s="78" t="s">
        <v>193</v>
      </c>
      <c r="K4" s="78" t="s">
        <v>194</v>
      </c>
      <c r="L4" s="78" t="s">
        <v>7</v>
      </c>
      <c r="M4" s="78" t="s">
        <v>95</v>
      </c>
    </row>
    <row r="5" spans="1:13" ht="6" customHeight="1" x14ac:dyDescent="0.25">
      <c r="A5" s="53"/>
      <c r="B5" s="36"/>
      <c r="C5" s="36"/>
      <c r="D5" s="36"/>
      <c r="E5" s="36"/>
      <c r="F5" s="36"/>
      <c r="G5" s="36"/>
      <c r="H5" s="36"/>
      <c r="I5" s="34"/>
      <c r="J5" s="36"/>
      <c r="K5" s="36"/>
      <c r="L5" s="34"/>
      <c r="M5" s="34"/>
    </row>
    <row r="6" spans="1:13" x14ac:dyDescent="0.25">
      <c r="A6" s="9">
        <v>2004</v>
      </c>
      <c r="B6" s="10">
        <v>13.3162320434481</v>
      </c>
      <c r="C6" s="2" t="s">
        <v>34</v>
      </c>
      <c r="D6" s="10">
        <v>1.7546719017532237</v>
      </c>
      <c r="E6" s="10">
        <v>0.9507420331442985</v>
      </c>
      <c r="F6" s="10">
        <v>2.5785538975398308</v>
      </c>
      <c r="G6" s="10">
        <v>0.54508717835700216</v>
      </c>
      <c r="H6" s="10">
        <v>0.40015596186756053</v>
      </c>
      <c r="I6" s="2" t="s">
        <v>34</v>
      </c>
      <c r="J6" s="2" t="s">
        <v>34</v>
      </c>
      <c r="K6" s="2" t="s">
        <v>34</v>
      </c>
      <c r="L6" s="10">
        <v>0.65860734981323976</v>
      </c>
      <c r="M6" s="7">
        <v>2.3842413571421202</v>
      </c>
    </row>
    <row r="7" spans="1:13" x14ac:dyDescent="0.25">
      <c r="A7" s="9">
        <v>2005</v>
      </c>
      <c r="B7" s="10">
        <v>13.917517880759201</v>
      </c>
      <c r="C7" s="2" t="s">
        <v>34</v>
      </c>
      <c r="D7" s="10">
        <v>1.562405373171428</v>
      </c>
      <c r="E7" s="10">
        <v>0.96627285955804521</v>
      </c>
      <c r="F7" s="10">
        <v>1.9432893116697707</v>
      </c>
      <c r="G7" s="10">
        <v>0.51771924802956226</v>
      </c>
      <c r="H7" s="10">
        <v>0.41627670630386504</v>
      </c>
      <c r="I7" s="2" t="s">
        <v>34</v>
      </c>
      <c r="J7" s="2" t="s">
        <v>34</v>
      </c>
      <c r="K7" s="2" t="s">
        <v>34</v>
      </c>
      <c r="L7" s="10">
        <v>0.68726865799762882</v>
      </c>
      <c r="M7" s="7">
        <v>2.54615610047906</v>
      </c>
    </row>
    <row r="8" spans="1:13" x14ac:dyDescent="0.25">
      <c r="A8" s="9">
        <v>2006</v>
      </c>
      <c r="B8" s="10">
        <v>14.186890030451</v>
      </c>
      <c r="C8" s="2" t="s">
        <v>34</v>
      </c>
      <c r="D8" s="10">
        <v>1.625579021919203</v>
      </c>
      <c r="E8" s="10">
        <v>1.353470395303537</v>
      </c>
      <c r="F8" s="10">
        <v>1.7608189364272453</v>
      </c>
      <c r="G8" s="10">
        <v>0.48273704307899723</v>
      </c>
      <c r="H8" s="10">
        <v>0.504445034586542</v>
      </c>
      <c r="I8" s="2" t="s">
        <v>34</v>
      </c>
      <c r="J8" s="2" t="s">
        <v>34</v>
      </c>
      <c r="K8" s="2" t="s">
        <v>34</v>
      </c>
      <c r="L8" s="10">
        <v>0.74179819652611401</v>
      </c>
      <c r="M8" s="7">
        <v>2.6181985848670899</v>
      </c>
    </row>
    <row r="9" spans="1:13" x14ac:dyDescent="0.25">
      <c r="A9" s="9">
        <v>2007</v>
      </c>
      <c r="B9" s="10">
        <v>14.517416230314211</v>
      </c>
      <c r="C9" s="2" t="s">
        <v>34</v>
      </c>
      <c r="D9" s="10">
        <v>1.4980878998886697</v>
      </c>
      <c r="E9" s="10">
        <v>1.3657115265112165</v>
      </c>
      <c r="F9" s="10">
        <v>1.7330395676778863</v>
      </c>
      <c r="G9" s="10">
        <v>0.63388181639133601</v>
      </c>
      <c r="H9" s="10">
        <v>0.34926543087843009</v>
      </c>
      <c r="I9" s="10">
        <v>1.9276427991670606</v>
      </c>
      <c r="J9" s="2" t="s">
        <v>34</v>
      </c>
      <c r="K9" s="2" t="s">
        <v>34</v>
      </c>
      <c r="L9" s="10">
        <v>0.69768417306274921</v>
      </c>
      <c r="M9" s="7">
        <v>2.4116626044143801</v>
      </c>
    </row>
    <row r="10" spans="1:13" x14ac:dyDescent="0.25">
      <c r="A10" s="9">
        <v>2008</v>
      </c>
      <c r="B10" s="10">
        <v>14.113065979654113</v>
      </c>
      <c r="C10" s="2" t="s">
        <v>34</v>
      </c>
      <c r="D10" s="10">
        <v>1.3800385875258552</v>
      </c>
      <c r="E10" s="10">
        <v>1.1037547256863887</v>
      </c>
      <c r="F10" s="10">
        <v>1.4305686211495576</v>
      </c>
      <c r="G10" s="10">
        <v>0.79305597693434449</v>
      </c>
      <c r="H10" s="10">
        <v>0.47735993680177535</v>
      </c>
      <c r="I10" s="10">
        <v>1.5154023997756556</v>
      </c>
      <c r="J10" s="2" t="s">
        <v>34</v>
      </c>
      <c r="K10" s="2" t="s">
        <v>34</v>
      </c>
      <c r="L10" s="10">
        <v>0.8782482386513053</v>
      </c>
      <c r="M10" s="7">
        <v>2.3335324645473099</v>
      </c>
    </row>
    <row r="11" spans="1:13" x14ac:dyDescent="0.25">
      <c r="A11" s="9">
        <v>2009</v>
      </c>
      <c r="B11" s="10">
        <v>15.814867557433713</v>
      </c>
      <c r="C11" s="2" t="s">
        <v>34</v>
      </c>
      <c r="D11" s="10">
        <v>1.8714880444523252</v>
      </c>
      <c r="E11" s="10">
        <v>1.3906306615921809</v>
      </c>
      <c r="F11" s="10">
        <v>0.9878728185976251</v>
      </c>
      <c r="G11" s="10">
        <v>0.54278656733901376</v>
      </c>
      <c r="H11" s="10">
        <v>0.23337156210803173</v>
      </c>
      <c r="I11" s="10">
        <v>2.3152153169921901</v>
      </c>
      <c r="J11" s="2" t="s">
        <v>34</v>
      </c>
      <c r="K11" s="2" t="s">
        <v>34</v>
      </c>
      <c r="L11" s="10">
        <v>1.3027162733084023</v>
      </c>
      <c r="M11" s="7">
        <v>2.9719085154599001</v>
      </c>
    </row>
    <row r="12" spans="1:13" x14ac:dyDescent="0.25">
      <c r="A12" s="9">
        <v>2010</v>
      </c>
      <c r="B12" s="10">
        <v>16.516303862401575</v>
      </c>
      <c r="C12" s="2" t="s">
        <v>34</v>
      </c>
      <c r="D12" s="10">
        <v>1.8131037106718191</v>
      </c>
      <c r="E12" s="10">
        <v>1.221799615115698</v>
      </c>
      <c r="F12" s="10">
        <v>1.4995488744774743</v>
      </c>
      <c r="G12" s="10">
        <v>1.2660523476108652</v>
      </c>
      <c r="H12" s="10">
        <v>0.38055736388274952</v>
      </c>
      <c r="I12" s="10">
        <v>2.2937228187020757</v>
      </c>
      <c r="J12" s="2" t="s">
        <v>34</v>
      </c>
      <c r="K12" s="2" t="s">
        <v>34</v>
      </c>
      <c r="L12" s="10">
        <v>1.1597557758559911</v>
      </c>
      <c r="M12" s="7">
        <v>3.2515140247440901</v>
      </c>
    </row>
    <row r="13" spans="1:13" x14ac:dyDescent="0.25">
      <c r="A13" s="9">
        <v>2011</v>
      </c>
      <c r="B13" s="10">
        <v>15.641959506466005</v>
      </c>
      <c r="C13" s="2" t="s">
        <v>34</v>
      </c>
      <c r="D13" s="10">
        <v>1.5323445626066461</v>
      </c>
      <c r="E13" s="10">
        <v>1.386586261101411</v>
      </c>
      <c r="F13" s="10">
        <v>1.1811376943676839</v>
      </c>
      <c r="G13" s="10">
        <v>0.74478164419530368</v>
      </c>
      <c r="H13" s="10">
        <v>0.41230650666681079</v>
      </c>
      <c r="I13" s="10">
        <v>2.3376502880581493</v>
      </c>
      <c r="J13" s="2" t="s">
        <v>34</v>
      </c>
      <c r="K13" s="2" t="s">
        <v>34</v>
      </c>
      <c r="L13" s="10">
        <v>0.79474006916921691</v>
      </c>
      <c r="M13" s="7">
        <v>3.1252858681225302</v>
      </c>
    </row>
    <row r="14" spans="1:13" x14ac:dyDescent="0.25">
      <c r="A14" s="9">
        <v>2012</v>
      </c>
      <c r="B14" s="119">
        <v>15.87</v>
      </c>
      <c r="C14" s="119">
        <v>4.33</v>
      </c>
      <c r="D14" s="119">
        <v>1</v>
      </c>
      <c r="E14" s="119">
        <v>0.9</v>
      </c>
      <c r="F14" s="119">
        <v>0.9</v>
      </c>
      <c r="G14" s="120" t="s">
        <v>34</v>
      </c>
      <c r="H14" s="119">
        <v>0.22</v>
      </c>
      <c r="I14" s="119">
        <v>1.56</v>
      </c>
      <c r="J14" s="120" t="s">
        <v>34</v>
      </c>
      <c r="K14" s="120" t="s">
        <v>34</v>
      </c>
      <c r="L14" s="119">
        <v>0.85</v>
      </c>
      <c r="M14" s="119">
        <v>3.07</v>
      </c>
    </row>
    <row r="15" spans="1:13" x14ac:dyDescent="0.25">
      <c r="A15" s="9">
        <v>2013</v>
      </c>
      <c r="B15" s="119">
        <v>15.45</v>
      </c>
      <c r="C15" s="119">
        <v>5.03</v>
      </c>
      <c r="D15" s="119">
        <v>1</v>
      </c>
      <c r="E15" s="119">
        <v>1.3</v>
      </c>
      <c r="F15" s="119">
        <v>1.26</v>
      </c>
      <c r="G15" s="120" t="s">
        <v>34</v>
      </c>
      <c r="H15" s="119">
        <v>0.36</v>
      </c>
      <c r="I15" s="119">
        <v>1.35</v>
      </c>
      <c r="J15" s="120" t="s">
        <v>34</v>
      </c>
      <c r="K15" s="120" t="s">
        <v>34</v>
      </c>
      <c r="L15" s="119">
        <v>0.72</v>
      </c>
      <c r="M15" s="119">
        <v>3.33</v>
      </c>
    </row>
    <row r="16" spans="1:13" x14ac:dyDescent="0.25">
      <c r="A16" s="9">
        <v>2014</v>
      </c>
      <c r="B16" s="119">
        <v>16.13</v>
      </c>
      <c r="C16" s="119">
        <v>5.62</v>
      </c>
      <c r="D16" s="119">
        <v>1.3</v>
      </c>
      <c r="E16" s="119">
        <v>1.3</v>
      </c>
      <c r="F16" s="119">
        <v>1.57</v>
      </c>
      <c r="G16" s="120" t="s">
        <v>34</v>
      </c>
      <c r="H16" s="119">
        <v>0.25</v>
      </c>
      <c r="I16" s="119">
        <v>1.44</v>
      </c>
      <c r="J16" s="120" t="s">
        <v>34</v>
      </c>
      <c r="K16" s="120" t="s">
        <v>34</v>
      </c>
      <c r="L16" s="119">
        <v>0.64</v>
      </c>
      <c r="M16" s="119">
        <v>3.7</v>
      </c>
    </row>
    <row r="17" spans="1:13" x14ac:dyDescent="0.25">
      <c r="A17" s="9">
        <v>2015</v>
      </c>
      <c r="B17" s="119">
        <v>14.38</v>
      </c>
      <c r="C17" s="119">
        <v>2.9</v>
      </c>
      <c r="D17" s="119">
        <v>1</v>
      </c>
      <c r="E17" s="119">
        <v>1.2</v>
      </c>
      <c r="F17" s="119">
        <v>1.23</v>
      </c>
      <c r="G17" s="119">
        <v>0.7</v>
      </c>
      <c r="H17" s="119">
        <v>0.24</v>
      </c>
      <c r="I17" s="119">
        <v>1.2</v>
      </c>
      <c r="J17" s="119">
        <v>1.1599999999999999</v>
      </c>
      <c r="K17" s="120" t="s">
        <v>34</v>
      </c>
      <c r="L17" s="119">
        <v>0.25</v>
      </c>
      <c r="M17" s="119">
        <v>2.94</v>
      </c>
    </row>
    <row r="18" spans="1:13" x14ac:dyDescent="0.25">
      <c r="A18" s="9">
        <v>2016</v>
      </c>
      <c r="B18" s="119">
        <v>16.72</v>
      </c>
      <c r="C18" s="119">
        <v>2.99</v>
      </c>
      <c r="D18" s="119">
        <v>1</v>
      </c>
      <c r="E18" s="119">
        <v>1.6</v>
      </c>
      <c r="F18" s="119">
        <v>1.75</v>
      </c>
      <c r="G18" s="119">
        <v>1.3</v>
      </c>
      <c r="H18" s="119">
        <v>0.44</v>
      </c>
      <c r="I18" s="119">
        <v>1.05</v>
      </c>
      <c r="J18" s="119">
        <v>1.39</v>
      </c>
      <c r="K18" s="120" t="s">
        <v>34</v>
      </c>
      <c r="L18" s="119">
        <v>0.19</v>
      </c>
      <c r="M18" s="119">
        <v>3.75</v>
      </c>
    </row>
    <row r="19" spans="1:13" x14ac:dyDescent="0.25">
      <c r="A19" s="9">
        <v>2017</v>
      </c>
      <c r="B19" s="119">
        <v>16.09</v>
      </c>
      <c r="C19" s="44">
        <v>1.44</v>
      </c>
      <c r="D19" s="44">
        <v>1.2</v>
      </c>
      <c r="E19" s="44">
        <v>2</v>
      </c>
      <c r="F19" s="44">
        <v>1.3</v>
      </c>
      <c r="G19" s="44">
        <v>0.98</v>
      </c>
      <c r="H19" s="44">
        <v>0.24</v>
      </c>
      <c r="I19" s="44">
        <v>1.06</v>
      </c>
      <c r="J19" s="44">
        <v>1.29</v>
      </c>
      <c r="K19" s="120" t="s">
        <v>34</v>
      </c>
      <c r="L19" s="44">
        <v>0.37</v>
      </c>
      <c r="M19" s="119">
        <v>3.04</v>
      </c>
    </row>
    <row r="20" spans="1:13" x14ac:dyDescent="0.25">
      <c r="A20" s="9">
        <v>2018</v>
      </c>
      <c r="B20" s="119">
        <v>15.09</v>
      </c>
      <c r="C20" s="119">
        <v>0.78</v>
      </c>
      <c r="D20" s="119">
        <v>1</v>
      </c>
      <c r="E20" s="119">
        <v>1.7</v>
      </c>
      <c r="F20" s="119">
        <v>2.09</v>
      </c>
      <c r="G20" s="119">
        <v>1.34</v>
      </c>
      <c r="H20" s="119">
        <v>0.12</v>
      </c>
      <c r="I20" s="119">
        <v>1.4</v>
      </c>
      <c r="J20" s="119">
        <v>1.48</v>
      </c>
      <c r="K20" s="120" t="s">
        <v>34</v>
      </c>
      <c r="L20" s="119">
        <v>0.32</v>
      </c>
      <c r="M20" s="119">
        <v>2.89</v>
      </c>
    </row>
    <row r="21" spans="1:13" x14ac:dyDescent="0.25">
      <c r="A21" s="9">
        <v>2019</v>
      </c>
      <c r="B21" s="119">
        <v>15.42</v>
      </c>
      <c r="C21" s="119">
        <v>0.6</v>
      </c>
      <c r="D21" s="119">
        <v>1.21</v>
      </c>
      <c r="E21" s="119">
        <v>1.82</v>
      </c>
      <c r="F21" s="119">
        <v>1.8</v>
      </c>
      <c r="G21" s="119">
        <v>1.8</v>
      </c>
      <c r="H21" s="119">
        <v>0.27</v>
      </c>
      <c r="I21" s="119">
        <v>1.31</v>
      </c>
      <c r="J21" s="119">
        <v>1.71</v>
      </c>
      <c r="K21" s="120" t="s">
        <v>34</v>
      </c>
      <c r="L21" s="119">
        <v>0.35</v>
      </c>
      <c r="M21" s="119">
        <v>3.26</v>
      </c>
    </row>
    <row r="22" spans="1:13" ht="15.6" x14ac:dyDescent="0.25">
      <c r="A22" s="87" t="s">
        <v>188</v>
      </c>
      <c r="B22" s="120" t="s">
        <v>34</v>
      </c>
      <c r="C22" s="120" t="s">
        <v>34</v>
      </c>
      <c r="D22" s="120" t="s">
        <v>34</v>
      </c>
      <c r="E22" s="120" t="s">
        <v>34</v>
      </c>
      <c r="F22" s="120" t="s">
        <v>34</v>
      </c>
      <c r="G22" s="120" t="s">
        <v>34</v>
      </c>
      <c r="H22" s="120" t="s">
        <v>34</v>
      </c>
      <c r="I22" s="120" t="s">
        <v>34</v>
      </c>
      <c r="J22" s="120" t="s">
        <v>34</v>
      </c>
      <c r="K22" s="120" t="s">
        <v>34</v>
      </c>
      <c r="L22" s="120" t="s">
        <v>34</v>
      </c>
      <c r="M22" s="120" t="s">
        <v>34</v>
      </c>
    </row>
    <row r="23" spans="1:13" x14ac:dyDescent="0.25">
      <c r="A23" s="9">
        <v>2021</v>
      </c>
      <c r="B23" s="119">
        <v>13.84</v>
      </c>
      <c r="C23" s="119">
        <v>0.35</v>
      </c>
      <c r="D23" s="119">
        <v>1.4</v>
      </c>
      <c r="E23" s="44">
        <v>1.85</v>
      </c>
      <c r="F23" s="44">
        <v>2.36</v>
      </c>
      <c r="G23" s="119">
        <v>1.42</v>
      </c>
      <c r="H23" s="119">
        <v>0.12</v>
      </c>
      <c r="I23" s="119">
        <v>1.53</v>
      </c>
      <c r="J23" s="119">
        <v>1.45</v>
      </c>
      <c r="K23" s="119">
        <v>1.93</v>
      </c>
      <c r="L23" s="119">
        <v>0.48</v>
      </c>
      <c r="M23" s="119">
        <v>2.85</v>
      </c>
    </row>
    <row r="24" spans="1:13" x14ac:dyDescent="0.25">
      <c r="A24" s="9">
        <v>2022</v>
      </c>
      <c r="B24" s="119">
        <v>13.61</v>
      </c>
      <c r="C24" s="119">
        <v>0.71</v>
      </c>
      <c r="D24" s="119">
        <v>1.3</v>
      </c>
      <c r="E24" s="119">
        <v>1.86</v>
      </c>
      <c r="F24" s="119">
        <v>2.36</v>
      </c>
      <c r="G24" s="119">
        <v>1.48</v>
      </c>
      <c r="H24" s="119">
        <v>0.05</v>
      </c>
      <c r="I24" s="119">
        <v>1.01</v>
      </c>
      <c r="J24" s="119">
        <v>1.23</v>
      </c>
      <c r="K24" s="119">
        <v>1.03</v>
      </c>
      <c r="L24" s="119">
        <v>0.17</v>
      </c>
      <c r="M24" s="119">
        <v>3.18</v>
      </c>
    </row>
    <row r="25" spans="1:13" x14ac:dyDescent="0.25">
      <c r="A25" s="9">
        <v>2023</v>
      </c>
      <c r="B25" s="119">
        <v>13.85</v>
      </c>
      <c r="C25" s="119">
        <v>0.71</v>
      </c>
      <c r="D25" s="119">
        <v>1</v>
      </c>
      <c r="E25" s="44">
        <v>1.46</v>
      </c>
      <c r="F25" s="44">
        <v>1.81</v>
      </c>
      <c r="G25" s="119">
        <v>1.48</v>
      </c>
      <c r="H25" s="119">
        <v>0.22</v>
      </c>
      <c r="I25" s="119">
        <v>1.38</v>
      </c>
      <c r="J25" s="119">
        <v>1.22</v>
      </c>
      <c r="K25" s="119">
        <v>1.06</v>
      </c>
      <c r="L25" s="119">
        <v>0.42</v>
      </c>
      <c r="M25" s="119">
        <v>2.58</v>
      </c>
    </row>
    <row r="26" spans="1:13" x14ac:dyDescent="0.25">
      <c r="A26" s="9">
        <v>2024</v>
      </c>
      <c r="B26" s="119">
        <v>13.6</v>
      </c>
      <c r="C26" s="119">
        <v>0.94</v>
      </c>
      <c r="D26" s="119">
        <v>1.53</v>
      </c>
      <c r="E26" s="119">
        <v>1.65</v>
      </c>
      <c r="F26" s="119">
        <v>1.77</v>
      </c>
      <c r="G26" s="119">
        <v>1.32</v>
      </c>
      <c r="H26" s="119">
        <v>0.14000000000000001</v>
      </c>
      <c r="I26" s="119">
        <v>1.36</v>
      </c>
      <c r="J26" s="119">
        <v>1.05</v>
      </c>
      <c r="K26" s="119">
        <v>0.91</v>
      </c>
      <c r="L26" s="119">
        <v>0.49</v>
      </c>
      <c r="M26" s="119">
        <v>2.64</v>
      </c>
    </row>
    <row r="27" spans="1:13" ht="6" customHeight="1" x14ac:dyDescent="0.25">
      <c r="A27" s="37"/>
      <c r="B27" s="49"/>
      <c r="C27" s="49"/>
      <c r="D27" s="49"/>
      <c r="E27" s="49"/>
      <c r="F27" s="49"/>
      <c r="G27" s="49"/>
      <c r="H27" s="49"/>
      <c r="I27" s="49"/>
      <c r="J27" s="49"/>
      <c r="K27" s="49"/>
      <c r="L27" s="49"/>
      <c r="M27" s="34"/>
    </row>
    <row r="28" spans="1:13" ht="15" customHeight="1" x14ac:dyDescent="0.25">
      <c r="A28" s="227" t="s">
        <v>203</v>
      </c>
      <c r="B28" s="227"/>
      <c r="C28" s="227"/>
      <c r="D28" s="227"/>
      <c r="E28" s="227"/>
      <c r="F28" s="227"/>
      <c r="G28" s="227"/>
      <c r="H28" s="227"/>
      <c r="I28" s="227"/>
      <c r="J28" s="227"/>
      <c r="K28" s="227"/>
      <c r="L28" s="227"/>
      <c r="M28" s="227"/>
    </row>
    <row r="29" spans="1:13" ht="6" customHeight="1" x14ac:dyDescent="0.25">
      <c r="A29" s="84"/>
      <c r="B29" s="84"/>
      <c r="C29" s="84"/>
      <c r="D29" s="84"/>
      <c r="E29" s="84"/>
      <c r="F29" s="84"/>
      <c r="G29" s="84"/>
      <c r="H29" s="84"/>
      <c r="I29" s="84"/>
      <c r="J29" s="84"/>
      <c r="K29" s="84"/>
      <c r="L29" s="84"/>
      <c r="M29" s="84"/>
    </row>
    <row r="30" spans="1:13" ht="15" customHeight="1" x14ac:dyDescent="0.25">
      <c r="A30" s="227" t="s">
        <v>133</v>
      </c>
      <c r="B30" s="227"/>
      <c r="C30" s="227"/>
      <c r="D30" s="227"/>
      <c r="E30" s="227"/>
      <c r="F30" s="227"/>
      <c r="G30" s="227"/>
      <c r="H30" s="227"/>
      <c r="I30" s="227"/>
      <c r="J30" s="227"/>
      <c r="K30" s="227"/>
      <c r="L30" s="227"/>
      <c r="M30" s="227"/>
    </row>
    <row r="31" spans="1:13" ht="15" customHeight="1" x14ac:dyDescent="0.25">
      <c r="A31" s="227" t="s">
        <v>195</v>
      </c>
      <c r="B31" s="227"/>
      <c r="C31" s="227"/>
      <c r="D31" s="227"/>
      <c r="E31" s="227"/>
      <c r="F31" s="227"/>
      <c r="G31" s="227"/>
      <c r="H31" s="227"/>
      <c r="I31" s="227"/>
      <c r="J31" s="227"/>
      <c r="K31" s="227"/>
      <c r="L31" s="227"/>
      <c r="M31" s="227"/>
    </row>
    <row r="32" spans="1:13" ht="15" customHeight="1" x14ac:dyDescent="0.25">
      <c r="A32" s="227" t="s">
        <v>178</v>
      </c>
      <c r="B32" s="227"/>
      <c r="C32" s="227"/>
      <c r="D32" s="227"/>
      <c r="E32" s="227"/>
      <c r="F32" s="227"/>
      <c r="G32" s="227"/>
      <c r="H32" s="227"/>
      <c r="I32" s="227"/>
      <c r="J32" s="227"/>
      <c r="K32" s="227"/>
      <c r="L32" s="227"/>
      <c r="M32" s="227"/>
    </row>
  </sheetData>
  <mergeCells count="8">
    <mergeCell ref="A32:M32"/>
    <mergeCell ref="A28:M28"/>
    <mergeCell ref="A3:M3"/>
    <mergeCell ref="A1:B1"/>
    <mergeCell ref="A2:B2"/>
    <mergeCell ref="A30:M30"/>
    <mergeCell ref="A31:M31"/>
    <mergeCell ref="G1:I1"/>
  </mergeCells>
  <hyperlinks>
    <hyperlink ref="G1:H1" location="Tabellförteckning!A1" display="Tillbaka till innehållsföreckningen " xr:uid="{00000000-0004-0000-3200-000000000000}"/>
  </hyperlinks>
  <pageMargins left="0.7" right="0.7" top="0.75" bottom="0.75" header="0.3" footer="0.3"/>
  <pageSetup paperSize="9" scale="8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R31"/>
  <sheetViews>
    <sheetView zoomScaleNormal="100" workbookViewId="0">
      <pane ySplit="5" topLeftCell="A6" activePane="bottomLeft" state="frozen"/>
      <selection activeCell="L20" sqref="L20"/>
      <selection pane="bottomLeft" activeCell="R27" sqref="R27"/>
    </sheetView>
  </sheetViews>
  <sheetFormatPr defaultColWidth="8.5546875" defaultRowHeight="13.2" x14ac:dyDescent="0.25"/>
  <cols>
    <col min="1" max="1" width="6.5546875" style="9" customWidth="1"/>
    <col min="2" max="6" width="5.5546875" style="42" customWidth="1"/>
    <col min="7" max="7" width="2.5546875" style="42" customWidth="1"/>
    <col min="8" max="12" width="5.5546875" style="42" customWidth="1"/>
    <col min="13" max="13" width="2.5546875" style="42" customWidth="1"/>
    <col min="14" max="18" width="5.5546875" style="42" customWidth="1"/>
    <col min="19" max="16384" width="8.5546875" style="42"/>
  </cols>
  <sheetData>
    <row r="1" spans="1:18" ht="30" customHeight="1" x14ac:dyDescent="0.25">
      <c r="A1" s="214"/>
      <c r="B1" s="214"/>
      <c r="F1" s="211" t="s">
        <v>119</v>
      </c>
      <c r="G1" s="211"/>
      <c r="H1" s="212"/>
      <c r="I1" s="212"/>
    </row>
    <row r="2" spans="1:18" ht="6" customHeight="1" x14ac:dyDescent="0.25">
      <c r="A2" s="217"/>
      <c r="B2" s="214"/>
      <c r="C2" s="54"/>
      <c r="E2" s="54"/>
      <c r="H2" s="54"/>
    </row>
    <row r="3" spans="1:18" ht="15" customHeight="1" x14ac:dyDescent="0.25">
      <c r="A3" s="195" t="s">
        <v>282</v>
      </c>
      <c r="B3" s="195"/>
      <c r="C3" s="195"/>
      <c r="D3" s="195"/>
      <c r="E3" s="195"/>
      <c r="F3" s="195"/>
      <c r="G3" s="196"/>
      <c r="H3" s="215"/>
      <c r="I3" s="215"/>
      <c r="J3" s="215"/>
      <c r="K3" s="215"/>
      <c r="L3" s="215"/>
      <c r="M3" s="216"/>
      <c r="N3" s="216"/>
      <c r="O3" s="216"/>
      <c r="P3" s="216"/>
      <c r="Q3" s="216"/>
      <c r="R3" s="216"/>
    </row>
    <row r="4" spans="1:18" ht="15" customHeight="1" x14ac:dyDescent="0.25">
      <c r="A4" s="217" t="s">
        <v>60</v>
      </c>
      <c r="B4" s="199" t="s">
        <v>2</v>
      </c>
      <c r="C4" s="199"/>
      <c r="D4" s="199"/>
      <c r="E4" s="199"/>
      <c r="F4" s="199"/>
      <c r="G4" s="54"/>
      <c r="H4" s="199" t="s">
        <v>3</v>
      </c>
      <c r="I4" s="199"/>
      <c r="J4" s="199"/>
      <c r="K4" s="199"/>
      <c r="L4" s="199"/>
      <c r="M4" s="54"/>
      <c r="N4" s="267" t="s">
        <v>64</v>
      </c>
      <c r="O4" s="267"/>
      <c r="P4" s="267"/>
      <c r="Q4" s="267"/>
      <c r="R4" s="267"/>
    </row>
    <row r="5" spans="1:18" ht="15" customHeight="1" x14ac:dyDescent="0.25">
      <c r="A5" s="217"/>
      <c r="B5" s="10" t="s">
        <v>96</v>
      </c>
      <c r="C5" s="10" t="s">
        <v>97</v>
      </c>
      <c r="D5" s="16" t="s">
        <v>98</v>
      </c>
      <c r="E5" s="10" t="s">
        <v>99</v>
      </c>
      <c r="F5" s="10" t="s">
        <v>63</v>
      </c>
      <c r="G5" s="10"/>
      <c r="H5" s="10" t="s">
        <v>96</v>
      </c>
      <c r="I5" s="10" t="s">
        <v>97</v>
      </c>
      <c r="J5" s="16" t="s">
        <v>98</v>
      </c>
      <c r="K5" s="10" t="s">
        <v>99</v>
      </c>
      <c r="L5" s="10" t="s">
        <v>63</v>
      </c>
      <c r="M5" s="10"/>
      <c r="N5" s="10" t="s">
        <v>96</v>
      </c>
      <c r="O5" s="10" t="s">
        <v>97</v>
      </c>
      <c r="P5" s="16" t="s">
        <v>98</v>
      </c>
      <c r="Q5" s="10" t="s">
        <v>99</v>
      </c>
      <c r="R5" s="10" t="s">
        <v>63</v>
      </c>
    </row>
    <row r="6" spans="1:18" ht="6" customHeight="1" x14ac:dyDescent="0.25">
      <c r="A6" s="137"/>
      <c r="B6" s="34"/>
      <c r="C6" s="85"/>
      <c r="D6" s="85"/>
      <c r="E6" s="85"/>
      <c r="F6" s="85"/>
      <c r="G6" s="85"/>
      <c r="H6" s="98"/>
      <c r="I6" s="98"/>
      <c r="J6" s="98"/>
      <c r="K6" s="98"/>
      <c r="L6" s="34"/>
      <c r="M6" s="34"/>
      <c r="N6" s="98"/>
      <c r="O6" s="98"/>
      <c r="P6" s="98"/>
      <c r="Q6" s="98"/>
      <c r="R6" s="34"/>
    </row>
    <row r="7" spans="1:18" ht="15.6" x14ac:dyDescent="0.25">
      <c r="A7" s="25" t="s">
        <v>86</v>
      </c>
      <c r="B7" s="10">
        <v>26.3</v>
      </c>
      <c r="C7" s="16">
        <v>20.399999999999999</v>
      </c>
      <c r="D7" s="16">
        <v>10.5</v>
      </c>
      <c r="E7" s="10">
        <v>0.8</v>
      </c>
      <c r="F7" s="10">
        <v>14.5</v>
      </c>
      <c r="G7" s="10"/>
      <c r="H7" s="10">
        <v>17.600000000000001</v>
      </c>
      <c r="I7" s="16">
        <v>11.4</v>
      </c>
      <c r="J7" s="10">
        <v>4.7</v>
      </c>
      <c r="K7" s="10">
        <v>0.3</v>
      </c>
      <c r="L7" s="10">
        <v>7.9</v>
      </c>
      <c r="M7" s="10"/>
      <c r="N7" s="10">
        <v>22</v>
      </c>
      <c r="O7" s="10">
        <v>16</v>
      </c>
      <c r="P7" s="10">
        <v>7.6</v>
      </c>
      <c r="Q7" s="10">
        <v>0.5</v>
      </c>
      <c r="R7" s="10">
        <v>11.2</v>
      </c>
    </row>
    <row r="8" spans="1:18" x14ac:dyDescent="0.25">
      <c r="A8" s="25">
        <v>2005</v>
      </c>
      <c r="B8" s="10">
        <v>21.3</v>
      </c>
      <c r="C8" s="16">
        <v>18.2</v>
      </c>
      <c r="D8" s="16">
        <v>9.8000000000000007</v>
      </c>
      <c r="E8" s="10">
        <v>1.3</v>
      </c>
      <c r="F8" s="10">
        <v>13</v>
      </c>
      <c r="G8" s="10"/>
      <c r="H8" s="10">
        <v>17.399999999999999</v>
      </c>
      <c r="I8" s="16">
        <v>10.8</v>
      </c>
      <c r="J8" s="16">
        <v>4.3</v>
      </c>
      <c r="K8" s="16">
        <v>0.3</v>
      </c>
      <c r="L8" s="10">
        <v>7.7</v>
      </c>
      <c r="M8" s="10"/>
      <c r="N8" s="10">
        <v>19.399999999999999</v>
      </c>
      <c r="O8" s="10">
        <v>14.6</v>
      </c>
      <c r="P8" s="10">
        <v>7.1</v>
      </c>
      <c r="Q8" s="10">
        <v>0.7</v>
      </c>
      <c r="R8" s="10">
        <v>10.3</v>
      </c>
    </row>
    <row r="9" spans="1:18" x14ac:dyDescent="0.25">
      <c r="A9" s="25">
        <v>2006</v>
      </c>
      <c r="B9" s="10">
        <v>23.2</v>
      </c>
      <c r="C9" s="16">
        <v>18.5</v>
      </c>
      <c r="D9" s="16">
        <v>8.6</v>
      </c>
      <c r="E9" s="10">
        <v>0.9</v>
      </c>
      <c r="F9" s="10">
        <v>13</v>
      </c>
      <c r="G9" s="10"/>
      <c r="H9" s="10">
        <v>16.3</v>
      </c>
      <c r="I9" s="16">
        <v>10.199999999999999</v>
      </c>
      <c r="J9" s="16">
        <v>3.5</v>
      </c>
      <c r="K9" s="16">
        <v>0</v>
      </c>
      <c r="L9" s="10">
        <v>7.1</v>
      </c>
      <c r="M9" s="10"/>
      <c r="N9" s="10">
        <v>19.8</v>
      </c>
      <c r="O9" s="10">
        <v>14.4</v>
      </c>
      <c r="P9" s="10">
        <v>6.1</v>
      </c>
      <c r="Q9" s="10">
        <v>0.4</v>
      </c>
      <c r="R9" s="10">
        <v>10</v>
      </c>
    </row>
    <row r="10" spans="1:18" x14ac:dyDescent="0.25">
      <c r="A10" s="25">
        <v>2007</v>
      </c>
      <c r="B10" s="10">
        <v>20.3</v>
      </c>
      <c r="C10" s="10">
        <v>18.899999999999999</v>
      </c>
      <c r="D10" s="10">
        <v>12.1</v>
      </c>
      <c r="E10" s="10">
        <v>0.5</v>
      </c>
      <c r="F10" s="10">
        <v>13.6</v>
      </c>
      <c r="G10" s="10"/>
      <c r="H10" s="10">
        <v>15</v>
      </c>
      <c r="I10" s="10">
        <v>9.6999999999999993</v>
      </c>
      <c r="J10" s="10">
        <v>4.7</v>
      </c>
      <c r="K10" s="10">
        <v>0.1</v>
      </c>
      <c r="L10" s="10">
        <v>7.2</v>
      </c>
      <c r="M10" s="10"/>
      <c r="N10" s="10">
        <v>17.7</v>
      </c>
      <c r="O10" s="10">
        <v>14.5</v>
      </c>
      <c r="P10" s="10">
        <v>8.4</v>
      </c>
      <c r="Q10" s="10">
        <v>0.3</v>
      </c>
      <c r="R10" s="10">
        <v>10.4</v>
      </c>
    </row>
    <row r="11" spans="1:18" x14ac:dyDescent="0.25">
      <c r="A11" s="25">
        <v>2008</v>
      </c>
      <c r="B11" s="10">
        <v>17.600000000000001</v>
      </c>
      <c r="C11" s="10">
        <v>17.399999999999999</v>
      </c>
      <c r="D11" s="10">
        <v>10.4</v>
      </c>
      <c r="E11" s="10">
        <v>0.7</v>
      </c>
      <c r="F11" s="10">
        <v>12.1</v>
      </c>
      <c r="G11" s="10"/>
      <c r="H11" s="10">
        <v>13.4</v>
      </c>
      <c r="I11" s="10">
        <v>9.9</v>
      </c>
      <c r="J11" s="10">
        <v>4.2</v>
      </c>
      <c r="K11" s="10">
        <v>0.3</v>
      </c>
      <c r="L11" s="10">
        <v>6.7</v>
      </c>
      <c r="M11" s="10"/>
      <c r="N11" s="10">
        <v>15.5</v>
      </c>
      <c r="O11" s="10">
        <v>13.7</v>
      </c>
      <c r="P11" s="10">
        <v>7.3</v>
      </c>
      <c r="Q11" s="10">
        <v>0.5</v>
      </c>
      <c r="R11" s="10">
        <v>9.4</v>
      </c>
    </row>
    <row r="12" spans="1:18" x14ac:dyDescent="0.25">
      <c r="A12" s="25">
        <v>2009</v>
      </c>
      <c r="B12" s="10">
        <v>26</v>
      </c>
      <c r="C12" s="10">
        <v>21.3</v>
      </c>
      <c r="D12" s="10">
        <v>11.5</v>
      </c>
      <c r="E12" s="10">
        <v>0.4</v>
      </c>
      <c r="F12" s="10">
        <v>15.2</v>
      </c>
      <c r="G12" s="10"/>
      <c r="H12" s="10">
        <v>15.9</v>
      </c>
      <c r="I12" s="10">
        <v>8.3000000000000007</v>
      </c>
      <c r="J12" s="10">
        <v>5.5</v>
      </c>
      <c r="K12" s="10">
        <v>0.4</v>
      </c>
      <c r="L12" s="10">
        <v>7.3</v>
      </c>
      <c r="M12" s="10"/>
      <c r="N12" s="10">
        <v>21.1</v>
      </c>
      <c r="O12" s="10">
        <v>14.9</v>
      </c>
      <c r="P12" s="10">
        <v>8.5</v>
      </c>
      <c r="Q12" s="10">
        <v>0.4</v>
      </c>
      <c r="R12" s="10">
        <v>11.2</v>
      </c>
    </row>
    <row r="13" spans="1:18" s="10" customFormat="1" x14ac:dyDescent="0.25">
      <c r="A13" s="25">
        <v>2010</v>
      </c>
      <c r="B13" s="10">
        <v>23.1</v>
      </c>
      <c r="C13" s="10">
        <v>20.399999999999999</v>
      </c>
      <c r="D13" s="10">
        <v>12.8</v>
      </c>
      <c r="E13" s="10">
        <v>0.8</v>
      </c>
      <c r="F13" s="10">
        <v>14.7</v>
      </c>
      <c r="H13" s="10">
        <v>15.7</v>
      </c>
      <c r="I13" s="10">
        <v>12</v>
      </c>
      <c r="J13" s="10">
        <v>5.8</v>
      </c>
      <c r="K13" s="10">
        <v>0.1</v>
      </c>
      <c r="L13" s="10">
        <v>8.1999999999999993</v>
      </c>
      <c r="N13" s="10">
        <v>19.5</v>
      </c>
      <c r="O13" s="10">
        <v>16.3</v>
      </c>
      <c r="P13" s="10">
        <v>9.3000000000000007</v>
      </c>
      <c r="Q13" s="10">
        <v>0.4</v>
      </c>
      <c r="R13" s="10">
        <v>11.5</v>
      </c>
    </row>
    <row r="14" spans="1:18" s="10" customFormat="1" x14ac:dyDescent="0.25">
      <c r="A14" s="25">
        <v>2011</v>
      </c>
      <c r="B14" s="10">
        <v>23.2</v>
      </c>
      <c r="C14" s="10">
        <v>20.3</v>
      </c>
      <c r="D14" s="10">
        <v>10.7</v>
      </c>
      <c r="E14" s="10">
        <v>1.4</v>
      </c>
      <c r="F14" s="10">
        <v>14.1</v>
      </c>
      <c r="H14" s="10">
        <v>18.3</v>
      </c>
      <c r="I14" s="10">
        <v>12.2</v>
      </c>
      <c r="J14" s="10">
        <v>5.2</v>
      </c>
      <c r="K14" s="10">
        <v>0.1</v>
      </c>
      <c r="L14" s="10">
        <v>8.6</v>
      </c>
      <c r="N14" s="10">
        <v>20.8</v>
      </c>
      <c r="O14" s="10">
        <v>16.3</v>
      </c>
      <c r="P14" s="10">
        <v>8</v>
      </c>
      <c r="Q14" s="10">
        <v>0.7</v>
      </c>
      <c r="R14" s="10">
        <v>11.4</v>
      </c>
    </row>
    <row r="15" spans="1:18" s="10" customFormat="1" x14ac:dyDescent="0.25">
      <c r="A15" s="25">
        <v>2012</v>
      </c>
      <c r="B15" s="10">
        <v>21.9</v>
      </c>
      <c r="C15" s="10">
        <v>21.4</v>
      </c>
      <c r="D15" s="10">
        <v>11.3</v>
      </c>
      <c r="E15" s="10">
        <v>1.6</v>
      </c>
      <c r="F15" s="10">
        <v>14.2</v>
      </c>
      <c r="H15" s="10">
        <v>20.100000000000001</v>
      </c>
      <c r="I15" s="10">
        <v>14.6</v>
      </c>
      <c r="J15" s="10">
        <v>5.2</v>
      </c>
      <c r="K15" s="10">
        <v>0.9</v>
      </c>
      <c r="L15" s="10">
        <v>9.6999999999999993</v>
      </c>
      <c r="N15" s="10">
        <v>21.1</v>
      </c>
      <c r="O15" s="10">
        <v>18</v>
      </c>
      <c r="P15" s="10">
        <v>8.1999999999999993</v>
      </c>
      <c r="Q15" s="10">
        <v>1.2</v>
      </c>
      <c r="R15" s="10">
        <v>12</v>
      </c>
    </row>
    <row r="16" spans="1:18" s="10" customFormat="1" x14ac:dyDescent="0.25">
      <c r="A16" s="25">
        <v>2013</v>
      </c>
      <c r="B16" s="10">
        <v>25.4</v>
      </c>
      <c r="C16" s="10">
        <v>21.3</v>
      </c>
      <c r="D16" s="10">
        <v>11.5</v>
      </c>
      <c r="E16" s="10">
        <v>2.4</v>
      </c>
      <c r="F16" s="10">
        <v>15.2</v>
      </c>
      <c r="H16" s="10">
        <v>15.4</v>
      </c>
      <c r="I16" s="10">
        <v>13.3</v>
      </c>
      <c r="J16" s="10">
        <v>5.3</v>
      </c>
      <c r="K16" s="10">
        <v>0.6</v>
      </c>
      <c r="L16" s="10">
        <v>8.3000000000000007</v>
      </c>
      <c r="N16" s="10">
        <v>20.5</v>
      </c>
      <c r="O16" s="10">
        <v>17.399999999999999</v>
      </c>
      <c r="P16" s="10">
        <v>8.5</v>
      </c>
      <c r="Q16" s="10">
        <v>1.5</v>
      </c>
      <c r="R16" s="10">
        <v>11.8</v>
      </c>
    </row>
    <row r="17" spans="1:18" s="10" customFormat="1" x14ac:dyDescent="0.25">
      <c r="A17" s="25">
        <v>2014</v>
      </c>
      <c r="B17" s="10">
        <v>21.8</v>
      </c>
      <c r="C17" s="10">
        <v>23.8</v>
      </c>
      <c r="D17" s="10">
        <v>12.1</v>
      </c>
      <c r="E17" s="10">
        <v>2.2999999999999998</v>
      </c>
      <c r="F17" s="10">
        <v>15</v>
      </c>
      <c r="H17" s="10">
        <v>18.2</v>
      </c>
      <c r="I17" s="10">
        <v>11.7</v>
      </c>
      <c r="J17" s="10">
        <v>3.9</v>
      </c>
      <c r="K17" s="10">
        <v>0.5</v>
      </c>
      <c r="L17" s="10">
        <v>8</v>
      </c>
      <c r="N17" s="10">
        <v>20</v>
      </c>
      <c r="O17" s="10">
        <v>17.8</v>
      </c>
      <c r="P17" s="10">
        <v>8</v>
      </c>
      <c r="Q17" s="10">
        <v>1.3</v>
      </c>
      <c r="R17" s="10">
        <v>11.5</v>
      </c>
    </row>
    <row r="18" spans="1:18" s="10" customFormat="1" x14ac:dyDescent="0.25">
      <c r="A18" s="25">
        <v>2015</v>
      </c>
      <c r="B18" s="10">
        <v>22.2</v>
      </c>
      <c r="C18" s="10">
        <v>24.2</v>
      </c>
      <c r="D18" s="10">
        <v>12.6</v>
      </c>
      <c r="E18" s="10">
        <v>2.4</v>
      </c>
      <c r="F18" s="10">
        <v>15.4</v>
      </c>
      <c r="H18" s="10">
        <v>17.2</v>
      </c>
      <c r="I18" s="10">
        <v>12.2</v>
      </c>
      <c r="J18" s="10">
        <v>4.3</v>
      </c>
      <c r="K18" s="10">
        <v>0.5</v>
      </c>
      <c r="L18" s="10">
        <v>8</v>
      </c>
      <c r="N18" s="10">
        <v>19.8</v>
      </c>
      <c r="O18" s="10">
        <v>18.3</v>
      </c>
      <c r="P18" s="10">
        <v>8.5</v>
      </c>
      <c r="Q18" s="10">
        <v>1.4</v>
      </c>
      <c r="R18" s="10">
        <v>11.7</v>
      </c>
    </row>
    <row r="19" spans="1:18" s="10" customFormat="1" x14ac:dyDescent="0.25">
      <c r="A19" s="25">
        <v>2016</v>
      </c>
      <c r="B19" s="10">
        <v>25.2</v>
      </c>
      <c r="C19" s="10">
        <v>22.8</v>
      </c>
      <c r="D19" s="10">
        <v>11.1</v>
      </c>
      <c r="E19" s="10">
        <v>3.3</v>
      </c>
      <c r="F19" s="10">
        <v>15.3</v>
      </c>
      <c r="H19" s="10">
        <v>15.9</v>
      </c>
      <c r="I19" s="10">
        <v>14.4</v>
      </c>
      <c r="J19" s="10">
        <v>6</v>
      </c>
      <c r="K19" s="10">
        <v>0.7</v>
      </c>
      <c r="L19" s="10">
        <v>8.8000000000000007</v>
      </c>
      <c r="N19" s="10">
        <v>20.7</v>
      </c>
      <c r="O19" s="10">
        <v>18.7</v>
      </c>
      <c r="P19" s="10">
        <v>8.6</v>
      </c>
      <c r="Q19" s="10">
        <v>2</v>
      </c>
      <c r="R19" s="10">
        <v>12.1</v>
      </c>
    </row>
    <row r="20" spans="1:18" s="10" customFormat="1" ht="13.35" customHeight="1" x14ac:dyDescent="0.25">
      <c r="A20" s="25">
        <v>2017</v>
      </c>
      <c r="B20" s="2" t="s">
        <v>34</v>
      </c>
      <c r="C20" s="2" t="s">
        <v>34</v>
      </c>
      <c r="D20" s="2" t="s">
        <v>34</v>
      </c>
      <c r="E20" s="2" t="s">
        <v>34</v>
      </c>
      <c r="F20" s="2" t="s">
        <v>34</v>
      </c>
      <c r="G20" s="2"/>
      <c r="H20" s="2" t="s">
        <v>34</v>
      </c>
      <c r="I20" s="2" t="s">
        <v>34</v>
      </c>
      <c r="J20" s="2" t="s">
        <v>34</v>
      </c>
      <c r="K20" s="2" t="s">
        <v>34</v>
      </c>
      <c r="L20" s="2" t="s">
        <v>34</v>
      </c>
      <c r="M20" s="2"/>
      <c r="N20" s="2" t="s">
        <v>34</v>
      </c>
      <c r="O20" s="2" t="s">
        <v>34</v>
      </c>
      <c r="P20" s="2" t="s">
        <v>34</v>
      </c>
      <c r="Q20" s="2" t="s">
        <v>34</v>
      </c>
      <c r="R20" s="2" t="s">
        <v>34</v>
      </c>
    </row>
    <row r="21" spans="1:18" s="10" customFormat="1" x14ac:dyDescent="0.25">
      <c r="A21" s="25">
        <v>2018</v>
      </c>
      <c r="B21" s="10">
        <v>25.4</v>
      </c>
      <c r="C21" s="10">
        <v>28</v>
      </c>
      <c r="D21" s="10">
        <v>12.2</v>
      </c>
      <c r="E21" s="10">
        <v>3.7</v>
      </c>
      <c r="F21" s="10">
        <v>17.100000000000001</v>
      </c>
      <c r="H21" s="10">
        <v>17.399999999999999</v>
      </c>
      <c r="I21" s="10">
        <v>16</v>
      </c>
      <c r="J21" s="10">
        <v>6.2</v>
      </c>
      <c r="K21" s="10">
        <v>0.9</v>
      </c>
      <c r="L21" s="10">
        <v>9.6</v>
      </c>
      <c r="N21" s="10">
        <v>21.6</v>
      </c>
      <c r="O21" s="10">
        <v>22.1</v>
      </c>
      <c r="P21" s="10">
        <v>9.1999999999999993</v>
      </c>
      <c r="Q21" s="10">
        <v>2.2999999999999998</v>
      </c>
      <c r="R21" s="10">
        <v>13.4</v>
      </c>
    </row>
    <row r="22" spans="1:18" s="10" customFormat="1" x14ac:dyDescent="0.25">
      <c r="A22" s="25">
        <v>2019</v>
      </c>
      <c r="B22" s="2" t="s">
        <v>34</v>
      </c>
      <c r="C22" s="2" t="s">
        <v>34</v>
      </c>
      <c r="D22" s="2" t="s">
        <v>34</v>
      </c>
      <c r="E22" s="2" t="s">
        <v>34</v>
      </c>
      <c r="F22" s="2" t="s">
        <v>34</v>
      </c>
      <c r="G22" s="2"/>
      <c r="H22" s="2" t="s">
        <v>34</v>
      </c>
      <c r="I22" s="2" t="s">
        <v>34</v>
      </c>
      <c r="J22" s="2" t="s">
        <v>34</v>
      </c>
      <c r="K22" s="2" t="s">
        <v>34</v>
      </c>
      <c r="L22" s="2" t="s">
        <v>34</v>
      </c>
      <c r="M22" s="2"/>
      <c r="N22" s="2" t="s">
        <v>34</v>
      </c>
      <c r="O22" s="2" t="s">
        <v>34</v>
      </c>
      <c r="P22" s="2" t="s">
        <v>34</v>
      </c>
      <c r="Q22" s="2" t="s">
        <v>34</v>
      </c>
      <c r="R22" s="2" t="s">
        <v>34</v>
      </c>
    </row>
    <row r="23" spans="1:18" s="10" customFormat="1" x14ac:dyDescent="0.25">
      <c r="A23" s="25">
        <v>2020</v>
      </c>
      <c r="B23" s="10">
        <v>26</v>
      </c>
      <c r="C23" s="10">
        <v>28.8</v>
      </c>
      <c r="D23" s="10">
        <v>12.4</v>
      </c>
      <c r="E23" s="10">
        <v>3.9</v>
      </c>
      <c r="F23" s="10">
        <v>17.5</v>
      </c>
      <c r="H23" s="10">
        <v>19.100000000000001</v>
      </c>
      <c r="I23" s="10">
        <v>17.899999999999999</v>
      </c>
      <c r="J23" s="10">
        <v>6.1</v>
      </c>
      <c r="K23" s="10">
        <v>1.1000000000000001</v>
      </c>
      <c r="L23" s="10">
        <v>10.4</v>
      </c>
      <c r="N23" s="10">
        <v>22.7</v>
      </c>
      <c r="O23" s="10">
        <v>23.5</v>
      </c>
      <c r="P23" s="10">
        <v>9.3000000000000007</v>
      </c>
      <c r="Q23" s="10">
        <v>2.5</v>
      </c>
      <c r="R23" s="10">
        <v>14</v>
      </c>
    </row>
    <row r="24" spans="1:18" s="10" customFormat="1" x14ac:dyDescent="0.25">
      <c r="A24" s="25">
        <v>2021</v>
      </c>
      <c r="B24" s="10">
        <v>24.1</v>
      </c>
      <c r="C24" s="10">
        <v>31.6</v>
      </c>
      <c r="D24" s="10">
        <v>13</v>
      </c>
      <c r="E24" s="10">
        <v>4.5999999999999996</v>
      </c>
      <c r="F24" s="10">
        <v>18.2</v>
      </c>
      <c r="H24" s="10">
        <v>17.7</v>
      </c>
      <c r="I24" s="10">
        <v>19.100000000000001</v>
      </c>
      <c r="J24" s="10">
        <v>5.7</v>
      </c>
      <c r="K24" s="10">
        <v>1.4</v>
      </c>
      <c r="L24" s="10">
        <v>10.3</v>
      </c>
      <c r="N24" s="10">
        <v>21</v>
      </c>
      <c r="O24" s="10">
        <v>25.5</v>
      </c>
      <c r="P24" s="10">
        <v>9.4</v>
      </c>
      <c r="Q24" s="10">
        <v>2.9</v>
      </c>
      <c r="R24" s="10">
        <v>14.3</v>
      </c>
    </row>
    <row r="25" spans="1:18" s="10" customFormat="1" x14ac:dyDescent="0.25">
      <c r="A25" s="25">
        <v>2022</v>
      </c>
      <c r="B25" s="10">
        <v>24.2</v>
      </c>
      <c r="C25" s="10">
        <v>31.8</v>
      </c>
      <c r="D25" s="10">
        <v>13.6</v>
      </c>
      <c r="E25" s="10">
        <v>5.6</v>
      </c>
      <c r="F25" s="10">
        <v>18.7</v>
      </c>
      <c r="H25" s="10">
        <v>15.6</v>
      </c>
      <c r="I25" s="10">
        <v>18.3</v>
      </c>
      <c r="J25" s="10">
        <v>6.9</v>
      </c>
      <c r="K25" s="10">
        <v>1.6</v>
      </c>
      <c r="L25" s="10">
        <v>10.1</v>
      </c>
      <c r="N25" s="10">
        <v>20.100000000000001</v>
      </c>
      <c r="O25" s="10">
        <v>25.2</v>
      </c>
      <c r="P25" s="10">
        <v>10.3</v>
      </c>
      <c r="Q25" s="10">
        <v>3.5</v>
      </c>
      <c r="R25" s="10">
        <v>14.5</v>
      </c>
    </row>
    <row r="26" spans="1:18" s="10" customFormat="1" x14ac:dyDescent="0.25">
      <c r="A26" s="25">
        <v>2023</v>
      </c>
      <c r="B26" s="2" t="s">
        <v>34</v>
      </c>
      <c r="C26" s="2" t="s">
        <v>34</v>
      </c>
      <c r="D26" s="2" t="s">
        <v>34</v>
      </c>
      <c r="E26" s="2" t="s">
        <v>34</v>
      </c>
      <c r="F26" s="2" t="s">
        <v>34</v>
      </c>
      <c r="G26" s="2"/>
      <c r="H26" s="2" t="s">
        <v>34</v>
      </c>
      <c r="I26" s="2" t="s">
        <v>34</v>
      </c>
      <c r="J26" s="2" t="s">
        <v>34</v>
      </c>
      <c r="K26" s="2" t="s">
        <v>34</v>
      </c>
      <c r="L26" s="2" t="s">
        <v>34</v>
      </c>
      <c r="M26" s="2"/>
      <c r="N26" s="2" t="s">
        <v>34</v>
      </c>
      <c r="O26" s="2" t="s">
        <v>34</v>
      </c>
      <c r="P26" s="2" t="s">
        <v>34</v>
      </c>
      <c r="Q26" s="2" t="s">
        <v>34</v>
      </c>
      <c r="R26" s="2" t="s">
        <v>34</v>
      </c>
    </row>
    <row r="27" spans="1:18" s="10" customFormat="1" x14ac:dyDescent="0.25">
      <c r="A27" s="25">
        <v>2024</v>
      </c>
      <c r="B27" s="10">
        <v>20.399999999999999</v>
      </c>
      <c r="C27" s="10">
        <v>28.6</v>
      </c>
      <c r="D27" s="10">
        <v>10.4</v>
      </c>
      <c r="E27" s="10">
        <v>3.4</v>
      </c>
      <c r="F27" s="10">
        <v>15.6</v>
      </c>
      <c r="H27" s="10">
        <v>16.7</v>
      </c>
      <c r="I27" s="10">
        <v>14.4</v>
      </c>
      <c r="J27" s="10">
        <v>4.9000000000000004</v>
      </c>
      <c r="K27" s="10">
        <v>1.3</v>
      </c>
      <c r="L27" s="10">
        <v>8.6999999999999993</v>
      </c>
      <c r="N27" s="10">
        <v>18.7</v>
      </c>
      <c r="O27" s="10">
        <v>21.7</v>
      </c>
      <c r="P27" s="10">
        <v>7.7</v>
      </c>
      <c r="Q27" s="10">
        <v>2.2999999999999998</v>
      </c>
      <c r="R27" s="10">
        <v>12.2</v>
      </c>
    </row>
    <row r="28" spans="1:18" ht="6" customHeight="1" x14ac:dyDescent="0.25">
      <c r="A28" s="28"/>
      <c r="B28" s="28"/>
      <c r="C28" s="138"/>
      <c r="D28" s="138"/>
      <c r="E28" s="55"/>
      <c r="F28" s="55"/>
      <c r="G28" s="55"/>
      <c r="H28" s="55"/>
      <c r="I28" s="55"/>
      <c r="J28" s="55"/>
      <c r="K28" s="34"/>
      <c r="L28" s="34"/>
      <c r="M28" s="34"/>
      <c r="N28" s="34"/>
      <c r="O28" s="34"/>
      <c r="P28" s="34"/>
      <c r="Q28" s="34"/>
      <c r="R28" s="34"/>
    </row>
    <row r="29" spans="1:18" ht="15" customHeight="1" x14ac:dyDescent="0.25">
      <c r="A29" s="190" t="s">
        <v>206</v>
      </c>
      <c r="B29" s="190"/>
      <c r="C29" s="190"/>
      <c r="D29" s="190"/>
      <c r="E29" s="190"/>
      <c r="F29" s="190"/>
      <c r="G29" s="190"/>
      <c r="H29" s="227"/>
      <c r="I29" s="227"/>
      <c r="J29" s="227"/>
      <c r="K29" s="227"/>
      <c r="L29" s="227"/>
      <c r="M29" s="227"/>
      <c r="N29" s="227"/>
      <c r="O29" s="227"/>
      <c r="P29" s="227"/>
      <c r="Q29" s="227"/>
      <c r="R29" s="227"/>
    </row>
    <row r="30" spans="1:18" ht="6" customHeight="1" x14ac:dyDescent="0.25">
      <c r="A30" s="50"/>
      <c r="B30" s="88"/>
      <c r="C30" s="88"/>
      <c r="D30" s="88"/>
      <c r="E30" s="88"/>
      <c r="F30" s="88"/>
      <c r="G30" s="88"/>
      <c r="H30" s="84"/>
      <c r="I30" s="84"/>
      <c r="J30" s="84"/>
      <c r="K30" s="84"/>
      <c r="L30" s="84"/>
      <c r="M30" s="84"/>
      <c r="N30" s="84"/>
    </row>
    <row r="31" spans="1:18" ht="15" customHeight="1" x14ac:dyDescent="0.25">
      <c r="A31" s="190" t="s">
        <v>228</v>
      </c>
      <c r="B31" s="190"/>
      <c r="C31" s="190"/>
      <c r="D31" s="190"/>
      <c r="E31" s="190"/>
      <c r="F31" s="190"/>
      <c r="G31" s="190"/>
      <c r="H31" s="227"/>
      <c r="I31" s="227"/>
      <c r="J31" s="227"/>
      <c r="K31" s="227"/>
      <c r="L31" s="227"/>
      <c r="M31" s="227"/>
      <c r="N31" s="227"/>
      <c r="O31" s="227"/>
      <c r="P31" s="227"/>
      <c r="Q31" s="227"/>
      <c r="R31" s="227"/>
    </row>
  </sheetData>
  <mergeCells count="10">
    <mergeCell ref="A31:R31"/>
    <mergeCell ref="B4:F4"/>
    <mergeCell ref="H4:L4"/>
    <mergeCell ref="A4:A5"/>
    <mergeCell ref="N4:R4"/>
    <mergeCell ref="A1:B1"/>
    <mergeCell ref="A2:B2"/>
    <mergeCell ref="F1:I1"/>
    <mergeCell ref="A3:R3"/>
    <mergeCell ref="A29:R29"/>
  </mergeCells>
  <hyperlinks>
    <hyperlink ref="F1:I1" location="Tabellförteckning!A1" display="Tillbaka till innehållsföreckningen " xr:uid="{00000000-0004-0000-3400-000000000000}"/>
  </hyperlinks>
  <pageMargins left="0.7" right="0.7" top="0.75" bottom="0.75" header="0.3" footer="0.3"/>
  <pageSetup paperSize="9" scale="9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T32"/>
  <sheetViews>
    <sheetView zoomScaleNormal="100" workbookViewId="0">
      <pane ySplit="5" topLeftCell="A6" activePane="bottomLeft" state="frozen"/>
      <selection activeCell="L20" sqref="L20"/>
      <selection pane="bottomLeft" activeCell="T7" sqref="T7:T27"/>
    </sheetView>
  </sheetViews>
  <sheetFormatPr defaultColWidth="8.5546875" defaultRowHeight="13.2" x14ac:dyDescent="0.25"/>
  <cols>
    <col min="1" max="1" width="6.5546875" style="42" customWidth="1"/>
    <col min="2" max="6" width="5.5546875" style="42" customWidth="1"/>
    <col min="7" max="7" width="2.5546875" style="42" customWidth="1"/>
    <col min="8" max="12" width="5.5546875" style="42" customWidth="1"/>
    <col min="13" max="13" width="2.5546875" style="42" customWidth="1"/>
    <col min="14" max="18" width="5.5546875" style="42" customWidth="1"/>
    <col min="19" max="16384" width="8.5546875" style="42"/>
  </cols>
  <sheetData>
    <row r="1" spans="1:20" ht="30" customHeight="1" x14ac:dyDescent="0.25">
      <c r="A1" s="214"/>
      <c r="B1" s="214"/>
      <c r="F1" s="211" t="s">
        <v>119</v>
      </c>
      <c r="G1" s="211"/>
      <c r="H1" s="212"/>
      <c r="I1" s="212"/>
    </row>
    <row r="2" spans="1:20" ht="6" customHeight="1" x14ac:dyDescent="0.25">
      <c r="A2" s="217"/>
      <c r="B2" s="214"/>
      <c r="C2" s="54"/>
      <c r="E2" s="54"/>
      <c r="H2" s="54"/>
    </row>
    <row r="3" spans="1:20" ht="30" customHeight="1" x14ac:dyDescent="0.25">
      <c r="A3" s="196" t="s">
        <v>283</v>
      </c>
      <c r="B3" s="196"/>
      <c r="C3" s="196"/>
      <c r="D3" s="196"/>
      <c r="E3" s="196"/>
      <c r="F3" s="196"/>
      <c r="G3" s="196"/>
      <c r="H3" s="216"/>
      <c r="I3" s="216"/>
      <c r="J3" s="216"/>
      <c r="K3" s="216"/>
      <c r="L3" s="216"/>
      <c r="M3" s="216"/>
      <c r="N3" s="216"/>
      <c r="O3" s="225"/>
      <c r="P3" s="225"/>
      <c r="Q3" s="225"/>
      <c r="R3" s="225"/>
    </row>
    <row r="4" spans="1:20" ht="15" customHeight="1" x14ac:dyDescent="0.25">
      <c r="A4" s="214" t="s">
        <v>60</v>
      </c>
      <c r="B4" s="267" t="s">
        <v>2</v>
      </c>
      <c r="C4" s="267"/>
      <c r="D4" s="267"/>
      <c r="E4" s="267"/>
      <c r="F4" s="267"/>
      <c r="G4" s="54"/>
      <c r="H4" s="267" t="s">
        <v>3</v>
      </c>
      <c r="I4" s="267"/>
      <c r="J4" s="267"/>
      <c r="K4" s="267"/>
      <c r="L4" s="267"/>
      <c r="M4" s="54"/>
      <c r="N4" s="267" t="s">
        <v>64</v>
      </c>
      <c r="O4" s="267"/>
      <c r="P4" s="267"/>
      <c r="Q4" s="267"/>
      <c r="R4" s="267"/>
    </row>
    <row r="5" spans="1:20" ht="15" customHeight="1" x14ac:dyDescent="0.25">
      <c r="A5" s="214"/>
      <c r="B5" s="10" t="s">
        <v>96</v>
      </c>
      <c r="C5" s="10" t="s">
        <v>97</v>
      </c>
      <c r="D5" s="16" t="s">
        <v>98</v>
      </c>
      <c r="E5" s="10" t="s">
        <v>99</v>
      </c>
      <c r="F5" s="10" t="s">
        <v>63</v>
      </c>
      <c r="G5" s="10"/>
      <c r="H5" s="10" t="s">
        <v>96</v>
      </c>
      <c r="I5" s="10" t="s">
        <v>97</v>
      </c>
      <c r="J5" s="16" t="s">
        <v>98</v>
      </c>
      <c r="K5" s="10" t="s">
        <v>99</v>
      </c>
      <c r="L5" s="10" t="s">
        <v>63</v>
      </c>
      <c r="M5" s="10"/>
      <c r="N5" s="10" t="s">
        <v>96</v>
      </c>
      <c r="O5" s="10" t="s">
        <v>97</v>
      </c>
      <c r="P5" s="16" t="s">
        <v>98</v>
      </c>
      <c r="Q5" s="10" t="s">
        <v>99</v>
      </c>
      <c r="R5" s="10" t="s">
        <v>63</v>
      </c>
    </row>
    <row r="6" spans="1:20" ht="5.25" customHeight="1" x14ac:dyDescent="0.25">
      <c r="A6" s="134"/>
      <c r="B6" s="34"/>
      <c r="C6" s="85"/>
      <c r="D6" s="85"/>
      <c r="E6" s="85"/>
      <c r="F6" s="85"/>
      <c r="G6" s="85"/>
      <c r="H6" s="98"/>
      <c r="I6" s="98"/>
      <c r="J6" s="98"/>
      <c r="K6" s="98"/>
      <c r="L6" s="34"/>
      <c r="M6" s="34"/>
      <c r="N6" s="98"/>
      <c r="O6" s="98"/>
      <c r="P6" s="98"/>
      <c r="Q6" s="98"/>
      <c r="R6" s="34"/>
    </row>
    <row r="7" spans="1:20" ht="15.6" x14ac:dyDescent="0.25">
      <c r="A7" s="25" t="s">
        <v>87</v>
      </c>
      <c r="B7" s="10">
        <v>8.8000000000000007</v>
      </c>
      <c r="C7" s="16">
        <v>1.9</v>
      </c>
      <c r="D7" s="16">
        <v>0.6</v>
      </c>
      <c r="E7" s="10">
        <v>0</v>
      </c>
      <c r="F7" s="10">
        <v>2.4</v>
      </c>
      <c r="G7" s="10"/>
      <c r="H7" s="10">
        <v>4.9000000000000004</v>
      </c>
      <c r="I7" s="16">
        <v>0.8</v>
      </c>
      <c r="J7" s="10">
        <v>0.1</v>
      </c>
      <c r="K7" s="10">
        <v>0</v>
      </c>
      <c r="L7" s="10">
        <v>1.1000000000000001</v>
      </c>
      <c r="M7" s="10"/>
      <c r="N7" s="10">
        <v>6.8</v>
      </c>
      <c r="O7" s="10">
        <v>1.4</v>
      </c>
      <c r="P7" s="10">
        <v>0.4</v>
      </c>
      <c r="Q7" s="10">
        <v>0</v>
      </c>
      <c r="R7" s="10">
        <v>1.8</v>
      </c>
    </row>
    <row r="8" spans="1:20" x14ac:dyDescent="0.25">
      <c r="A8" s="25">
        <v>2005</v>
      </c>
      <c r="B8" s="10">
        <v>8.5</v>
      </c>
      <c r="C8" s="16">
        <v>1.5</v>
      </c>
      <c r="D8" s="16">
        <v>0.3</v>
      </c>
      <c r="E8" s="10">
        <v>0</v>
      </c>
      <c r="F8" s="10">
        <v>2.2999999999999998</v>
      </c>
      <c r="G8" s="10"/>
      <c r="H8" s="10">
        <v>3.2</v>
      </c>
      <c r="I8" s="16">
        <v>0.7</v>
      </c>
      <c r="J8" s="16">
        <v>0</v>
      </c>
      <c r="K8" s="16">
        <v>0.1</v>
      </c>
      <c r="L8" s="10">
        <v>0.8</v>
      </c>
      <c r="M8" s="10"/>
      <c r="N8" s="10">
        <v>5.9</v>
      </c>
      <c r="O8" s="10">
        <v>1.1000000000000001</v>
      </c>
      <c r="P8" s="10">
        <v>0.2</v>
      </c>
      <c r="Q8" s="10">
        <v>0.1</v>
      </c>
      <c r="R8" s="10">
        <v>1.6</v>
      </c>
    </row>
    <row r="9" spans="1:20" x14ac:dyDescent="0.25">
      <c r="A9" s="25">
        <v>2006</v>
      </c>
      <c r="B9" s="10">
        <v>7.9</v>
      </c>
      <c r="C9" s="16">
        <v>1.8</v>
      </c>
      <c r="D9" s="16">
        <v>0.1</v>
      </c>
      <c r="E9" s="10">
        <v>0</v>
      </c>
      <c r="F9" s="10">
        <v>2.2000000000000002</v>
      </c>
      <c r="G9" s="10"/>
      <c r="H9" s="10">
        <v>4.7</v>
      </c>
      <c r="I9" s="16">
        <v>0.4</v>
      </c>
      <c r="J9" s="16">
        <v>0.1</v>
      </c>
      <c r="K9" s="16">
        <v>0</v>
      </c>
      <c r="L9" s="10">
        <v>1.1000000000000001</v>
      </c>
      <c r="M9" s="10"/>
      <c r="N9" s="10">
        <v>6.3</v>
      </c>
      <c r="O9" s="10">
        <v>1.1000000000000001</v>
      </c>
      <c r="P9" s="10">
        <v>0.1</v>
      </c>
      <c r="Q9" s="10">
        <v>0</v>
      </c>
      <c r="R9" s="10">
        <v>1.6</v>
      </c>
    </row>
    <row r="10" spans="1:20" x14ac:dyDescent="0.25">
      <c r="A10" s="25">
        <v>2007</v>
      </c>
      <c r="B10" s="10">
        <v>7.2</v>
      </c>
      <c r="C10" s="10">
        <v>2</v>
      </c>
      <c r="D10" s="10">
        <v>0.8</v>
      </c>
      <c r="E10" s="10">
        <v>0.1</v>
      </c>
      <c r="F10" s="10">
        <v>2.2999999999999998</v>
      </c>
      <c r="G10" s="10"/>
      <c r="H10" s="10">
        <v>4.0999999999999996</v>
      </c>
      <c r="I10" s="10">
        <v>0.5</v>
      </c>
      <c r="J10" s="10">
        <v>0.1</v>
      </c>
      <c r="K10" s="10">
        <v>0</v>
      </c>
      <c r="L10" s="10">
        <v>1</v>
      </c>
      <c r="M10" s="10"/>
      <c r="N10" s="10">
        <v>5.7</v>
      </c>
      <c r="O10" s="10">
        <v>1.3</v>
      </c>
      <c r="P10" s="10">
        <v>0.4</v>
      </c>
      <c r="Q10" s="10">
        <v>0</v>
      </c>
      <c r="R10" s="10">
        <v>1.7</v>
      </c>
    </row>
    <row r="11" spans="1:20" x14ac:dyDescent="0.25">
      <c r="A11" s="25">
        <v>2008</v>
      </c>
      <c r="B11" s="10">
        <v>6.3</v>
      </c>
      <c r="C11" s="10">
        <v>1.7</v>
      </c>
      <c r="D11" s="10">
        <v>0.8</v>
      </c>
      <c r="E11" s="10">
        <v>0</v>
      </c>
      <c r="F11" s="10">
        <v>2.1</v>
      </c>
      <c r="G11" s="10"/>
      <c r="H11" s="10">
        <v>4.5</v>
      </c>
      <c r="I11" s="10">
        <v>0.5</v>
      </c>
      <c r="J11" s="10">
        <v>0.1</v>
      </c>
      <c r="K11" s="10">
        <v>0</v>
      </c>
      <c r="L11" s="10">
        <v>1.1000000000000001</v>
      </c>
      <c r="M11" s="10"/>
      <c r="N11" s="10">
        <v>5.4</v>
      </c>
      <c r="O11" s="10">
        <v>1.1000000000000001</v>
      </c>
      <c r="P11" s="10">
        <v>0.5</v>
      </c>
      <c r="Q11" s="10">
        <v>0</v>
      </c>
      <c r="R11" s="10">
        <v>1.6</v>
      </c>
    </row>
    <row r="12" spans="1:20" x14ac:dyDescent="0.25">
      <c r="A12" s="25">
        <v>2009</v>
      </c>
      <c r="B12" s="10">
        <v>11.5</v>
      </c>
      <c r="C12" s="10">
        <v>2.2000000000000002</v>
      </c>
      <c r="D12" s="10">
        <v>1.3</v>
      </c>
      <c r="E12" s="10">
        <v>0</v>
      </c>
      <c r="F12" s="10">
        <v>3.5</v>
      </c>
      <c r="G12" s="10"/>
      <c r="H12" s="10">
        <v>4.7</v>
      </c>
      <c r="I12" s="10">
        <v>0.7</v>
      </c>
      <c r="J12" s="10">
        <v>0.1</v>
      </c>
      <c r="K12" s="10">
        <v>0.2</v>
      </c>
      <c r="L12" s="10">
        <v>1.2</v>
      </c>
      <c r="M12" s="10"/>
      <c r="N12" s="10">
        <v>8.1999999999999993</v>
      </c>
      <c r="O12" s="10">
        <v>1.5</v>
      </c>
      <c r="P12" s="10">
        <v>0.7</v>
      </c>
      <c r="Q12" s="10">
        <v>0.1</v>
      </c>
      <c r="R12" s="10">
        <v>2.4</v>
      </c>
    </row>
    <row r="13" spans="1:20" s="10" customFormat="1" x14ac:dyDescent="0.25">
      <c r="A13" s="25">
        <v>2010</v>
      </c>
      <c r="B13" s="10">
        <v>9.1999999999999993</v>
      </c>
      <c r="C13" s="10">
        <v>2</v>
      </c>
      <c r="D13" s="10">
        <v>1.4</v>
      </c>
      <c r="E13" s="10">
        <v>0</v>
      </c>
      <c r="F13" s="10">
        <v>3</v>
      </c>
      <c r="H13" s="10">
        <v>5.6</v>
      </c>
      <c r="I13" s="10">
        <v>0.9</v>
      </c>
      <c r="J13" s="10">
        <v>0.1</v>
      </c>
      <c r="K13" s="10">
        <v>0</v>
      </c>
      <c r="L13" s="10">
        <v>1.4</v>
      </c>
      <c r="N13" s="10">
        <v>7.4</v>
      </c>
      <c r="O13" s="10">
        <v>1.4</v>
      </c>
      <c r="P13" s="10">
        <v>0.7</v>
      </c>
      <c r="Q13" s="10">
        <v>0</v>
      </c>
      <c r="R13" s="10">
        <v>2.2000000000000002</v>
      </c>
      <c r="T13" s="42"/>
    </row>
    <row r="14" spans="1:20" s="10" customFormat="1" x14ac:dyDescent="0.25">
      <c r="A14" s="25">
        <v>2011</v>
      </c>
      <c r="B14" s="10">
        <v>9.4</v>
      </c>
      <c r="C14" s="10">
        <v>2.7</v>
      </c>
      <c r="D14" s="10">
        <v>0.4</v>
      </c>
      <c r="E14" s="10">
        <v>0.2</v>
      </c>
      <c r="F14" s="10">
        <v>2.9</v>
      </c>
      <c r="H14" s="10">
        <v>5.0999999999999996</v>
      </c>
      <c r="I14" s="10">
        <v>0.3</v>
      </c>
      <c r="J14" s="10">
        <v>0.1</v>
      </c>
      <c r="K14" s="10">
        <v>0</v>
      </c>
      <c r="L14" s="10">
        <v>1.2</v>
      </c>
      <c r="N14" s="10">
        <v>7.3</v>
      </c>
      <c r="O14" s="10">
        <v>1.5</v>
      </c>
      <c r="P14" s="10">
        <v>0.2</v>
      </c>
      <c r="Q14" s="10">
        <v>0.1</v>
      </c>
      <c r="R14" s="10">
        <v>2.1</v>
      </c>
      <c r="T14" s="42"/>
    </row>
    <row r="15" spans="1:20" s="10" customFormat="1" x14ac:dyDescent="0.25">
      <c r="A15" s="25">
        <v>2012</v>
      </c>
      <c r="B15" s="10">
        <v>9.5</v>
      </c>
      <c r="C15" s="10">
        <v>2.7</v>
      </c>
      <c r="D15" s="10">
        <v>0.5</v>
      </c>
      <c r="E15" s="10">
        <v>0.1</v>
      </c>
      <c r="F15" s="10">
        <v>3</v>
      </c>
      <c r="H15" s="10">
        <v>6.7</v>
      </c>
      <c r="I15" s="10">
        <v>0.9</v>
      </c>
      <c r="J15" s="10">
        <v>0.2</v>
      </c>
      <c r="K15" s="10">
        <v>0.1</v>
      </c>
      <c r="L15" s="10">
        <v>1.7</v>
      </c>
      <c r="N15" s="10">
        <v>8.1</v>
      </c>
      <c r="O15" s="10">
        <v>1.8</v>
      </c>
      <c r="P15" s="10">
        <v>0.3</v>
      </c>
      <c r="Q15" s="10">
        <v>0.1</v>
      </c>
      <c r="R15" s="10">
        <v>2.4</v>
      </c>
      <c r="T15" s="42"/>
    </row>
    <row r="16" spans="1:20" s="10" customFormat="1" x14ac:dyDescent="0.25">
      <c r="A16" s="25">
        <v>2013</v>
      </c>
      <c r="B16" s="10">
        <v>8.5</v>
      </c>
      <c r="C16" s="10">
        <v>3.3</v>
      </c>
      <c r="D16" s="10">
        <v>1</v>
      </c>
      <c r="E16" s="10">
        <v>0.4</v>
      </c>
      <c r="F16" s="10">
        <v>3.1</v>
      </c>
      <c r="H16" s="10">
        <v>4.5999999999999996</v>
      </c>
      <c r="I16" s="10">
        <v>1.8</v>
      </c>
      <c r="J16" s="10">
        <v>0.2</v>
      </c>
      <c r="K16" s="10">
        <v>0</v>
      </c>
      <c r="L16" s="10">
        <v>1.5</v>
      </c>
      <c r="N16" s="10">
        <v>6.6</v>
      </c>
      <c r="O16" s="10">
        <v>2.6</v>
      </c>
      <c r="P16" s="10">
        <v>0.6</v>
      </c>
      <c r="Q16" s="10">
        <v>0.2</v>
      </c>
      <c r="R16" s="10">
        <v>2.2999999999999998</v>
      </c>
      <c r="T16" s="42"/>
    </row>
    <row r="17" spans="1:20" s="10" customFormat="1" x14ac:dyDescent="0.25">
      <c r="A17" s="25">
        <v>2014</v>
      </c>
      <c r="B17" s="10">
        <v>10</v>
      </c>
      <c r="C17" s="10">
        <v>2.9</v>
      </c>
      <c r="D17" s="10">
        <v>1</v>
      </c>
      <c r="E17" s="10">
        <v>0.2</v>
      </c>
      <c r="F17" s="10">
        <v>3.3</v>
      </c>
      <c r="H17" s="10">
        <v>5.4</v>
      </c>
      <c r="I17" s="10">
        <v>0.3</v>
      </c>
      <c r="J17" s="10">
        <v>0.1</v>
      </c>
      <c r="K17" s="10">
        <v>0</v>
      </c>
      <c r="L17" s="10">
        <v>1.3</v>
      </c>
      <c r="N17" s="10">
        <v>7.8</v>
      </c>
      <c r="O17" s="10">
        <v>1.6</v>
      </c>
      <c r="P17" s="10">
        <v>0.6</v>
      </c>
      <c r="Q17" s="10">
        <v>0.1</v>
      </c>
      <c r="R17" s="10">
        <v>2.2999999999999998</v>
      </c>
      <c r="T17" s="42"/>
    </row>
    <row r="18" spans="1:20" s="10" customFormat="1" x14ac:dyDescent="0.25">
      <c r="A18" s="25">
        <v>2015</v>
      </c>
      <c r="B18" s="10">
        <v>8.8000000000000007</v>
      </c>
      <c r="C18" s="10">
        <v>4.3</v>
      </c>
      <c r="D18" s="10">
        <v>0.7</v>
      </c>
      <c r="E18" s="10">
        <v>0</v>
      </c>
      <c r="F18" s="10">
        <v>3.2</v>
      </c>
      <c r="H18" s="10">
        <v>7.4</v>
      </c>
      <c r="I18" s="10">
        <v>0.9</v>
      </c>
      <c r="J18" s="10">
        <v>0.1</v>
      </c>
      <c r="K18" s="10">
        <v>0</v>
      </c>
      <c r="L18" s="10">
        <v>1.8</v>
      </c>
      <c r="N18" s="10">
        <v>8.1</v>
      </c>
      <c r="O18" s="10">
        <v>2.7</v>
      </c>
      <c r="P18" s="10">
        <v>0.4</v>
      </c>
      <c r="Q18" s="10">
        <v>0</v>
      </c>
      <c r="R18" s="10">
        <v>2.5</v>
      </c>
      <c r="T18" s="42"/>
    </row>
    <row r="19" spans="1:20" s="10" customFormat="1" x14ac:dyDescent="0.25">
      <c r="A19" s="25">
        <v>2016</v>
      </c>
      <c r="B19" s="10">
        <v>9.1999999999999993</v>
      </c>
      <c r="C19" s="10">
        <v>4.5</v>
      </c>
      <c r="D19" s="10">
        <v>0.5</v>
      </c>
      <c r="E19" s="10">
        <v>0.4</v>
      </c>
      <c r="F19" s="10">
        <v>3.3</v>
      </c>
      <c r="H19" s="10">
        <v>6</v>
      </c>
      <c r="I19" s="10">
        <v>2.5</v>
      </c>
      <c r="J19" s="10">
        <v>0.5</v>
      </c>
      <c r="K19" s="10">
        <v>0.1</v>
      </c>
      <c r="L19" s="10">
        <v>2</v>
      </c>
      <c r="N19" s="10">
        <v>7.7</v>
      </c>
      <c r="O19" s="10">
        <v>3.5</v>
      </c>
      <c r="P19" s="10">
        <v>0.5</v>
      </c>
      <c r="Q19" s="10">
        <v>0.2</v>
      </c>
      <c r="R19" s="10">
        <v>2.7</v>
      </c>
      <c r="T19" s="42"/>
    </row>
    <row r="20" spans="1:20" s="10" customFormat="1" x14ac:dyDescent="0.25">
      <c r="A20" s="25">
        <v>2017</v>
      </c>
      <c r="B20" s="2" t="s">
        <v>34</v>
      </c>
      <c r="C20" s="2" t="s">
        <v>34</v>
      </c>
      <c r="D20" s="2" t="s">
        <v>34</v>
      </c>
      <c r="E20" s="2" t="s">
        <v>34</v>
      </c>
      <c r="F20" s="2" t="s">
        <v>34</v>
      </c>
      <c r="G20" s="2"/>
      <c r="H20" s="2" t="s">
        <v>34</v>
      </c>
      <c r="I20" s="2" t="s">
        <v>34</v>
      </c>
      <c r="J20" s="2" t="s">
        <v>34</v>
      </c>
      <c r="K20" s="2" t="s">
        <v>34</v>
      </c>
      <c r="L20" s="2" t="s">
        <v>34</v>
      </c>
      <c r="M20" s="2"/>
      <c r="N20" s="2" t="s">
        <v>34</v>
      </c>
      <c r="O20" s="2" t="s">
        <v>34</v>
      </c>
      <c r="P20" s="2" t="s">
        <v>34</v>
      </c>
      <c r="Q20" s="2" t="s">
        <v>34</v>
      </c>
      <c r="R20" s="2" t="s">
        <v>34</v>
      </c>
      <c r="T20" s="42"/>
    </row>
    <row r="21" spans="1:20" s="10" customFormat="1" x14ac:dyDescent="0.25">
      <c r="A21" s="25">
        <v>2018</v>
      </c>
      <c r="B21" s="10">
        <v>11.2</v>
      </c>
      <c r="C21" s="10">
        <v>5.5</v>
      </c>
      <c r="D21" s="10">
        <v>1</v>
      </c>
      <c r="E21" s="10">
        <v>0.1</v>
      </c>
      <c r="F21" s="10">
        <v>4.0999999999999996</v>
      </c>
      <c r="H21" s="10">
        <v>6.5</v>
      </c>
      <c r="I21" s="10">
        <v>1.8</v>
      </c>
      <c r="J21" s="10">
        <v>0.3</v>
      </c>
      <c r="K21" s="10">
        <v>0</v>
      </c>
      <c r="L21" s="10">
        <v>1.8</v>
      </c>
      <c r="N21" s="10">
        <v>8.9</v>
      </c>
      <c r="O21" s="10">
        <v>3.7</v>
      </c>
      <c r="P21" s="10">
        <v>0.6</v>
      </c>
      <c r="Q21" s="10">
        <v>0.1</v>
      </c>
      <c r="R21" s="10">
        <v>3</v>
      </c>
      <c r="T21" s="42"/>
    </row>
    <row r="22" spans="1:20" s="10" customFormat="1" x14ac:dyDescent="0.25">
      <c r="A22" s="25">
        <v>2019</v>
      </c>
      <c r="B22" s="2" t="s">
        <v>34</v>
      </c>
      <c r="C22" s="2" t="s">
        <v>34</v>
      </c>
      <c r="D22" s="2" t="s">
        <v>34</v>
      </c>
      <c r="E22" s="2" t="s">
        <v>34</v>
      </c>
      <c r="F22" s="2" t="s">
        <v>34</v>
      </c>
      <c r="G22" s="2"/>
      <c r="H22" s="2" t="s">
        <v>34</v>
      </c>
      <c r="I22" s="2" t="s">
        <v>34</v>
      </c>
      <c r="J22" s="2" t="s">
        <v>34</v>
      </c>
      <c r="K22" s="2" t="s">
        <v>34</v>
      </c>
      <c r="L22" s="2" t="s">
        <v>34</v>
      </c>
      <c r="M22" s="2"/>
      <c r="N22" s="2" t="s">
        <v>34</v>
      </c>
      <c r="O22" s="2" t="s">
        <v>34</v>
      </c>
      <c r="P22" s="2" t="s">
        <v>34</v>
      </c>
      <c r="Q22" s="2" t="s">
        <v>34</v>
      </c>
      <c r="R22" s="2" t="s">
        <v>34</v>
      </c>
      <c r="T22" s="42"/>
    </row>
    <row r="23" spans="1:20" s="10" customFormat="1" x14ac:dyDescent="0.25">
      <c r="A23" s="25">
        <v>2020</v>
      </c>
      <c r="B23" s="10">
        <v>10.3</v>
      </c>
      <c r="C23" s="10">
        <v>5.6</v>
      </c>
      <c r="D23" s="10">
        <v>1.1000000000000001</v>
      </c>
      <c r="E23" s="10">
        <v>0.4</v>
      </c>
      <c r="F23" s="10">
        <v>4</v>
      </c>
      <c r="H23" s="10">
        <v>6</v>
      </c>
      <c r="I23" s="10">
        <v>2.2999999999999998</v>
      </c>
      <c r="J23" s="10">
        <v>0.5</v>
      </c>
      <c r="K23" s="10">
        <v>0</v>
      </c>
      <c r="L23" s="10">
        <v>1.9</v>
      </c>
      <c r="N23" s="10">
        <v>8.1999999999999993</v>
      </c>
      <c r="O23" s="10">
        <v>4</v>
      </c>
      <c r="P23" s="10">
        <v>0.8</v>
      </c>
      <c r="Q23" s="10">
        <v>0.2</v>
      </c>
      <c r="R23" s="10">
        <v>2.95</v>
      </c>
      <c r="T23" s="42"/>
    </row>
    <row r="24" spans="1:20" s="10" customFormat="1" x14ac:dyDescent="0.25">
      <c r="A24" s="25">
        <v>2021</v>
      </c>
      <c r="B24" s="10">
        <v>8.4</v>
      </c>
      <c r="C24" s="10">
        <v>5.3</v>
      </c>
      <c r="D24" s="10">
        <v>0.9</v>
      </c>
      <c r="E24" s="10">
        <v>0.4</v>
      </c>
      <c r="F24" s="10">
        <v>3.5</v>
      </c>
      <c r="H24" s="10">
        <v>6</v>
      </c>
      <c r="I24" s="10">
        <v>2.2000000000000002</v>
      </c>
      <c r="J24" s="10">
        <v>0.3</v>
      </c>
      <c r="K24" s="10">
        <v>0</v>
      </c>
      <c r="L24" s="10">
        <v>1.8</v>
      </c>
      <c r="N24" s="10">
        <v>7.3</v>
      </c>
      <c r="O24" s="10">
        <v>3.8</v>
      </c>
      <c r="P24" s="10">
        <v>0.6</v>
      </c>
      <c r="Q24" s="10">
        <v>0.2</v>
      </c>
      <c r="R24" s="10">
        <v>2.6</v>
      </c>
      <c r="T24" s="42"/>
    </row>
    <row r="25" spans="1:20" s="10" customFormat="1" x14ac:dyDescent="0.25">
      <c r="A25" s="25">
        <v>2022</v>
      </c>
      <c r="B25" s="10">
        <v>8.8000000000000007</v>
      </c>
      <c r="C25" s="10">
        <v>4</v>
      </c>
      <c r="D25" s="10">
        <v>1</v>
      </c>
      <c r="E25" s="10">
        <v>0.2</v>
      </c>
      <c r="F25" s="10">
        <v>3.2</v>
      </c>
      <c r="H25" s="10">
        <v>5.7</v>
      </c>
      <c r="I25" s="10">
        <v>2.2999999999999998</v>
      </c>
      <c r="J25" s="10">
        <v>0.3</v>
      </c>
      <c r="K25" s="10">
        <v>0.1</v>
      </c>
      <c r="L25" s="10">
        <v>1.8</v>
      </c>
      <c r="N25" s="10">
        <v>7.3</v>
      </c>
      <c r="O25" s="10">
        <v>3.2</v>
      </c>
      <c r="P25" s="10">
        <v>0.7</v>
      </c>
      <c r="Q25" s="10">
        <v>0.2</v>
      </c>
      <c r="R25" s="10">
        <v>2.5</v>
      </c>
      <c r="T25" s="42"/>
    </row>
    <row r="26" spans="1:20" s="10" customFormat="1" x14ac:dyDescent="0.25">
      <c r="A26" s="25">
        <v>2023</v>
      </c>
      <c r="B26" s="2" t="s">
        <v>34</v>
      </c>
      <c r="C26" s="2" t="s">
        <v>34</v>
      </c>
      <c r="D26" s="2" t="s">
        <v>34</v>
      </c>
      <c r="E26" s="2" t="s">
        <v>34</v>
      </c>
      <c r="F26" s="2" t="s">
        <v>34</v>
      </c>
      <c r="G26" s="2"/>
      <c r="H26" s="2" t="s">
        <v>34</v>
      </c>
      <c r="I26" s="2" t="s">
        <v>34</v>
      </c>
      <c r="J26" s="2" t="s">
        <v>34</v>
      </c>
      <c r="K26" s="2" t="s">
        <v>34</v>
      </c>
      <c r="L26" s="2" t="s">
        <v>34</v>
      </c>
      <c r="M26" s="2"/>
      <c r="N26" s="2" t="s">
        <v>34</v>
      </c>
      <c r="O26" s="2" t="s">
        <v>34</v>
      </c>
      <c r="P26" s="2" t="s">
        <v>34</v>
      </c>
      <c r="Q26" s="2" t="s">
        <v>34</v>
      </c>
      <c r="R26" s="2" t="s">
        <v>34</v>
      </c>
      <c r="T26" s="42"/>
    </row>
    <row r="27" spans="1:20" s="10" customFormat="1" x14ac:dyDescent="0.25">
      <c r="A27" s="25">
        <v>2024</v>
      </c>
      <c r="B27" s="10">
        <v>7.4</v>
      </c>
      <c r="C27" s="10">
        <v>5.6</v>
      </c>
      <c r="D27" s="10">
        <v>1.4</v>
      </c>
      <c r="E27" s="10">
        <v>0.4</v>
      </c>
      <c r="F27" s="10">
        <v>3.5</v>
      </c>
      <c r="H27" s="10">
        <v>5.0999999999999996</v>
      </c>
      <c r="I27" s="10">
        <v>1.8</v>
      </c>
      <c r="J27" s="10">
        <v>0.4</v>
      </c>
      <c r="K27" s="10">
        <v>0</v>
      </c>
      <c r="L27" s="10">
        <v>1.6</v>
      </c>
      <c r="N27" s="10">
        <v>6.3</v>
      </c>
      <c r="O27" s="10">
        <v>3.8</v>
      </c>
      <c r="P27" s="10">
        <v>0.9</v>
      </c>
      <c r="Q27" s="10">
        <v>0.2</v>
      </c>
      <c r="R27" s="10">
        <v>2.5</v>
      </c>
      <c r="T27" s="42"/>
    </row>
    <row r="28" spans="1:20" ht="5.25" customHeight="1" x14ac:dyDescent="0.25">
      <c r="A28" s="268"/>
      <c r="B28" s="268"/>
      <c r="C28" s="268"/>
      <c r="D28" s="268"/>
      <c r="E28" s="268"/>
      <c r="F28" s="268"/>
      <c r="G28" s="268"/>
      <c r="H28" s="269"/>
      <c r="I28" s="269"/>
      <c r="J28" s="269"/>
      <c r="K28" s="269"/>
      <c r="L28" s="269"/>
      <c r="M28" s="269"/>
      <c r="N28" s="269"/>
      <c r="O28" s="34"/>
      <c r="P28" s="34"/>
      <c r="Q28" s="34"/>
      <c r="R28" s="34"/>
    </row>
    <row r="29" spans="1:20" ht="15" customHeight="1" x14ac:dyDescent="0.25">
      <c r="A29" s="190" t="s">
        <v>206</v>
      </c>
      <c r="B29" s="190"/>
      <c r="C29" s="190"/>
      <c r="D29" s="190"/>
      <c r="E29" s="190"/>
      <c r="F29" s="190"/>
      <c r="G29" s="190"/>
      <c r="H29" s="227"/>
      <c r="I29" s="227"/>
      <c r="J29" s="227"/>
      <c r="K29" s="227"/>
      <c r="L29" s="227"/>
      <c r="M29" s="227"/>
      <c r="N29" s="227"/>
      <c r="O29" s="227"/>
      <c r="P29" s="227"/>
      <c r="Q29" s="227"/>
      <c r="R29" s="227"/>
    </row>
    <row r="30" spans="1:20" ht="6" customHeight="1" x14ac:dyDescent="0.25">
      <c r="A30" s="88"/>
      <c r="B30" s="88"/>
      <c r="C30" s="88"/>
      <c r="D30" s="88"/>
      <c r="E30" s="88"/>
      <c r="F30" s="88"/>
      <c r="G30" s="88"/>
      <c r="H30" s="84"/>
      <c r="I30" s="84"/>
      <c r="J30" s="84"/>
      <c r="K30" s="84"/>
      <c r="L30" s="84"/>
      <c r="M30" s="84"/>
      <c r="N30" s="84"/>
    </row>
    <row r="31" spans="1:20" ht="15" customHeight="1" x14ac:dyDescent="0.25">
      <c r="A31" s="190" t="s">
        <v>91</v>
      </c>
      <c r="B31" s="190"/>
      <c r="C31" s="190"/>
      <c r="D31" s="190"/>
      <c r="E31" s="190"/>
      <c r="F31" s="190"/>
      <c r="G31" s="190"/>
      <c r="H31" s="227"/>
      <c r="I31" s="227"/>
      <c r="J31" s="227"/>
      <c r="K31" s="227"/>
      <c r="L31" s="227"/>
      <c r="M31" s="227"/>
      <c r="N31" s="227"/>
      <c r="O31" s="227"/>
      <c r="P31" s="227"/>
      <c r="Q31" s="227"/>
      <c r="R31" s="227"/>
    </row>
    <row r="32" spans="1:20" ht="15" customHeight="1" x14ac:dyDescent="0.25">
      <c r="A32" s="190" t="s">
        <v>230</v>
      </c>
      <c r="B32" s="190"/>
      <c r="C32" s="190"/>
      <c r="D32" s="190"/>
      <c r="E32" s="190"/>
      <c r="F32" s="190"/>
      <c r="G32" s="190"/>
      <c r="H32" s="227"/>
      <c r="I32" s="227"/>
      <c r="J32" s="227"/>
      <c r="K32" s="227"/>
      <c r="L32" s="227"/>
      <c r="M32" s="227"/>
      <c r="N32" s="227"/>
      <c r="O32" s="227"/>
      <c r="P32" s="227"/>
      <c r="Q32" s="227"/>
      <c r="R32" s="227"/>
    </row>
  </sheetData>
  <mergeCells count="12">
    <mergeCell ref="A32:R32"/>
    <mergeCell ref="A1:B1"/>
    <mergeCell ref="A2:B2"/>
    <mergeCell ref="F1:I1"/>
    <mergeCell ref="B4:F4"/>
    <mergeCell ref="N4:R4"/>
    <mergeCell ref="A4:A5"/>
    <mergeCell ref="H4:L4"/>
    <mergeCell ref="A3:R3"/>
    <mergeCell ref="A29:R29"/>
    <mergeCell ref="A31:R31"/>
    <mergeCell ref="A28:N28"/>
  </mergeCells>
  <hyperlinks>
    <hyperlink ref="F1:I1" location="Tabellförteckning!A1" display="Tillbaka till innehållsföreckningen " xr:uid="{00000000-0004-0000-3500-000000000000}"/>
  </hyperlinks>
  <pageMargins left="0.7" right="0.7" top="0.75" bottom="0.75" header="0.3" footer="0.3"/>
  <pageSetup paperSize="9" scale="9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4D00-25F8-4122-B1A4-B3E2BF36022B}">
  <sheetPr>
    <pageSetUpPr fitToPage="1"/>
  </sheetPr>
  <dimension ref="A1:L19"/>
  <sheetViews>
    <sheetView zoomScaleNormal="100" workbookViewId="0">
      <pane ySplit="5" topLeftCell="A6" activePane="bottomLeft" state="frozen"/>
      <selection activeCell="L20" sqref="L20"/>
      <selection pane="bottomLeft" activeCell="J11" sqref="J11:K17"/>
    </sheetView>
  </sheetViews>
  <sheetFormatPr defaultColWidth="8.5546875" defaultRowHeight="13.2" x14ac:dyDescent="0.25"/>
  <cols>
    <col min="1" max="4" width="6.5546875" style="42" customWidth="1"/>
    <col min="5" max="5" width="2.77734375" style="42" customWidth="1"/>
    <col min="6" max="8" width="6.5546875" style="42" customWidth="1"/>
    <col min="9" max="9" width="2.77734375" style="42" customWidth="1"/>
    <col min="10" max="10" width="6.5546875" style="42" customWidth="1"/>
    <col min="11" max="11" width="8.5546875" style="42"/>
    <col min="12" max="12" width="6.77734375" style="42" customWidth="1"/>
    <col min="13" max="16384" width="8.5546875" style="42"/>
  </cols>
  <sheetData>
    <row r="1" spans="1:12" ht="30" customHeight="1" x14ac:dyDescent="0.25">
      <c r="D1" s="193" t="s">
        <v>119</v>
      </c>
      <c r="E1" s="194"/>
      <c r="F1" s="194"/>
      <c r="G1" s="205"/>
      <c r="H1" s="205"/>
    </row>
    <row r="2" spans="1:12" ht="6" customHeight="1" x14ac:dyDescent="0.25">
      <c r="A2" s="9"/>
      <c r="C2" s="54"/>
      <c r="E2" s="54"/>
    </row>
    <row r="3" spans="1:12" ht="45" customHeight="1" x14ac:dyDescent="0.25">
      <c r="A3" s="196" t="s">
        <v>290</v>
      </c>
      <c r="B3" s="196"/>
      <c r="C3" s="196"/>
      <c r="D3" s="196"/>
      <c r="E3" s="216"/>
      <c r="F3" s="216"/>
      <c r="G3" s="216"/>
      <c r="H3" s="216"/>
      <c r="I3" s="216"/>
      <c r="J3" s="216"/>
      <c r="K3" s="206"/>
      <c r="L3" s="206"/>
    </row>
    <row r="4" spans="1:12" ht="45" customHeight="1" x14ac:dyDescent="0.25">
      <c r="B4" s="230" t="s">
        <v>257</v>
      </c>
      <c r="C4" s="230"/>
      <c r="D4" s="230"/>
      <c r="E4" s="143"/>
      <c r="F4" s="230" t="s">
        <v>256</v>
      </c>
      <c r="G4" s="230"/>
      <c r="H4" s="230"/>
      <c r="I4" s="143"/>
      <c r="J4" s="230" t="s">
        <v>229</v>
      </c>
      <c r="K4" s="230"/>
      <c r="L4" s="230"/>
    </row>
    <row r="5" spans="1:12" ht="15" customHeight="1" x14ac:dyDescent="0.25">
      <c r="A5" s="101" t="s">
        <v>60</v>
      </c>
      <c r="B5" s="10" t="s">
        <v>2</v>
      </c>
      <c r="C5" s="10" t="s">
        <v>3</v>
      </c>
      <c r="D5" s="54" t="s">
        <v>64</v>
      </c>
      <c r="E5" s="54"/>
      <c r="F5" s="10" t="s">
        <v>2</v>
      </c>
      <c r="G5" s="10" t="s">
        <v>3</v>
      </c>
      <c r="H5" s="54" t="s">
        <v>64</v>
      </c>
      <c r="I5" s="54"/>
      <c r="J5" s="10" t="s">
        <v>2</v>
      </c>
      <c r="K5" s="10" t="s">
        <v>3</v>
      </c>
      <c r="L5" s="54" t="s">
        <v>64</v>
      </c>
    </row>
    <row r="6" spans="1:12" ht="5.25" customHeight="1" x14ac:dyDescent="0.25">
      <c r="A6" s="34"/>
      <c r="B6" s="34"/>
      <c r="C6" s="34"/>
      <c r="D6" s="34"/>
      <c r="E6" s="34"/>
      <c r="F6" s="34"/>
      <c r="G6" s="34"/>
      <c r="H6" s="34"/>
      <c r="I6" s="34"/>
      <c r="J6" s="34"/>
      <c r="K6" s="34"/>
      <c r="L6" s="34"/>
    </row>
    <row r="7" spans="1:12" s="10" customFormat="1" ht="12.75" customHeight="1" x14ac:dyDescent="0.25">
      <c r="A7" s="25">
        <v>2014</v>
      </c>
      <c r="B7" s="10">
        <v>1</v>
      </c>
      <c r="C7" s="10">
        <v>0.5</v>
      </c>
      <c r="D7" s="10">
        <v>0.8</v>
      </c>
      <c r="F7" s="10">
        <v>3.5</v>
      </c>
      <c r="G7" s="10">
        <v>1.5</v>
      </c>
      <c r="H7" s="10">
        <v>2.5</v>
      </c>
      <c r="J7" s="2" t="s">
        <v>34</v>
      </c>
      <c r="K7" s="2" t="s">
        <v>34</v>
      </c>
      <c r="L7" s="2" t="s">
        <v>34</v>
      </c>
    </row>
    <row r="8" spans="1:12" s="10" customFormat="1" ht="12.75" customHeight="1" x14ac:dyDescent="0.25">
      <c r="A8" s="25">
        <v>2015</v>
      </c>
      <c r="B8" s="10">
        <v>1.1000000000000001</v>
      </c>
      <c r="C8" s="10">
        <v>0.5</v>
      </c>
      <c r="D8" s="10">
        <v>0.8</v>
      </c>
      <c r="F8" s="10">
        <v>3.4</v>
      </c>
      <c r="G8" s="10">
        <v>1.9</v>
      </c>
      <c r="H8" s="10">
        <v>2.7</v>
      </c>
      <c r="J8" s="2" t="s">
        <v>34</v>
      </c>
      <c r="K8" s="2" t="s">
        <v>34</v>
      </c>
      <c r="L8" s="2" t="s">
        <v>34</v>
      </c>
    </row>
    <row r="9" spans="1:12" s="10" customFormat="1" ht="12.75" customHeight="1" x14ac:dyDescent="0.25">
      <c r="A9" s="25">
        <v>2016</v>
      </c>
      <c r="B9" s="10">
        <v>1.5</v>
      </c>
      <c r="C9" s="10">
        <v>0.5</v>
      </c>
      <c r="D9" s="10">
        <v>1</v>
      </c>
      <c r="F9" s="10">
        <v>3.8</v>
      </c>
      <c r="G9" s="10">
        <v>2.1</v>
      </c>
      <c r="H9" s="10">
        <v>2.9</v>
      </c>
      <c r="J9" s="2" t="s">
        <v>34</v>
      </c>
      <c r="K9" s="2" t="s">
        <v>34</v>
      </c>
      <c r="L9" s="2" t="s">
        <v>34</v>
      </c>
    </row>
    <row r="10" spans="1:12" s="10" customFormat="1" ht="12.75" customHeight="1" x14ac:dyDescent="0.25">
      <c r="A10" s="25">
        <v>2017</v>
      </c>
      <c r="B10" s="2" t="s">
        <v>34</v>
      </c>
      <c r="C10" s="2" t="s">
        <v>34</v>
      </c>
      <c r="D10" s="2" t="s">
        <v>34</v>
      </c>
      <c r="E10" s="2"/>
      <c r="F10" s="2" t="s">
        <v>34</v>
      </c>
      <c r="G10" s="2" t="s">
        <v>34</v>
      </c>
      <c r="H10" s="2" t="s">
        <v>34</v>
      </c>
      <c r="I10" s="2"/>
      <c r="J10" s="2" t="s">
        <v>34</v>
      </c>
      <c r="K10" s="2" t="s">
        <v>34</v>
      </c>
      <c r="L10" s="2" t="s">
        <v>34</v>
      </c>
    </row>
    <row r="11" spans="1:12" s="10" customFormat="1" ht="12.75" customHeight="1" x14ac:dyDescent="0.25">
      <c r="A11" s="25">
        <v>2018</v>
      </c>
      <c r="B11" s="10">
        <v>1.9</v>
      </c>
      <c r="C11" s="10">
        <v>0.7</v>
      </c>
      <c r="D11" s="10">
        <v>1.3</v>
      </c>
      <c r="F11" s="10">
        <v>4.5999999999999996</v>
      </c>
      <c r="G11" s="10">
        <v>2.1</v>
      </c>
      <c r="H11" s="10">
        <v>3.3</v>
      </c>
      <c r="J11" s="10">
        <v>1.6</v>
      </c>
      <c r="K11" s="10">
        <v>1.5</v>
      </c>
      <c r="L11" s="10">
        <v>1.6</v>
      </c>
    </row>
    <row r="12" spans="1:12" s="10" customFormat="1" ht="12.75" customHeight="1" x14ac:dyDescent="0.25">
      <c r="A12" s="25">
        <v>2019</v>
      </c>
      <c r="B12" s="2" t="s">
        <v>34</v>
      </c>
      <c r="C12" s="2" t="s">
        <v>34</v>
      </c>
      <c r="D12" s="2" t="s">
        <v>34</v>
      </c>
      <c r="E12" s="2"/>
      <c r="F12" s="2" t="s">
        <v>34</v>
      </c>
      <c r="G12" s="2" t="s">
        <v>34</v>
      </c>
      <c r="H12" s="2" t="s">
        <v>34</v>
      </c>
      <c r="I12" s="2"/>
      <c r="J12" s="2" t="s">
        <v>34</v>
      </c>
      <c r="K12" s="2" t="s">
        <v>34</v>
      </c>
      <c r="L12" s="2" t="s">
        <v>34</v>
      </c>
    </row>
    <row r="13" spans="1:12" s="10" customFormat="1" ht="12.75" customHeight="1" x14ac:dyDescent="0.25">
      <c r="A13" s="25">
        <v>2020</v>
      </c>
      <c r="B13" s="10">
        <v>1.9</v>
      </c>
      <c r="C13" s="10">
        <v>0.9</v>
      </c>
      <c r="D13" s="10">
        <v>1.4</v>
      </c>
      <c r="F13" s="10">
        <v>4.5999999999999996</v>
      </c>
      <c r="G13" s="10">
        <v>2.4</v>
      </c>
      <c r="H13" s="10">
        <v>3.5</v>
      </c>
      <c r="J13" s="10">
        <v>1.8</v>
      </c>
      <c r="K13" s="10">
        <v>1.5</v>
      </c>
      <c r="L13" s="10">
        <v>1.7</v>
      </c>
    </row>
    <row r="14" spans="1:12" s="10" customFormat="1" ht="12.75" customHeight="1" x14ac:dyDescent="0.25">
      <c r="A14" s="25">
        <v>2021</v>
      </c>
      <c r="B14" s="10">
        <v>1.8</v>
      </c>
      <c r="C14" s="10">
        <v>0.9</v>
      </c>
      <c r="D14" s="10">
        <v>1.3</v>
      </c>
      <c r="F14" s="10">
        <v>4</v>
      </c>
      <c r="G14" s="10">
        <v>2.1</v>
      </c>
      <c r="H14" s="10">
        <v>3.1</v>
      </c>
      <c r="J14" s="10">
        <v>1.5</v>
      </c>
      <c r="K14" s="10">
        <v>1.2</v>
      </c>
      <c r="L14" s="10">
        <v>1.4</v>
      </c>
    </row>
    <row r="15" spans="1:12" s="10" customFormat="1" ht="12.75" customHeight="1" x14ac:dyDescent="0.25">
      <c r="A15" s="25">
        <v>2022</v>
      </c>
      <c r="B15" s="10">
        <v>1.6</v>
      </c>
      <c r="C15" s="10">
        <v>1.1000000000000001</v>
      </c>
      <c r="D15" s="10">
        <v>1.4</v>
      </c>
      <c r="F15" s="10">
        <v>3.9</v>
      </c>
      <c r="G15" s="10">
        <v>2.2000000000000002</v>
      </c>
      <c r="H15" s="10">
        <v>3</v>
      </c>
      <c r="J15" s="10">
        <v>1.2</v>
      </c>
      <c r="K15" s="10">
        <v>1.1000000000000001</v>
      </c>
      <c r="L15" s="10">
        <v>1.1000000000000001</v>
      </c>
    </row>
    <row r="16" spans="1:12" s="10" customFormat="1" ht="12.75" customHeight="1" x14ac:dyDescent="0.25">
      <c r="A16" s="25">
        <v>2023</v>
      </c>
      <c r="B16" s="2" t="s">
        <v>34</v>
      </c>
      <c r="C16" s="2" t="s">
        <v>34</v>
      </c>
      <c r="D16" s="2" t="s">
        <v>34</v>
      </c>
      <c r="E16" s="2"/>
      <c r="F16" s="2" t="s">
        <v>34</v>
      </c>
      <c r="G16" s="2" t="s">
        <v>34</v>
      </c>
      <c r="H16" s="2" t="s">
        <v>34</v>
      </c>
      <c r="I16" s="2"/>
      <c r="J16" s="2" t="s">
        <v>34</v>
      </c>
      <c r="K16" s="2" t="s">
        <v>34</v>
      </c>
      <c r="L16" s="2" t="s">
        <v>34</v>
      </c>
    </row>
    <row r="17" spans="1:12" s="10" customFormat="1" ht="12.75" customHeight="1" x14ac:dyDescent="0.25">
      <c r="A17" s="25">
        <v>2024</v>
      </c>
      <c r="B17" s="10">
        <v>2</v>
      </c>
      <c r="C17" s="10">
        <v>0.7</v>
      </c>
      <c r="D17" s="10">
        <v>1.4</v>
      </c>
      <c r="F17" s="10">
        <v>4.2</v>
      </c>
      <c r="G17" s="10">
        <v>2</v>
      </c>
      <c r="H17" s="10">
        <v>3.1</v>
      </c>
      <c r="J17" s="10">
        <v>1</v>
      </c>
      <c r="K17" s="10">
        <v>1.2</v>
      </c>
      <c r="L17" s="10">
        <v>1.1000000000000001</v>
      </c>
    </row>
    <row r="18" spans="1:12" ht="5.25" customHeight="1" x14ac:dyDescent="0.25">
      <c r="A18" s="268"/>
      <c r="B18" s="268"/>
      <c r="C18" s="268"/>
      <c r="D18" s="268"/>
      <c r="E18" s="269"/>
      <c r="F18" s="269"/>
      <c r="G18" s="269"/>
      <c r="H18" s="269"/>
      <c r="I18" s="269"/>
      <c r="J18" s="269"/>
      <c r="K18" s="34"/>
      <c r="L18" s="34"/>
    </row>
    <row r="19" spans="1:12" ht="15" customHeight="1" x14ac:dyDescent="0.25">
      <c r="A19" s="190" t="s">
        <v>223</v>
      </c>
      <c r="B19" s="190"/>
      <c r="C19" s="190"/>
      <c r="D19" s="190"/>
      <c r="E19" s="227"/>
      <c r="F19" s="227"/>
      <c r="G19" s="227"/>
      <c r="H19" s="227"/>
      <c r="I19" s="227"/>
      <c r="J19" s="227"/>
      <c r="K19" s="227"/>
      <c r="L19" s="227"/>
    </row>
  </sheetData>
  <mergeCells count="7">
    <mergeCell ref="D1:H1"/>
    <mergeCell ref="F4:H4"/>
    <mergeCell ref="J4:L4"/>
    <mergeCell ref="A3:L3"/>
    <mergeCell ref="A19:L19"/>
    <mergeCell ref="A18:J18"/>
    <mergeCell ref="B4:D4"/>
  </mergeCells>
  <hyperlinks>
    <hyperlink ref="D1:F1" location="Tabellförteckning!A1" display="Tillbaka till innehållsföreckningen " xr:uid="{4C347C01-9660-401A-A550-CFA5C8D23F2D}"/>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T32"/>
  <sheetViews>
    <sheetView zoomScaleNormal="100" workbookViewId="0">
      <pane ySplit="5" topLeftCell="A6" activePane="bottomLeft" state="frozen"/>
      <selection activeCell="L20" sqref="L20"/>
      <selection pane="bottomLeft" activeCell="T1" sqref="T1:T1048576"/>
    </sheetView>
  </sheetViews>
  <sheetFormatPr defaultColWidth="8.5546875" defaultRowHeight="13.2" x14ac:dyDescent="0.25"/>
  <cols>
    <col min="1" max="1" width="6.5546875" style="42" customWidth="1"/>
    <col min="2" max="6" width="5.5546875" style="42" customWidth="1"/>
    <col min="7" max="7" width="2.5546875" style="42" customWidth="1"/>
    <col min="8" max="12" width="5.5546875" style="42" customWidth="1"/>
    <col min="13" max="13" width="2.5546875" style="42" customWidth="1"/>
    <col min="14" max="18" width="5.5546875" style="42" customWidth="1"/>
    <col min="19" max="16384" width="8.5546875" style="42"/>
  </cols>
  <sheetData>
    <row r="1" spans="1:18" ht="30" customHeight="1" x14ac:dyDescent="0.25">
      <c r="A1" s="214"/>
      <c r="B1" s="214"/>
      <c r="F1" s="211" t="s">
        <v>119</v>
      </c>
      <c r="G1" s="211"/>
      <c r="H1" s="212"/>
      <c r="I1" s="212"/>
    </row>
    <row r="2" spans="1:18" ht="6" customHeight="1" x14ac:dyDescent="0.25">
      <c r="A2" s="217"/>
      <c r="B2" s="214"/>
      <c r="C2" s="54"/>
      <c r="E2" s="54"/>
      <c r="H2" s="54"/>
    </row>
    <row r="3" spans="1:18" ht="15" customHeight="1" x14ac:dyDescent="0.25">
      <c r="A3" s="195" t="s">
        <v>284</v>
      </c>
      <c r="B3" s="195"/>
      <c r="C3" s="195"/>
      <c r="D3" s="195"/>
      <c r="E3" s="195"/>
      <c r="F3" s="195"/>
      <c r="G3" s="196"/>
      <c r="H3" s="215"/>
      <c r="I3" s="215"/>
      <c r="J3" s="215"/>
      <c r="K3" s="215"/>
      <c r="L3" s="215"/>
      <c r="M3" s="216"/>
      <c r="N3" s="216"/>
      <c r="O3" s="216"/>
      <c r="P3" s="216"/>
      <c r="Q3" s="216"/>
      <c r="R3" s="216"/>
    </row>
    <row r="4" spans="1:18" ht="15" customHeight="1" x14ac:dyDescent="0.25">
      <c r="A4" s="214" t="s">
        <v>60</v>
      </c>
      <c r="B4" s="199" t="s">
        <v>2</v>
      </c>
      <c r="C4" s="199"/>
      <c r="D4" s="199"/>
      <c r="E4" s="199"/>
      <c r="F4" s="199"/>
      <c r="G4" s="54"/>
      <c r="H4" s="199" t="s">
        <v>3</v>
      </c>
      <c r="I4" s="199"/>
      <c r="J4" s="199"/>
      <c r="K4" s="199"/>
      <c r="L4" s="199"/>
      <c r="M4" s="54"/>
      <c r="N4" s="267" t="s">
        <v>64</v>
      </c>
      <c r="O4" s="267"/>
      <c r="P4" s="267"/>
      <c r="Q4" s="267"/>
      <c r="R4" s="267"/>
    </row>
    <row r="5" spans="1:18" ht="15" customHeight="1" x14ac:dyDescent="0.25">
      <c r="A5" s="214"/>
      <c r="B5" s="10" t="s">
        <v>96</v>
      </c>
      <c r="C5" s="10" t="s">
        <v>97</v>
      </c>
      <c r="D5" s="16" t="s">
        <v>98</v>
      </c>
      <c r="E5" s="10" t="s">
        <v>99</v>
      </c>
      <c r="F5" s="10" t="s">
        <v>63</v>
      </c>
      <c r="G5" s="10"/>
      <c r="H5" s="10" t="s">
        <v>96</v>
      </c>
      <c r="I5" s="10" t="s">
        <v>97</v>
      </c>
      <c r="J5" s="16" t="s">
        <v>98</v>
      </c>
      <c r="K5" s="10" t="s">
        <v>99</v>
      </c>
      <c r="L5" s="10" t="s">
        <v>63</v>
      </c>
      <c r="M5" s="10"/>
      <c r="N5" s="10" t="s">
        <v>96</v>
      </c>
      <c r="O5" s="10" t="s">
        <v>97</v>
      </c>
      <c r="P5" s="16" t="s">
        <v>98</v>
      </c>
      <c r="Q5" s="10" t="s">
        <v>99</v>
      </c>
      <c r="R5" s="10" t="s">
        <v>63</v>
      </c>
    </row>
    <row r="6" spans="1:18" ht="6" customHeight="1" x14ac:dyDescent="0.25">
      <c r="A6" s="134"/>
      <c r="B6" s="34"/>
      <c r="C6" s="85"/>
      <c r="D6" s="85"/>
      <c r="E6" s="85"/>
      <c r="F6" s="85"/>
      <c r="G6" s="85"/>
      <c r="H6" s="98"/>
      <c r="I6" s="98"/>
      <c r="J6" s="98"/>
      <c r="K6" s="98"/>
      <c r="L6" s="34"/>
      <c r="M6" s="34"/>
      <c r="N6" s="98"/>
      <c r="O6" s="98"/>
      <c r="P6" s="98"/>
      <c r="Q6" s="98"/>
      <c r="R6" s="34"/>
    </row>
    <row r="7" spans="1:18" ht="15.6" x14ac:dyDescent="0.25">
      <c r="A7" s="25" t="s">
        <v>87</v>
      </c>
      <c r="B7" s="10">
        <v>3.6</v>
      </c>
      <c r="C7" s="10">
        <v>0.5</v>
      </c>
      <c r="D7" s="10">
        <v>0.4</v>
      </c>
      <c r="E7" s="10">
        <v>0</v>
      </c>
      <c r="F7" s="10">
        <v>1</v>
      </c>
      <c r="G7" s="10"/>
      <c r="H7" s="10">
        <v>0.9</v>
      </c>
      <c r="I7" s="16">
        <v>0.3</v>
      </c>
      <c r="J7" s="10">
        <v>0</v>
      </c>
      <c r="K7" s="10">
        <v>0</v>
      </c>
      <c r="L7" s="10">
        <v>0.2</v>
      </c>
      <c r="M7" s="10"/>
      <c r="N7" s="10">
        <v>2.2999999999999998</v>
      </c>
      <c r="O7" s="10">
        <v>0.4</v>
      </c>
      <c r="P7" s="10">
        <v>0.2</v>
      </c>
      <c r="Q7" s="10">
        <v>0</v>
      </c>
      <c r="R7" s="18">
        <v>0.6</v>
      </c>
    </row>
    <row r="8" spans="1:18" x14ac:dyDescent="0.25">
      <c r="A8" s="9">
        <v>2005</v>
      </c>
      <c r="B8" s="10">
        <v>3.6</v>
      </c>
      <c r="C8" s="10">
        <v>0.5</v>
      </c>
      <c r="D8" s="10">
        <v>0.2</v>
      </c>
      <c r="E8" s="10">
        <v>0</v>
      </c>
      <c r="F8" s="10">
        <v>1</v>
      </c>
      <c r="G8" s="10"/>
      <c r="H8" s="10">
        <v>1</v>
      </c>
      <c r="I8" s="16">
        <v>0.5</v>
      </c>
      <c r="J8" s="16">
        <v>0</v>
      </c>
      <c r="K8" s="16">
        <v>0.1</v>
      </c>
      <c r="L8" s="10">
        <v>0.4</v>
      </c>
      <c r="M8" s="10"/>
      <c r="N8" s="10">
        <v>2.2999999999999998</v>
      </c>
      <c r="O8" s="10">
        <v>0.5</v>
      </c>
      <c r="P8" s="10">
        <v>0.1</v>
      </c>
      <c r="Q8" s="10">
        <v>0.1</v>
      </c>
      <c r="R8" s="18">
        <v>0.7</v>
      </c>
    </row>
    <row r="9" spans="1:18" x14ac:dyDescent="0.25">
      <c r="A9" s="25">
        <v>2006</v>
      </c>
      <c r="B9" s="10">
        <v>2.6</v>
      </c>
      <c r="C9" s="10">
        <v>0.8</v>
      </c>
      <c r="D9" s="10">
        <v>0</v>
      </c>
      <c r="E9" s="10">
        <v>0</v>
      </c>
      <c r="F9" s="10">
        <v>0.8</v>
      </c>
      <c r="G9" s="10"/>
      <c r="H9" s="10">
        <v>1.3</v>
      </c>
      <c r="I9" s="16">
        <v>0</v>
      </c>
      <c r="J9" s="16">
        <v>0</v>
      </c>
      <c r="K9" s="16">
        <v>0</v>
      </c>
      <c r="L9" s="10">
        <v>0.3</v>
      </c>
      <c r="M9" s="10"/>
      <c r="N9" s="10">
        <v>2</v>
      </c>
      <c r="O9" s="10">
        <v>0.4</v>
      </c>
      <c r="P9" s="10">
        <v>0</v>
      </c>
      <c r="Q9" s="10">
        <v>0</v>
      </c>
      <c r="R9" s="18">
        <v>0.5</v>
      </c>
    </row>
    <row r="10" spans="1:18" x14ac:dyDescent="0.25">
      <c r="A10" s="9">
        <v>2007</v>
      </c>
      <c r="B10" s="10">
        <v>1.8</v>
      </c>
      <c r="C10" s="10">
        <v>0.8</v>
      </c>
      <c r="D10" s="10">
        <v>0.2</v>
      </c>
      <c r="E10" s="10">
        <v>0</v>
      </c>
      <c r="F10" s="10">
        <v>0.7</v>
      </c>
      <c r="G10" s="10"/>
      <c r="H10" s="10">
        <v>1</v>
      </c>
      <c r="I10" s="10">
        <v>0.1</v>
      </c>
      <c r="J10" s="10">
        <v>0</v>
      </c>
      <c r="K10" s="10">
        <v>0</v>
      </c>
      <c r="L10" s="10">
        <v>0.2</v>
      </c>
      <c r="M10" s="10"/>
      <c r="N10" s="10">
        <v>1.4</v>
      </c>
      <c r="O10" s="10">
        <v>0.5</v>
      </c>
      <c r="P10" s="10">
        <v>0.1</v>
      </c>
      <c r="Q10" s="10">
        <v>0</v>
      </c>
      <c r="R10" s="18">
        <v>0.5</v>
      </c>
    </row>
    <row r="11" spans="1:18" x14ac:dyDescent="0.25">
      <c r="A11" s="9">
        <v>2008</v>
      </c>
      <c r="B11" s="10">
        <v>1.7</v>
      </c>
      <c r="C11" s="10">
        <v>0.6</v>
      </c>
      <c r="D11" s="10">
        <v>0.2</v>
      </c>
      <c r="E11" s="10">
        <v>0</v>
      </c>
      <c r="F11" s="10">
        <v>0.6</v>
      </c>
      <c r="G11" s="10"/>
      <c r="H11" s="10">
        <v>0.9</v>
      </c>
      <c r="I11" s="10">
        <v>0.1</v>
      </c>
      <c r="J11" s="10">
        <v>0.1</v>
      </c>
      <c r="K11" s="10">
        <v>0</v>
      </c>
      <c r="L11" s="10">
        <v>0.2</v>
      </c>
      <c r="M11" s="10"/>
      <c r="N11" s="10">
        <v>1.3</v>
      </c>
      <c r="O11" s="10">
        <v>0.3</v>
      </c>
      <c r="P11" s="10">
        <v>0.2</v>
      </c>
      <c r="Q11" s="10">
        <v>0</v>
      </c>
      <c r="R11" s="18">
        <v>0.4</v>
      </c>
    </row>
    <row r="12" spans="1:18" x14ac:dyDescent="0.25">
      <c r="A12" s="9">
        <v>2009</v>
      </c>
      <c r="B12" s="10">
        <v>3.9</v>
      </c>
      <c r="C12" s="10">
        <v>0.5</v>
      </c>
      <c r="D12" s="10">
        <v>0.7</v>
      </c>
      <c r="E12" s="10">
        <v>0</v>
      </c>
      <c r="F12" s="10">
        <v>1.2</v>
      </c>
      <c r="G12" s="10"/>
      <c r="H12" s="10">
        <v>1</v>
      </c>
      <c r="I12" s="10">
        <v>0.2</v>
      </c>
      <c r="J12" s="10">
        <v>0</v>
      </c>
      <c r="K12" s="10">
        <v>0.2</v>
      </c>
      <c r="L12" s="10">
        <v>0.3</v>
      </c>
      <c r="M12" s="10"/>
      <c r="N12" s="10">
        <v>2.5</v>
      </c>
      <c r="O12" s="10">
        <v>0.4</v>
      </c>
      <c r="P12" s="10">
        <v>0.3</v>
      </c>
      <c r="Q12" s="10">
        <v>0.1</v>
      </c>
      <c r="R12" s="18">
        <v>0.8</v>
      </c>
    </row>
    <row r="13" spans="1:18" x14ac:dyDescent="0.25">
      <c r="A13" s="9">
        <v>2010</v>
      </c>
      <c r="B13" s="10">
        <v>3.5</v>
      </c>
      <c r="C13" s="10">
        <v>0.7</v>
      </c>
      <c r="D13" s="10">
        <v>0.6</v>
      </c>
      <c r="E13" s="10">
        <v>0</v>
      </c>
      <c r="F13" s="10">
        <v>1.2</v>
      </c>
      <c r="G13" s="10"/>
      <c r="H13" s="10">
        <v>1.4</v>
      </c>
      <c r="I13" s="10">
        <v>0.2</v>
      </c>
      <c r="J13" s="10">
        <v>0.1</v>
      </c>
      <c r="K13" s="10">
        <v>0</v>
      </c>
      <c r="L13" s="10">
        <v>0.4</v>
      </c>
      <c r="M13" s="10"/>
      <c r="N13" s="10">
        <v>2.5</v>
      </c>
      <c r="O13" s="10">
        <v>0.5</v>
      </c>
      <c r="P13" s="10">
        <v>0.3</v>
      </c>
      <c r="Q13" s="10">
        <v>0</v>
      </c>
      <c r="R13" s="18">
        <v>0.8</v>
      </c>
    </row>
    <row r="14" spans="1:18" x14ac:dyDescent="0.25">
      <c r="A14" s="9">
        <v>2011</v>
      </c>
      <c r="B14" s="10">
        <v>2.7</v>
      </c>
      <c r="C14" s="10">
        <v>1</v>
      </c>
      <c r="D14" s="10">
        <v>0.2</v>
      </c>
      <c r="E14" s="10">
        <v>0.1</v>
      </c>
      <c r="F14" s="10">
        <v>1</v>
      </c>
      <c r="G14" s="10"/>
      <c r="H14" s="10">
        <v>2</v>
      </c>
      <c r="I14" s="10">
        <v>0</v>
      </c>
      <c r="J14" s="10">
        <v>0.1</v>
      </c>
      <c r="K14" s="10">
        <v>0</v>
      </c>
      <c r="L14" s="10">
        <v>0.4</v>
      </c>
      <c r="M14" s="10"/>
      <c r="N14" s="10">
        <v>2.4</v>
      </c>
      <c r="O14" s="10">
        <v>0.5</v>
      </c>
      <c r="P14" s="10">
        <v>0.2</v>
      </c>
      <c r="Q14" s="10">
        <v>0</v>
      </c>
      <c r="R14" s="18">
        <v>0.7</v>
      </c>
    </row>
    <row r="15" spans="1:18" x14ac:dyDescent="0.25">
      <c r="A15" s="25">
        <v>2012</v>
      </c>
      <c r="B15" s="10">
        <v>3.6</v>
      </c>
      <c r="C15" s="10">
        <v>0.9</v>
      </c>
      <c r="D15" s="10">
        <v>0.2</v>
      </c>
      <c r="E15" s="10">
        <v>0</v>
      </c>
      <c r="F15" s="10">
        <v>1.1000000000000001</v>
      </c>
      <c r="G15" s="10"/>
      <c r="H15" s="10">
        <v>1</v>
      </c>
      <c r="I15" s="10">
        <v>0.2</v>
      </c>
      <c r="J15" s="10">
        <v>0</v>
      </c>
      <c r="K15" s="10">
        <v>0</v>
      </c>
      <c r="L15" s="10">
        <v>0.3</v>
      </c>
      <c r="M15" s="10"/>
      <c r="N15" s="10">
        <v>2.2999999999999998</v>
      </c>
      <c r="O15" s="10">
        <v>0.6</v>
      </c>
      <c r="P15" s="10">
        <v>0.1</v>
      </c>
      <c r="Q15" s="10">
        <v>0</v>
      </c>
      <c r="R15" s="18">
        <v>0.7</v>
      </c>
    </row>
    <row r="16" spans="1:18" x14ac:dyDescent="0.25">
      <c r="A16" s="25">
        <v>2013</v>
      </c>
      <c r="B16" s="10">
        <v>2</v>
      </c>
      <c r="C16" s="10">
        <v>0.9</v>
      </c>
      <c r="D16" s="10">
        <v>0.4</v>
      </c>
      <c r="E16" s="10">
        <v>0.1</v>
      </c>
      <c r="F16" s="10">
        <v>0.8</v>
      </c>
      <c r="G16" s="10"/>
      <c r="H16" s="10">
        <v>1.9</v>
      </c>
      <c r="I16" s="10">
        <v>0.7</v>
      </c>
      <c r="J16" s="10">
        <v>0</v>
      </c>
      <c r="K16" s="10">
        <v>0</v>
      </c>
      <c r="L16" s="10">
        <v>0.6</v>
      </c>
      <c r="M16" s="10"/>
      <c r="N16" s="10">
        <v>1.9</v>
      </c>
      <c r="O16" s="10">
        <v>0.8</v>
      </c>
      <c r="P16" s="10">
        <v>0.2</v>
      </c>
      <c r="Q16" s="10">
        <v>0</v>
      </c>
      <c r="R16" s="18">
        <v>0.7</v>
      </c>
    </row>
    <row r="17" spans="1:20" x14ac:dyDescent="0.25">
      <c r="A17" s="25">
        <v>2014</v>
      </c>
      <c r="B17" s="10">
        <v>1.9</v>
      </c>
      <c r="C17" s="10">
        <v>0.9</v>
      </c>
      <c r="D17" s="10">
        <v>0.3</v>
      </c>
      <c r="E17" s="10">
        <v>0</v>
      </c>
      <c r="F17" s="10">
        <v>0.8</v>
      </c>
      <c r="G17" s="10"/>
      <c r="H17" s="10">
        <v>1.3</v>
      </c>
      <c r="I17" s="10">
        <v>0.1</v>
      </c>
      <c r="J17" s="10">
        <v>0</v>
      </c>
      <c r="K17" s="10">
        <v>0</v>
      </c>
      <c r="L17" s="10">
        <v>0.3</v>
      </c>
      <c r="M17" s="10"/>
      <c r="N17" s="10">
        <v>1.7</v>
      </c>
      <c r="O17" s="10">
        <v>0.5</v>
      </c>
      <c r="P17" s="10">
        <v>0.2</v>
      </c>
      <c r="Q17" s="10">
        <v>0</v>
      </c>
      <c r="R17" s="18">
        <v>0.5</v>
      </c>
    </row>
    <row r="18" spans="1:20" x14ac:dyDescent="0.25">
      <c r="A18" s="25">
        <v>2015</v>
      </c>
      <c r="B18" s="10">
        <v>2.1</v>
      </c>
      <c r="C18" s="10">
        <v>2</v>
      </c>
      <c r="D18" s="10">
        <v>0.3</v>
      </c>
      <c r="E18" s="10">
        <v>0</v>
      </c>
      <c r="F18" s="10">
        <v>1</v>
      </c>
      <c r="G18" s="10"/>
      <c r="H18" s="10">
        <v>1.5</v>
      </c>
      <c r="I18" s="10">
        <v>0.1</v>
      </c>
      <c r="J18" s="10">
        <v>0.1</v>
      </c>
      <c r="K18" s="10">
        <v>0</v>
      </c>
      <c r="L18" s="10">
        <v>0.4</v>
      </c>
      <c r="M18" s="10"/>
      <c r="N18" s="10">
        <v>1.8</v>
      </c>
      <c r="O18" s="10">
        <v>1.1000000000000001</v>
      </c>
      <c r="P18" s="10">
        <v>0.2</v>
      </c>
      <c r="Q18" s="10">
        <v>0</v>
      </c>
      <c r="R18" s="18">
        <v>0.7</v>
      </c>
    </row>
    <row r="19" spans="1:20" x14ac:dyDescent="0.25">
      <c r="A19" s="25">
        <v>2016</v>
      </c>
      <c r="B19" s="10">
        <v>2.9</v>
      </c>
      <c r="C19" s="10">
        <v>1.2</v>
      </c>
      <c r="D19" s="10">
        <v>0.3</v>
      </c>
      <c r="E19" s="10">
        <v>0.1</v>
      </c>
      <c r="F19" s="10">
        <v>1</v>
      </c>
      <c r="G19" s="10"/>
      <c r="H19" s="10">
        <v>1.5</v>
      </c>
      <c r="I19" s="10">
        <v>0.8</v>
      </c>
      <c r="J19" s="10">
        <v>0.5</v>
      </c>
      <c r="K19" s="10">
        <v>0.1</v>
      </c>
      <c r="L19" s="10">
        <v>0.7</v>
      </c>
      <c r="M19" s="10"/>
      <c r="N19" s="10">
        <v>2.2000000000000002</v>
      </c>
      <c r="O19" s="10">
        <v>1</v>
      </c>
      <c r="P19" s="10">
        <v>0.4</v>
      </c>
      <c r="Q19" s="10">
        <v>0.1</v>
      </c>
      <c r="R19" s="18">
        <v>0.9</v>
      </c>
    </row>
    <row r="20" spans="1:20" x14ac:dyDescent="0.25">
      <c r="A20" s="25">
        <v>2017</v>
      </c>
      <c r="B20" s="2" t="s">
        <v>34</v>
      </c>
      <c r="C20" s="2" t="s">
        <v>34</v>
      </c>
      <c r="D20" s="2" t="s">
        <v>34</v>
      </c>
      <c r="E20" s="2" t="s">
        <v>34</v>
      </c>
      <c r="F20" s="2" t="s">
        <v>34</v>
      </c>
      <c r="G20" s="2"/>
      <c r="H20" s="2" t="s">
        <v>34</v>
      </c>
      <c r="I20" s="2" t="s">
        <v>34</v>
      </c>
      <c r="J20" s="2" t="s">
        <v>34</v>
      </c>
      <c r="K20" s="2" t="s">
        <v>34</v>
      </c>
      <c r="L20" s="2" t="s">
        <v>34</v>
      </c>
      <c r="M20" s="2"/>
      <c r="N20" s="2" t="s">
        <v>34</v>
      </c>
      <c r="O20" s="2" t="s">
        <v>34</v>
      </c>
      <c r="P20" s="2" t="s">
        <v>34</v>
      </c>
      <c r="Q20" s="2" t="s">
        <v>34</v>
      </c>
      <c r="R20" s="5" t="s">
        <v>34</v>
      </c>
    </row>
    <row r="21" spans="1:20" x14ac:dyDescent="0.25">
      <c r="A21" s="25">
        <v>2018</v>
      </c>
      <c r="B21" s="10">
        <v>4.5</v>
      </c>
      <c r="C21" s="10">
        <v>1.9</v>
      </c>
      <c r="D21" s="10">
        <v>0.4</v>
      </c>
      <c r="E21" s="10">
        <v>0</v>
      </c>
      <c r="F21" s="10">
        <v>1.6</v>
      </c>
      <c r="G21" s="10"/>
      <c r="H21" s="10">
        <v>1.9</v>
      </c>
      <c r="I21" s="10">
        <v>0.6</v>
      </c>
      <c r="J21" s="10">
        <v>0.1</v>
      </c>
      <c r="K21" s="10">
        <v>0</v>
      </c>
      <c r="L21" s="10">
        <v>0.6</v>
      </c>
      <c r="M21" s="10"/>
      <c r="N21" s="10">
        <v>3.2</v>
      </c>
      <c r="O21" s="10">
        <v>1.3</v>
      </c>
      <c r="P21" s="10">
        <v>0.3</v>
      </c>
      <c r="Q21" s="10">
        <v>0</v>
      </c>
      <c r="R21" s="18">
        <v>1.1000000000000001</v>
      </c>
    </row>
    <row r="22" spans="1:20" x14ac:dyDescent="0.25">
      <c r="A22" s="25">
        <v>2019</v>
      </c>
      <c r="B22" s="2" t="s">
        <v>34</v>
      </c>
      <c r="C22" s="2" t="s">
        <v>34</v>
      </c>
      <c r="D22" s="2" t="s">
        <v>34</v>
      </c>
      <c r="E22" s="2" t="s">
        <v>34</v>
      </c>
      <c r="F22" s="2" t="s">
        <v>34</v>
      </c>
      <c r="G22" s="2"/>
      <c r="H22" s="2" t="s">
        <v>34</v>
      </c>
      <c r="I22" s="2" t="s">
        <v>34</v>
      </c>
      <c r="J22" s="2" t="s">
        <v>34</v>
      </c>
      <c r="K22" s="2" t="s">
        <v>34</v>
      </c>
      <c r="L22" s="2" t="s">
        <v>34</v>
      </c>
      <c r="M22" s="2"/>
      <c r="N22" s="2" t="s">
        <v>34</v>
      </c>
      <c r="O22" s="2" t="s">
        <v>34</v>
      </c>
      <c r="P22" s="2" t="s">
        <v>34</v>
      </c>
      <c r="Q22" s="2" t="s">
        <v>34</v>
      </c>
      <c r="R22" s="5" t="s">
        <v>34</v>
      </c>
    </row>
    <row r="23" spans="1:20" x14ac:dyDescent="0.25">
      <c r="A23" s="25">
        <v>2020</v>
      </c>
      <c r="B23" s="10">
        <v>2.7</v>
      </c>
      <c r="C23" s="10">
        <v>2.1</v>
      </c>
      <c r="D23" s="10">
        <v>0.1</v>
      </c>
      <c r="E23" s="10">
        <v>0.1</v>
      </c>
      <c r="F23" s="10">
        <v>1.2</v>
      </c>
      <c r="G23" s="10"/>
      <c r="H23" s="10">
        <v>1.4</v>
      </c>
      <c r="I23" s="10">
        <v>0.5</v>
      </c>
      <c r="J23" s="10">
        <v>0</v>
      </c>
      <c r="K23" s="10">
        <v>0</v>
      </c>
      <c r="L23" s="10">
        <v>0.4</v>
      </c>
      <c r="M23" s="10"/>
      <c r="N23" s="10">
        <v>2.1</v>
      </c>
      <c r="O23" s="10">
        <v>1.3</v>
      </c>
      <c r="P23" s="10">
        <v>0.1</v>
      </c>
      <c r="Q23" s="10">
        <v>0.1</v>
      </c>
      <c r="R23" s="18">
        <v>0.8</v>
      </c>
    </row>
    <row r="24" spans="1:20" x14ac:dyDescent="0.25">
      <c r="A24" s="25">
        <v>2021</v>
      </c>
      <c r="B24" s="10">
        <v>3.2</v>
      </c>
      <c r="C24" s="10">
        <v>2.2999999999999998</v>
      </c>
      <c r="D24" s="10">
        <v>0.4</v>
      </c>
      <c r="E24" s="10">
        <v>0.2</v>
      </c>
      <c r="F24" s="10">
        <v>1.4</v>
      </c>
      <c r="G24" s="10"/>
      <c r="H24" s="10">
        <v>1.5</v>
      </c>
      <c r="I24" s="10">
        <v>0.4</v>
      </c>
      <c r="J24" s="10">
        <v>0.1</v>
      </c>
      <c r="K24" s="10">
        <v>0</v>
      </c>
      <c r="L24" s="10">
        <v>0.4</v>
      </c>
      <c r="M24" s="10"/>
      <c r="N24" s="10">
        <v>2.4</v>
      </c>
      <c r="O24" s="10">
        <v>1.4</v>
      </c>
      <c r="P24" s="10">
        <v>0.3</v>
      </c>
      <c r="Q24" s="10">
        <v>0.1</v>
      </c>
      <c r="R24" s="18">
        <v>0.9</v>
      </c>
    </row>
    <row r="25" spans="1:20" x14ac:dyDescent="0.25">
      <c r="A25" s="25">
        <v>2022</v>
      </c>
      <c r="B25" s="10">
        <v>3.1</v>
      </c>
      <c r="C25" s="10">
        <v>1.6</v>
      </c>
      <c r="D25" s="10">
        <v>0.4</v>
      </c>
      <c r="E25" s="10">
        <v>0.1</v>
      </c>
      <c r="F25" s="10">
        <v>1.2</v>
      </c>
      <c r="G25" s="10"/>
      <c r="H25" s="10">
        <v>2.2000000000000002</v>
      </c>
      <c r="I25" s="10">
        <v>0.7</v>
      </c>
      <c r="J25" s="10">
        <v>0.1</v>
      </c>
      <c r="K25" s="10">
        <v>0</v>
      </c>
      <c r="L25" s="10">
        <v>0.6</v>
      </c>
      <c r="M25" s="10"/>
      <c r="N25" s="10">
        <v>2.6</v>
      </c>
      <c r="O25" s="10">
        <v>1.2</v>
      </c>
      <c r="P25" s="10">
        <v>0.3</v>
      </c>
      <c r="Q25" s="10">
        <v>0</v>
      </c>
      <c r="R25" s="18">
        <v>0.9</v>
      </c>
    </row>
    <row r="26" spans="1:20" s="10" customFormat="1" x14ac:dyDescent="0.25">
      <c r="A26" s="25">
        <v>2023</v>
      </c>
      <c r="B26" s="2" t="s">
        <v>34</v>
      </c>
      <c r="C26" s="2" t="s">
        <v>34</v>
      </c>
      <c r="D26" s="2" t="s">
        <v>34</v>
      </c>
      <c r="E26" s="2" t="s">
        <v>34</v>
      </c>
      <c r="F26" s="2" t="s">
        <v>34</v>
      </c>
      <c r="G26" s="2"/>
      <c r="H26" s="2" t="s">
        <v>34</v>
      </c>
      <c r="I26" s="2" t="s">
        <v>34</v>
      </c>
      <c r="J26" s="2" t="s">
        <v>34</v>
      </c>
      <c r="K26" s="2" t="s">
        <v>34</v>
      </c>
      <c r="L26" s="2" t="s">
        <v>34</v>
      </c>
      <c r="M26" s="2"/>
      <c r="N26" s="2" t="s">
        <v>34</v>
      </c>
      <c r="O26" s="2" t="s">
        <v>34</v>
      </c>
      <c r="P26" s="2" t="s">
        <v>34</v>
      </c>
      <c r="Q26" s="2" t="s">
        <v>34</v>
      </c>
      <c r="R26" s="5" t="s">
        <v>34</v>
      </c>
      <c r="T26" s="42"/>
    </row>
    <row r="27" spans="1:20" s="10" customFormat="1" x14ac:dyDescent="0.25">
      <c r="A27" s="25">
        <v>2024</v>
      </c>
      <c r="B27" s="10">
        <v>2.5</v>
      </c>
      <c r="C27" s="10">
        <v>2.4</v>
      </c>
      <c r="D27" s="10">
        <v>0.8</v>
      </c>
      <c r="E27" s="10">
        <v>0.2</v>
      </c>
      <c r="F27" s="10">
        <v>1.4</v>
      </c>
      <c r="H27" s="10">
        <v>1.3</v>
      </c>
      <c r="I27" s="10">
        <v>0.5</v>
      </c>
      <c r="J27" s="10">
        <v>0.1</v>
      </c>
      <c r="K27" s="10">
        <v>0</v>
      </c>
      <c r="L27" s="10">
        <v>0.4</v>
      </c>
      <c r="N27" s="10">
        <v>1.9</v>
      </c>
      <c r="O27" s="10">
        <v>1.5</v>
      </c>
      <c r="P27" s="10">
        <v>0.5</v>
      </c>
      <c r="Q27" s="10">
        <v>0.1</v>
      </c>
      <c r="R27" s="18">
        <v>0.9</v>
      </c>
      <c r="T27" s="42"/>
    </row>
    <row r="28" spans="1:20" ht="6" customHeight="1" x14ac:dyDescent="0.25">
      <c r="A28" s="28"/>
      <c r="B28" s="28"/>
      <c r="C28" s="98"/>
      <c r="D28" s="98"/>
      <c r="E28" s="98"/>
      <c r="F28" s="98"/>
      <c r="G28" s="98"/>
      <c r="H28" s="98"/>
      <c r="I28" s="98"/>
      <c r="J28" s="98"/>
      <c r="K28" s="98"/>
      <c r="L28" s="110"/>
      <c r="M28" s="110"/>
      <c r="N28" s="110"/>
      <c r="O28" s="34"/>
      <c r="P28" s="34"/>
      <c r="Q28" s="34"/>
      <c r="R28" s="34"/>
    </row>
    <row r="29" spans="1:20" ht="15" customHeight="1" x14ac:dyDescent="0.25">
      <c r="A29" s="190" t="s">
        <v>206</v>
      </c>
      <c r="B29" s="190"/>
      <c r="C29" s="190"/>
      <c r="D29" s="190"/>
      <c r="E29" s="190"/>
      <c r="F29" s="190"/>
      <c r="G29" s="190"/>
      <c r="H29" s="227"/>
      <c r="I29" s="227"/>
      <c r="J29" s="227"/>
      <c r="K29" s="227"/>
      <c r="L29" s="227"/>
      <c r="M29" s="227"/>
      <c r="N29" s="227"/>
      <c r="O29" s="227"/>
      <c r="P29" s="227"/>
      <c r="Q29" s="227"/>
      <c r="R29" s="227"/>
    </row>
    <row r="30" spans="1:20" ht="6" customHeight="1" x14ac:dyDescent="0.25">
      <c r="A30" s="88"/>
      <c r="B30" s="88"/>
      <c r="C30" s="88"/>
      <c r="D30" s="88"/>
      <c r="E30" s="88"/>
      <c r="F30" s="88"/>
      <c r="G30" s="88"/>
      <c r="H30" s="84"/>
      <c r="I30" s="84"/>
      <c r="J30" s="84"/>
      <c r="K30" s="84"/>
      <c r="L30" s="84"/>
      <c r="M30" s="84"/>
      <c r="N30" s="84"/>
    </row>
    <row r="31" spans="1:20" ht="15" customHeight="1" x14ac:dyDescent="0.25">
      <c r="A31" s="190" t="s">
        <v>92</v>
      </c>
      <c r="B31" s="190"/>
      <c r="C31" s="190"/>
      <c r="D31" s="190"/>
      <c r="E31" s="190"/>
      <c r="F31" s="190"/>
      <c r="G31" s="190"/>
      <c r="H31" s="227"/>
      <c r="I31" s="227"/>
      <c r="J31" s="227"/>
      <c r="K31" s="227"/>
      <c r="L31" s="227"/>
      <c r="M31" s="227"/>
      <c r="N31" s="227"/>
      <c r="O31" s="227"/>
      <c r="P31" s="227"/>
      <c r="Q31" s="227"/>
      <c r="R31" s="227"/>
    </row>
    <row r="32" spans="1:20" ht="15" customHeight="1" x14ac:dyDescent="0.25">
      <c r="A32" s="190" t="s">
        <v>230</v>
      </c>
      <c r="B32" s="190"/>
      <c r="C32" s="190"/>
      <c r="D32" s="190"/>
      <c r="E32" s="190"/>
      <c r="F32" s="190"/>
      <c r="G32" s="190"/>
      <c r="H32" s="227"/>
      <c r="I32" s="227"/>
      <c r="J32" s="227"/>
      <c r="K32" s="227"/>
      <c r="L32" s="227"/>
      <c r="M32" s="227"/>
      <c r="N32" s="227"/>
      <c r="O32" s="227"/>
      <c r="P32" s="227"/>
      <c r="Q32" s="227"/>
      <c r="R32" s="227"/>
    </row>
  </sheetData>
  <mergeCells count="11">
    <mergeCell ref="A32:R32"/>
    <mergeCell ref="B4:F4"/>
    <mergeCell ref="H4:L4"/>
    <mergeCell ref="A4:A5"/>
    <mergeCell ref="A31:R31"/>
    <mergeCell ref="A1:B1"/>
    <mergeCell ref="A2:B2"/>
    <mergeCell ref="F1:I1"/>
    <mergeCell ref="A3:R3"/>
    <mergeCell ref="A29:R29"/>
    <mergeCell ref="N4:R4"/>
  </mergeCells>
  <hyperlinks>
    <hyperlink ref="F1:I1" location="Tabellförteckning!A1" display="Tillbaka till innehållsföreckningen " xr:uid="{00000000-0004-0000-3600-000000000000}"/>
  </hyperlinks>
  <pageMargins left="0.7" right="0.7" top="0.75" bottom="0.75" header="0.3" footer="0.3"/>
  <pageSetup paperSize="9" scale="9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O32"/>
  <sheetViews>
    <sheetView zoomScaleNormal="100" workbookViewId="0">
      <pane ySplit="5" topLeftCell="A6" activePane="bottomLeft" state="frozen"/>
      <selection pane="bottomLeft" activeCell="A3" sqref="A3:H3"/>
    </sheetView>
  </sheetViews>
  <sheetFormatPr defaultColWidth="8.5546875" defaultRowHeight="13.2" x14ac:dyDescent="0.25"/>
  <cols>
    <col min="1" max="1" width="35.21875" style="9" customWidth="1"/>
    <col min="2" max="3" width="8.77734375" style="42" customWidth="1"/>
    <col min="4" max="4" width="8.77734375" style="54" customWidth="1"/>
    <col min="5" max="5" width="2.5546875" style="54" customWidth="1"/>
    <col min="6" max="7" width="8.77734375" style="42" customWidth="1"/>
    <col min="8" max="8" width="8.77734375" style="54" customWidth="1"/>
    <col min="9" max="10" width="8.5546875" style="42"/>
    <col min="11" max="12" width="9.21875" style="42" bestFit="1" customWidth="1"/>
    <col min="13" max="13" width="8.5546875" style="42"/>
    <col min="14" max="14" width="14.21875" style="42" bestFit="1" customWidth="1"/>
    <col min="15" max="15" width="8.77734375" style="42" bestFit="1" customWidth="1"/>
    <col min="16" max="16384" width="8.5546875" style="42"/>
  </cols>
  <sheetData>
    <row r="1" spans="1:8" ht="30" customHeight="1" x14ac:dyDescent="0.25">
      <c r="B1" s="54"/>
      <c r="C1" s="54"/>
      <c r="D1" s="211" t="s">
        <v>119</v>
      </c>
      <c r="E1" s="211"/>
      <c r="F1" s="212"/>
      <c r="G1" s="212"/>
      <c r="H1" s="212"/>
    </row>
    <row r="2" spans="1:8" ht="6" customHeight="1" x14ac:dyDescent="0.25"/>
    <row r="3" spans="1:8" ht="45" customHeight="1" x14ac:dyDescent="0.25">
      <c r="A3" s="216" t="s">
        <v>285</v>
      </c>
      <c r="B3" s="216"/>
      <c r="C3" s="216"/>
      <c r="D3" s="216"/>
      <c r="E3" s="216"/>
      <c r="F3" s="216"/>
      <c r="G3" s="216"/>
      <c r="H3" s="216"/>
    </row>
    <row r="4" spans="1:8" ht="15" customHeight="1" x14ac:dyDescent="0.25">
      <c r="B4" s="267" t="s">
        <v>155</v>
      </c>
      <c r="C4" s="267"/>
      <c r="D4" s="267"/>
      <c r="F4" s="267" t="s">
        <v>156</v>
      </c>
      <c r="G4" s="267"/>
      <c r="H4" s="267"/>
    </row>
    <row r="5" spans="1:8" ht="15" customHeight="1" x14ac:dyDescent="0.25">
      <c r="A5" s="101"/>
      <c r="B5" s="54">
        <v>2013</v>
      </c>
      <c r="C5" s="54">
        <v>2017</v>
      </c>
      <c r="D5" s="54">
        <v>2021</v>
      </c>
      <c r="F5" s="54">
        <v>2013</v>
      </c>
      <c r="G5" s="54">
        <v>2017</v>
      </c>
      <c r="H5" s="54">
        <v>2021</v>
      </c>
    </row>
    <row r="6" spans="1:8" ht="6" customHeight="1" x14ac:dyDescent="0.25">
      <c r="A6" s="37"/>
      <c r="B6" s="85"/>
      <c r="C6" s="85"/>
      <c r="D6" s="85"/>
      <c r="E6" s="85"/>
      <c r="F6" s="85"/>
      <c r="G6" s="85"/>
      <c r="H6" s="85"/>
    </row>
    <row r="7" spans="1:8" x14ac:dyDescent="0.25">
      <c r="A7" s="86" t="s">
        <v>231</v>
      </c>
      <c r="B7" s="54">
        <v>0.5</v>
      </c>
      <c r="C7" s="54" t="s">
        <v>159</v>
      </c>
      <c r="D7" s="18">
        <v>1</v>
      </c>
      <c r="F7" s="54">
        <v>0.1</v>
      </c>
      <c r="G7" s="54">
        <v>0.2</v>
      </c>
      <c r="H7" s="54">
        <v>0.2</v>
      </c>
    </row>
    <row r="8" spans="1:8" x14ac:dyDescent="0.25">
      <c r="A8" s="86" t="s">
        <v>232</v>
      </c>
      <c r="B8" s="54">
        <v>0.4</v>
      </c>
      <c r="C8" s="54" t="s">
        <v>160</v>
      </c>
      <c r="D8" s="18">
        <v>0.6</v>
      </c>
      <c r="F8" s="54">
        <v>0.1</v>
      </c>
      <c r="G8" s="54" t="s">
        <v>161</v>
      </c>
      <c r="H8" s="54">
        <v>0.1</v>
      </c>
    </row>
    <row r="9" spans="1:8" ht="15.6" x14ac:dyDescent="0.25">
      <c r="A9" s="86" t="s">
        <v>233</v>
      </c>
      <c r="B9" s="26" t="s">
        <v>66</v>
      </c>
      <c r="C9" s="54">
        <v>0.5</v>
      </c>
      <c r="D9" s="18">
        <v>0.6</v>
      </c>
      <c r="F9" s="26" t="s">
        <v>66</v>
      </c>
      <c r="G9" s="54">
        <v>0.2</v>
      </c>
      <c r="H9" s="54">
        <v>0.1</v>
      </c>
    </row>
    <row r="10" spans="1:8" x14ac:dyDescent="0.25">
      <c r="A10" s="86" t="s">
        <v>234</v>
      </c>
      <c r="B10" s="54">
        <v>0.4</v>
      </c>
      <c r="C10" s="54">
        <v>0.4</v>
      </c>
      <c r="D10" s="18">
        <v>0.4</v>
      </c>
      <c r="F10" s="18">
        <v>0</v>
      </c>
      <c r="G10" s="18">
        <v>0</v>
      </c>
      <c r="H10" s="54">
        <v>0.1</v>
      </c>
    </row>
    <row r="11" spans="1:8" ht="15.6" x14ac:dyDescent="0.25">
      <c r="A11" s="86" t="s">
        <v>235</v>
      </c>
      <c r="B11" s="26" t="s">
        <v>66</v>
      </c>
      <c r="C11" s="54">
        <v>0.2</v>
      </c>
      <c r="D11" s="18">
        <v>0.1</v>
      </c>
      <c r="F11" s="26" t="s">
        <v>66</v>
      </c>
      <c r="G11" s="54">
        <v>0.1</v>
      </c>
      <c r="H11" s="54">
        <v>0.1</v>
      </c>
    </row>
    <row r="12" spans="1:8" x14ac:dyDescent="0.25">
      <c r="A12" s="48" t="s">
        <v>291</v>
      </c>
      <c r="B12" s="26" t="s">
        <v>66</v>
      </c>
      <c r="C12" s="5">
        <v>1.7</v>
      </c>
      <c r="D12" s="5">
        <v>1.6</v>
      </c>
      <c r="E12" s="26"/>
      <c r="F12" s="26" t="s">
        <v>66</v>
      </c>
      <c r="G12" s="26">
        <v>0.4</v>
      </c>
      <c r="H12" s="26">
        <v>0.4</v>
      </c>
    </row>
    <row r="13" spans="1:8" x14ac:dyDescent="0.25">
      <c r="A13" s="86" t="s">
        <v>275</v>
      </c>
      <c r="B13" s="54">
        <v>2.5</v>
      </c>
      <c r="C13" s="54" t="s">
        <v>157</v>
      </c>
      <c r="D13" s="54">
        <v>3.1</v>
      </c>
      <c r="F13" s="54">
        <v>0.8</v>
      </c>
      <c r="G13" s="54" t="s">
        <v>158</v>
      </c>
      <c r="H13" s="54">
        <v>1.1000000000000001</v>
      </c>
    </row>
    <row r="14" spans="1:8" x14ac:dyDescent="0.25">
      <c r="A14" s="48" t="s">
        <v>296</v>
      </c>
      <c r="B14" s="26" t="s">
        <v>34</v>
      </c>
      <c r="C14" s="26">
        <v>4.2</v>
      </c>
      <c r="D14" s="26">
        <v>3.6</v>
      </c>
      <c r="E14" s="26"/>
      <c r="F14" s="26" t="s">
        <v>34</v>
      </c>
      <c r="G14" s="26">
        <v>1.4</v>
      </c>
      <c r="H14" s="26">
        <v>1.4</v>
      </c>
    </row>
    <row r="15" spans="1:8" ht="6" customHeight="1" x14ac:dyDescent="0.25">
      <c r="B15" s="54"/>
      <c r="C15" s="54"/>
      <c r="F15" s="54"/>
      <c r="G15" s="54"/>
    </row>
    <row r="16" spans="1:8" x14ac:dyDescent="0.25">
      <c r="A16" s="86" t="s">
        <v>236</v>
      </c>
      <c r="B16" s="26" t="s">
        <v>34</v>
      </c>
      <c r="C16" s="62">
        <v>3.7</v>
      </c>
      <c r="D16" s="62" t="s">
        <v>180</v>
      </c>
      <c r="E16" s="62"/>
      <c r="F16" s="26" t="s">
        <v>34</v>
      </c>
      <c r="G16" s="62">
        <v>1</v>
      </c>
      <c r="H16" s="62">
        <v>1</v>
      </c>
    </row>
    <row r="17" spans="1:15" x14ac:dyDescent="0.25">
      <c r="A17" s="86" t="s">
        <v>237</v>
      </c>
      <c r="B17" s="26" t="s">
        <v>34</v>
      </c>
      <c r="C17" s="54">
        <v>2.4</v>
      </c>
      <c r="D17" s="54">
        <v>2.5</v>
      </c>
      <c r="F17" s="26" t="s">
        <v>34</v>
      </c>
      <c r="G17" s="54">
        <v>0.9</v>
      </c>
      <c r="H17" s="54">
        <v>1.2</v>
      </c>
    </row>
    <row r="18" spans="1:15" x14ac:dyDescent="0.25">
      <c r="A18" s="86" t="s">
        <v>238</v>
      </c>
      <c r="B18" s="26" t="s">
        <v>34</v>
      </c>
      <c r="C18" s="26" t="s">
        <v>34</v>
      </c>
      <c r="D18" s="54">
        <v>0.8</v>
      </c>
      <c r="F18" s="26" t="s">
        <v>34</v>
      </c>
      <c r="G18" s="26" t="s">
        <v>34</v>
      </c>
      <c r="H18" s="54">
        <v>0.3</v>
      </c>
    </row>
    <row r="19" spans="1:15" ht="15" customHeight="1" x14ac:dyDescent="0.25">
      <c r="A19" s="48" t="s">
        <v>292</v>
      </c>
      <c r="B19" s="26" t="s">
        <v>34</v>
      </c>
      <c r="C19" s="26">
        <v>5.3</v>
      </c>
      <c r="D19" s="26" t="s">
        <v>199</v>
      </c>
      <c r="E19" s="26"/>
      <c r="F19" s="26" t="s">
        <v>34</v>
      </c>
      <c r="G19" s="26">
        <v>1.7</v>
      </c>
      <c r="H19" s="26" t="s">
        <v>201</v>
      </c>
      <c r="K19" s="270"/>
      <c r="L19" s="271"/>
    </row>
    <row r="20" spans="1:15" ht="6" customHeight="1" x14ac:dyDescent="0.25">
      <c r="A20" s="48"/>
      <c r="B20" s="26"/>
      <c r="C20" s="26"/>
      <c r="D20" s="26"/>
      <c r="E20" s="26"/>
      <c r="F20" s="26"/>
      <c r="G20" s="26"/>
      <c r="H20" s="26"/>
    </row>
    <row r="21" spans="1:15" ht="26.4" x14ac:dyDescent="0.25">
      <c r="A21" s="48" t="s">
        <v>297</v>
      </c>
      <c r="B21" s="26" t="s">
        <v>34</v>
      </c>
      <c r="C21" s="26">
        <v>8.6</v>
      </c>
      <c r="D21" s="26" t="s">
        <v>200</v>
      </c>
      <c r="E21" s="26"/>
      <c r="F21" s="26" t="s">
        <v>34</v>
      </c>
      <c r="G21" s="26">
        <v>2.9</v>
      </c>
      <c r="H21" s="26" t="s">
        <v>202</v>
      </c>
      <c r="K21" s="54"/>
      <c r="L21" s="54"/>
    </row>
    <row r="22" spans="1:15" ht="6" customHeight="1" x14ac:dyDescent="0.25">
      <c r="B22" s="54"/>
      <c r="C22" s="54"/>
      <c r="F22" s="54"/>
      <c r="G22" s="54"/>
    </row>
    <row r="23" spans="1:15" x14ac:dyDescent="0.25">
      <c r="A23" s="48" t="s">
        <v>335</v>
      </c>
      <c r="B23" s="26" t="s">
        <v>34</v>
      </c>
      <c r="C23" s="26">
        <v>1.8</v>
      </c>
      <c r="D23" s="26">
        <v>1.6</v>
      </c>
      <c r="E23" s="26"/>
      <c r="F23" s="26" t="s">
        <v>34</v>
      </c>
      <c r="G23" s="26" t="s">
        <v>34</v>
      </c>
      <c r="H23" s="26" t="s">
        <v>34</v>
      </c>
      <c r="K23" s="103"/>
      <c r="L23" s="103"/>
      <c r="M23" s="103"/>
      <c r="N23" s="103"/>
      <c r="O23" s="103"/>
    </row>
    <row r="24" spans="1:15" x14ac:dyDescent="0.25">
      <c r="A24" s="86" t="s">
        <v>336</v>
      </c>
      <c r="B24" s="26" t="s">
        <v>34</v>
      </c>
      <c r="C24" s="26">
        <v>0.4</v>
      </c>
      <c r="D24" s="26">
        <v>0.4</v>
      </c>
      <c r="E24" s="26"/>
      <c r="F24" s="26" t="s">
        <v>34</v>
      </c>
      <c r="G24" s="26" t="s">
        <v>34</v>
      </c>
      <c r="H24" s="26" t="s">
        <v>34</v>
      </c>
      <c r="K24" s="103"/>
      <c r="L24" s="103"/>
      <c r="M24" s="103"/>
      <c r="N24" s="103"/>
      <c r="O24" s="103"/>
    </row>
    <row r="25" spans="1:15" ht="6" customHeight="1" x14ac:dyDescent="0.25">
      <c r="A25" s="37"/>
      <c r="B25" s="34"/>
      <c r="C25" s="34"/>
      <c r="D25" s="85"/>
      <c r="E25" s="85"/>
      <c r="F25" s="34"/>
      <c r="G25" s="34"/>
      <c r="H25" s="85"/>
    </row>
    <row r="26" spans="1:15" ht="15" customHeight="1" x14ac:dyDescent="0.25">
      <c r="A26" s="227" t="s">
        <v>207</v>
      </c>
      <c r="B26" s="227"/>
      <c r="C26" s="227"/>
      <c r="D26" s="227"/>
      <c r="E26" s="227"/>
      <c r="F26" s="227"/>
      <c r="G26" s="227"/>
      <c r="H26" s="227"/>
    </row>
    <row r="27" spans="1:15" ht="6" customHeight="1" x14ac:dyDescent="0.25">
      <c r="A27" s="84"/>
      <c r="B27" s="84"/>
      <c r="C27" s="84"/>
      <c r="D27" s="84"/>
      <c r="E27" s="84"/>
      <c r="F27" s="84"/>
      <c r="G27" s="84"/>
      <c r="H27" s="84"/>
    </row>
    <row r="28" spans="1:15" ht="15" customHeight="1" x14ac:dyDescent="0.25">
      <c r="A28" s="227" t="s">
        <v>179</v>
      </c>
      <c r="B28" s="227"/>
      <c r="C28" s="227"/>
      <c r="D28" s="227"/>
      <c r="E28" s="227"/>
      <c r="F28" s="227"/>
      <c r="G28" s="227"/>
      <c r="H28" s="227"/>
    </row>
    <row r="29" spans="1:15" ht="6" customHeight="1" x14ac:dyDescent="0.25">
      <c r="A29" s="84"/>
      <c r="B29" s="84"/>
      <c r="C29" s="84"/>
      <c r="D29" s="84"/>
      <c r="E29" s="84"/>
      <c r="F29" s="84"/>
      <c r="G29" s="84"/>
      <c r="H29" s="84"/>
    </row>
    <row r="30" spans="1:15" ht="15" customHeight="1" x14ac:dyDescent="0.25">
      <c r="A30" s="227" t="s">
        <v>197</v>
      </c>
      <c r="B30" s="227"/>
      <c r="C30" s="227"/>
      <c r="D30" s="227"/>
      <c r="E30" s="227"/>
      <c r="F30" s="227"/>
      <c r="G30" s="227"/>
      <c r="H30" s="227"/>
    </row>
    <row r="31" spans="1:15" ht="15" customHeight="1" x14ac:dyDescent="0.25">
      <c r="A31" s="227" t="s">
        <v>196</v>
      </c>
      <c r="B31" s="227"/>
      <c r="C31" s="227"/>
      <c r="D31" s="227"/>
      <c r="E31" s="227"/>
      <c r="F31" s="227"/>
      <c r="G31" s="227"/>
      <c r="H31" s="227"/>
    </row>
    <row r="32" spans="1:15" ht="15" customHeight="1" x14ac:dyDescent="0.25">
      <c r="A32" s="227" t="s">
        <v>198</v>
      </c>
      <c r="B32" s="227"/>
      <c r="C32" s="227"/>
      <c r="D32" s="227"/>
      <c r="E32" s="227"/>
      <c r="F32" s="227"/>
      <c r="G32" s="227"/>
      <c r="H32" s="227"/>
    </row>
  </sheetData>
  <sortState xmlns:xlrd2="http://schemas.microsoft.com/office/spreadsheetml/2017/richdata2" ref="K34:L48">
    <sortCondition ref="K34:K48"/>
  </sortState>
  <mergeCells count="10">
    <mergeCell ref="K19:L19"/>
    <mergeCell ref="D1:H1"/>
    <mergeCell ref="A3:H3"/>
    <mergeCell ref="B4:D4"/>
    <mergeCell ref="F4:H4"/>
    <mergeCell ref="A32:H32"/>
    <mergeCell ref="A31:H31"/>
    <mergeCell ref="A30:H30"/>
    <mergeCell ref="A26:H26"/>
    <mergeCell ref="A28:H28"/>
  </mergeCells>
  <hyperlinks>
    <hyperlink ref="D1:H1" location="Tabellförteckning!A1" display="Tillbaka till innehållsföreckningen " xr:uid="{00000000-0004-0000-3700-000000000000}"/>
  </hyperlinks>
  <pageMargins left="0.7" right="0.7" top="0.75" bottom="0.75" header="0.3" footer="0.3"/>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fa8722-e8f1-4d82-8fcb-b95abf9fe7bf">
      <Terms xmlns="http://schemas.microsoft.com/office/infopath/2007/PartnerControls"/>
    </lcf76f155ced4ddcb4097134ff3c332f>
    <TaxCatchAll xmlns="8e1d77dc-1e0a-454b-a2fb-7b9fcc6475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EC998EF7586BE49A0801CD5E2410672" ma:contentTypeVersion="19" ma:contentTypeDescription="Skapa ett nytt dokument." ma:contentTypeScope="" ma:versionID="b7ed7035473163e272d1d18efb2b6efa">
  <xsd:schema xmlns:xsd="http://www.w3.org/2001/XMLSchema" xmlns:xs="http://www.w3.org/2001/XMLSchema" xmlns:p="http://schemas.microsoft.com/office/2006/metadata/properties" xmlns:ns2="f3fa8722-e8f1-4d82-8fcb-b95abf9fe7bf" xmlns:ns3="8e1d77dc-1e0a-454b-a2fb-7b9fcc64750b" targetNamespace="http://schemas.microsoft.com/office/2006/metadata/properties" ma:root="true" ma:fieldsID="f1faebaeec60630426cd24f20e6219a7" ns2:_="" ns3:_="">
    <xsd:import namespace="f3fa8722-e8f1-4d82-8fcb-b95abf9fe7bf"/>
    <xsd:import namespace="8e1d77dc-1e0a-454b-a2fb-7b9fcc6475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a8722-e8f1-4d82-8fcb-b95abf9fe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e727a12c-b2f3-4741-bbe5-0c761c40f4e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1d77dc-1e0a-454b-a2fb-7b9fcc64750b"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88eefc31-dc2f-48d1-bb08-590773dc4401}" ma:internalName="TaxCatchAll" ma:showField="CatchAllData" ma:web="8e1d77dc-1e0a-454b-a2fb-7b9fcc6475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AC8EE-5E87-4A41-A552-0077B24AC7F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03c173af-8774-4656-9495-f03697afcdd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29163D-7E8C-4290-AAC4-0FBF7068356D}">
  <ds:schemaRefs>
    <ds:schemaRef ds:uri="http://schemas.microsoft.com/sharepoint/v3/contenttype/forms"/>
  </ds:schemaRefs>
</ds:datastoreItem>
</file>

<file path=customXml/itemProps3.xml><?xml version="1.0" encoding="utf-8"?>
<ds:datastoreItem xmlns:ds="http://schemas.openxmlformats.org/officeDocument/2006/customXml" ds:itemID="{2A13E129-CF92-4007-A379-4168FA8CF4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40</vt:i4>
      </vt:variant>
      <vt:variant>
        <vt:lpstr>Namngivna områden</vt:lpstr>
      </vt:variant>
      <vt:variant>
        <vt:i4>45</vt:i4>
      </vt:variant>
    </vt:vector>
  </HeadingPairs>
  <TitlesOfParts>
    <vt:vector size="85" baseType="lpstr">
      <vt:lpstr>Försättsblad</vt:lpstr>
      <vt:lpstr>Förklaringar</vt:lpstr>
      <vt:lpstr>Tabellförteckning</vt:lpstr>
      <vt:lpstr>TK 1-8</vt:lpstr>
      <vt:lpstr>1</vt:lpstr>
      <vt:lpstr>2</vt:lpstr>
      <vt:lpstr>3</vt:lpstr>
      <vt:lpstr>4</vt:lpstr>
      <vt:lpstr>5</vt:lpstr>
      <vt:lpstr>6</vt:lpstr>
      <vt:lpstr>7</vt:lpstr>
      <vt:lpstr>8</vt:lpstr>
      <vt:lpstr>TK 9-15</vt:lpstr>
      <vt:lpstr>9</vt:lpstr>
      <vt:lpstr>10</vt:lpstr>
      <vt:lpstr>11</vt:lpstr>
      <vt:lpstr>12</vt:lpstr>
      <vt:lpstr>13</vt:lpstr>
      <vt:lpstr>14</vt:lpstr>
      <vt:lpstr>15</vt:lpstr>
      <vt:lpstr>TK 16-24</vt:lpstr>
      <vt:lpstr>16</vt:lpstr>
      <vt:lpstr>17</vt:lpstr>
      <vt:lpstr>18</vt:lpstr>
      <vt:lpstr>19</vt:lpstr>
      <vt:lpstr>20</vt:lpstr>
      <vt:lpstr>21</vt:lpstr>
      <vt:lpstr>22</vt:lpstr>
      <vt:lpstr>23</vt:lpstr>
      <vt:lpstr>24</vt:lpstr>
      <vt:lpstr>TK 25-33</vt:lpstr>
      <vt:lpstr>25</vt:lpstr>
      <vt:lpstr>26</vt:lpstr>
      <vt:lpstr>27</vt:lpstr>
      <vt:lpstr>28</vt:lpstr>
      <vt:lpstr>29</vt:lpstr>
      <vt:lpstr>30</vt:lpstr>
      <vt:lpstr>31</vt:lpstr>
      <vt:lpstr>32</vt:lpstr>
      <vt:lpstr>33</vt:lpstr>
      <vt:lpstr>'25'!_Toc10438822</vt:lpstr>
      <vt:lpstr>'26'!_Toc10438822</vt:lpstr>
      <vt:lpstr>'10'!TABLE</vt:lpstr>
      <vt:lpstr>'10'!TABLE_2</vt:lpstr>
      <vt:lpstr>'10'!TABLE_3</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'19'!Utskriftsområde</vt:lpstr>
      <vt:lpstr>'2'!Utskriftsområde</vt:lpstr>
      <vt:lpstr>'20'!Utskriftsområde</vt:lpstr>
      <vt:lpstr>'21'!Utskriftsområde</vt:lpstr>
      <vt:lpstr>'22'!Utskriftsområde</vt:lpstr>
      <vt:lpstr>'23'!Utskriftsområde</vt:lpstr>
      <vt:lpstr>'24'!Utskriftsområde</vt:lpstr>
      <vt:lpstr>'25'!Utskriftsområde</vt:lpstr>
      <vt:lpstr>'26'!Utskriftsområde</vt:lpstr>
      <vt:lpstr>'27'!Utskriftsområde</vt:lpstr>
      <vt:lpstr>'28'!Utskriftsområde</vt:lpstr>
      <vt:lpstr>'29'!Utskriftsområde</vt:lpstr>
      <vt:lpstr>'3'!Utskriftsområde</vt:lpstr>
      <vt:lpstr>'30'!Utskriftsområde</vt:lpstr>
      <vt:lpstr>'31'!Utskriftsområde</vt:lpstr>
      <vt:lpstr>'32'!Utskriftsområde</vt:lpstr>
      <vt:lpstr>'33'!Utskriftsområde</vt:lpstr>
      <vt:lpstr>'4'!Utskriftsområde</vt:lpstr>
      <vt:lpstr>'5'!Utskriftsområde</vt:lpstr>
      <vt:lpstr>'6'!Utskriftsområde</vt:lpstr>
      <vt:lpstr>'7'!Utskriftsområde</vt:lpstr>
      <vt:lpstr>'8'!Utskriftsområde</vt:lpstr>
      <vt:lpstr>'9'!Utskriftsområde</vt:lpstr>
      <vt:lpstr>Förklaringar!Utskriftsområde</vt:lpstr>
      <vt:lpstr>Försättsblad!Utskriftsområde</vt:lpstr>
      <vt:lpstr>Tabellförteckning!Utskriftsområde</vt:lpstr>
      <vt:lpstr>'TK 16-24'!Utskriftsområde</vt:lpstr>
      <vt:lpstr>'TK 1-8'!Utskriftsområde</vt:lpstr>
      <vt:lpstr>'TK 25-33'!Utskriftsområde</vt:lpstr>
      <vt:lpstr>'TK 9-15'!Utskriftsområde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Ulf Guttormsson</dc:creator>
  <cp:lastModifiedBy>Ulf Guttormsson</cp:lastModifiedBy>
  <cp:lastPrinted>2025-03-04T11:53:54Z</cp:lastPrinted>
  <dcterms:created xsi:type="dcterms:W3CDTF">1999-02-23T06:47:13Z</dcterms:created>
  <dcterms:modified xsi:type="dcterms:W3CDTF">2025-09-10T08:34:31Z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0x010100FEC998EF7586BE49A0801CD5E2410672</vt:lpwstr>
  </property>
  <property fmtid="{D5CDD505-2E9C-101B-9397-08002B2CF9AE}" pid="3" name="xd_ProgID">
    <vt:lpwstr/>
  </property>
  <property fmtid="{D5CDD505-2E9C-101B-9397-08002B2CF9AE}" pid="4" name="MediaServiceImageTags">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