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Rapporter\Rapportserien\181 - Narkotikaprisutvecklingen i Sverige 1988-2018\"/>
    </mc:Choice>
  </mc:AlternateContent>
  <bookViews>
    <workbookView xWindow="0" yWindow="0" windowWidth="20160" windowHeight="9948" activeTab="4"/>
  </bookViews>
  <sheets>
    <sheet name="Försättsblad" sheetId="28" r:id="rId1"/>
    <sheet name="Förklaringar" sheetId="29" r:id="rId2"/>
    <sheet name="Innehåll" sheetId="27" r:id="rId3"/>
    <sheet name="1" sheetId="17" r:id="rId4"/>
    <sheet name="2" sheetId="18" r:id="rId5"/>
    <sheet name="3" sheetId="19" r:id="rId6"/>
    <sheet name="4" sheetId="20" r:id="rId7"/>
    <sheet name="5" sheetId="21" r:id="rId8"/>
    <sheet name="6" sheetId="22" r:id="rId9"/>
    <sheet name="7" sheetId="23" r:id="rId10"/>
    <sheet name="8" sheetId="24" r:id="rId11"/>
    <sheet name="9" sheetId="42" r:id="rId12"/>
    <sheet name="10" sheetId="43" r:id="rId13"/>
    <sheet name="11" sheetId="33" r:id="rId14"/>
    <sheet name="12" sheetId="32" r:id="rId15"/>
    <sheet name="13" sheetId="36" r:id="rId16"/>
    <sheet name="14" sheetId="37" r:id="rId17"/>
    <sheet name="15" sheetId="38" r:id="rId18"/>
    <sheet name="16" sheetId="39" r:id="rId19"/>
    <sheet name="17" sheetId="40" r:id="rId20"/>
    <sheet name="18" sheetId="41" r:id="rId21"/>
    <sheet name="19" sheetId="34" r:id="rId22"/>
    <sheet name="20" sheetId="35" r:id="rId23"/>
    <sheet name="21" sheetId="44" r:id="rId24"/>
  </sheets>
  <definedNames>
    <definedName name="_Toc259450346" localSheetId="3">'1'!$A$2</definedName>
    <definedName name="_Toc259450346" localSheetId="4">'2'!$A$2</definedName>
    <definedName name="_Toc259450346" localSheetId="5">'3'!$A$2</definedName>
    <definedName name="_Toc259450346" localSheetId="6">'4'!$A$2</definedName>
    <definedName name="_Toc259450346" localSheetId="7">'5'!$A$2</definedName>
    <definedName name="_Toc259450346" localSheetId="8">'6'!$A$2</definedName>
    <definedName name="_Toc259450346" localSheetId="9">'7'!$A$2</definedName>
    <definedName name="_Toc259450346" localSheetId="10">'8'!$A$2</definedName>
    <definedName name="_xlnm.Print_Area" localSheetId="3">'1'!$A$1:$J$38</definedName>
    <definedName name="_xlnm.Print_Area" localSheetId="13">'11'!$A$2:$F$37</definedName>
    <definedName name="_xlnm.Print_Area" localSheetId="14">'12'!$A$1:$H$35</definedName>
    <definedName name="_xlnm.Print_Area" localSheetId="15">'13'!$A$1:$J$16</definedName>
    <definedName name="_xlnm.Print_Area" localSheetId="16">'14'!$A$1:$J$16</definedName>
    <definedName name="_xlnm.Print_Area" localSheetId="17">'15'!$A$1:$J$16</definedName>
    <definedName name="_xlnm.Print_Area" localSheetId="18">'16'!$A$1:$J$16</definedName>
    <definedName name="_xlnm.Print_Area" localSheetId="20">'18'!$A$1:$J$16</definedName>
    <definedName name="_xlnm.Print_Area" localSheetId="21">'19'!$A$1:$K$14</definedName>
    <definedName name="_xlnm.Print_Area" localSheetId="4">'2'!$A$1:$J$38</definedName>
    <definedName name="_xlnm.Print_Area" localSheetId="22">'20'!$A$1:$H$14</definedName>
    <definedName name="_xlnm.Print_Area" localSheetId="5">'3'!$A$1:$J$38</definedName>
    <definedName name="_xlnm.Print_Area" localSheetId="6">'4'!$A$1:$J$38</definedName>
    <definedName name="_xlnm.Print_Area" localSheetId="7">'5'!$A$1:$J$40</definedName>
    <definedName name="_xlnm.Print_Area" localSheetId="8">'6'!$A$1:$J$38</definedName>
    <definedName name="_xlnm.Print_Area" localSheetId="9">'7'!$A$1:$J$26</definedName>
    <definedName name="_xlnm.Print_Area" localSheetId="10">'8'!$A$1:$J$26</definedName>
    <definedName name="_xlnm.Print_Area" localSheetId="1">Förklaringar!$A$1:$B$12</definedName>
    <definedName name="_xlnm.Print_Area" localSheetId="0">Försättsblad!$A$1:$A$23</definedName>
    <definedName name="_xlnm.Print_Area" localSheetId="2">Innehåll!$A$1:$B$21</definedName>
  </definedNames>
  <calcPr calcId="162913"/>
</workbook>
</file>

<file path=xl/calcChain.xml><?xml version="1.0" encoding="utf-8"?>
<calcChain xmlns="http://schemas.openxmlformats.org/spreadsheetml/2006/main">
  <c r="B24" i="27" l="1"/>
  <c r="H9" i="35" l="1"/>
  <c r="G9" i="35"/>
  <c r="H9" i="34"/>
  <c r="G9" i="34"/>
  <c r="I9" i="34" l="1"/>
  <c r="K9" i="34" s="1"/>
  <c r="G6" i="35"/>
  <c r="H6" i="35"/>
  <c r="B12" i="35"/>
  <c r="H10" i="35"/>
  <c r="G10" i="35"/>
  <c r="J9" i="34" l="1"/>
  <c r="H8" i="35"/>
  <c r="G8" i="35"/>
  <c r="E12" i="34"/>
  <c r="D12" i="34"/>
  <c r="C12" i="34"/>
  <c r="B12" i="34"/>
  <c r="I7" i="34"/>
  <c r="K7" i="34" s="1"/>
  <c r="H6" i="34"/>
  <c r="H7" i="34"/>
  <c r="H8" i="34"/>
  <c r="H10" i="34"/>
  <c r="G6" i="34"/>
  <c r="G7" i="34"/>
  <c r="G8" i="34"/>
  <c r="G10" i="34"/>
  <c r="J7" i="34" l="1"/>
  <c r="J6" i="34"/>
  <c r="H12" i="34"/>
  <c r="G12" i="34"/>
  <c r="I6" i="34"/>
  <c r="K6" i="34" s="1"/>
  <c r="I10" i="34"/>
  <c r="K10" i="34" s="1"/>
  <c r="I8" i="34"/>
  <c r="K8" i="34" s="1"/>
  <c r="B13" i="27"/>
  <c r="B12" i="27"/>
  <c r="B11" i="27"/>
  <c r="D12" i="44"/>
  <c r="D13" i="44"/>
  <c r="D11" i="44"/>
  <c r="D6" i="44"/>
  <c r="D8" i="44"/>
  <c r="D7" i="44"/>
  <c r="K12" i="34" l="1"/>
  <c r="I12" i="34"/>
  <c r="J8" i="34"/>
  <c r="J10" i="34"/>
  <c r="D14" i="41"/>
  <c r="D14" i="40"/>
  <c r="D14" i="39"/>
  <c r="D14" i="38"/>
  <c r="D14" i="37"/>
  <c r="D14" i="36"/>
  <c r="J12" i="34" l="1"/>
  <c r="D13" i="37"/>
  <c r="D13" i="38"/>
  <c r="D13" i="39"/>
  <c r="D13" i="40"/>
  <c r="D13" i="41"/>
  <c r="D13" i="36"/>
  <c r="B5" i="27" l="1"/>
  <c r="B15" i="27" l="1"/>
  <c r="B23" i="27"/>
  <c r="B21" i="27"/>
  <c r="B20" i="27"/>
  <c r="B19" i="27"/>
  <c r="B18" i="27"/>
  <c r="B17" i="27"/>
  <c r="B16" i="27"/>
  <c r="D6" i="41"/>
  <c r="D7" i="41"/>
  <c r="D8" i="41"/>
  <c r="D9" i="41"/>
  <c r="D10" i="41"/>
  <c r="D11" i="41"/>
  <c r="D12" i="41"/>
  <c r="D6" i="40"/>
  <c r="D7" i="40"/>
  <c r="D8" i="40"/>
  <c r="D9" i="40"/>
  <c r="D10" i="40"/>
  <c r="D11" i="40"/>
  <c r="D12" i="40"/>
  <c r="D6" i="39"/>
  <c r="D7" i="39"/>
  <c r="D8" i="39"/>
  <c r="D9" i="39"/>
  <c r="D10" i="39"/>
  <c r="D11" i="39"/>
  <c r="D12" i="39"/>
  <c r="D6" i="38"/>
  <c r="D7" i="38"/>
  <c r="D8" i="38"/>
  <c r="D9" i="38"/>
  <c r="D10" i="38"/>
  <c r="D11" i="38"/>
  <c r="D12" i="38"/>
  <c r="D6" i="37"/>
  <c r="D7" i="37"/>
  <c r="D8" i="37"/>
  <c r="D9" i="37"/>
  <c r="D10" i="37"/>
  <c r="D11" i="37"/>
  <c r="D12" i="37"/>
  <c r="D7" i="36" l="1"/>
  <c r="D8" i="36"/>
  <c r="D9" i="36"/>
  <c r="D10" i="36"/>
  <c r="D11" i="36"/>
  <c r="D12" i="36"/>
  <c r="D6" i="36"/>
  <c r="B22" i="27" l="1"/>
  <c r="E12" i="35" l="1"/>
  <c r="D12" i="35"/>
  <c r="C12" i="35"/>
  <c r="H7" i="35"/>
  <c r="G7" i="35"/>
  <c r="H12" i="35" l="1"/>
  <c r="G12" i="35"/>
  <c r="B14" i="27"/>
  <c r="B10" i="27"/>
  <c r="B9" i="27"/>
  <c r="B8" i="27"/>
  <c r="B7" i="27"/>
  <c r="B6" i="27"/>
  <c r="B4" i="27"/>
</calcChain>
</file>

<file path=xl/sharedStrings.xml><?xml version="1.0" encoding="utf-8"?>
<sst xmlns="http://schemas.openxmlformats.org/spreadsheetml/2006/main" count="586" uniqueCount="77">
  <si>
    <t>Antal</t>
  </si>
  <si>
    <t>–</t>
  </si>
  <si>
    <t>Svar</t>
  </si>
  <si>
    <t>Ursprungligt pris</t>
  </si>
  <si>
    <t>(%)</t>
  </si>
  <si>
    <t>Prisintervall</t>
  </si>
  <si>
    <t>Medel</t>
  </si>
  <si>
    <t>Median</t>
  </si>
  <si>
    <t>Antal
enkäter</t>
  </si>
  <si>
    <t>KPI-justerat medianpris</t>
  </si>
  <si>
    <t>Beskrivning:</t>
  </si>
  <si>
    <t>Publicerat:</t>
  </si>
  <si>
    <t>Begrepp:</t>
  </si>
  <si>
    <t xml:space="preserve"> </t>
  </si>
  <si>
    <t>Kontakt:</t>
  </si>
  <si>
    <t>Tabellförteckning</t>
  </si>
  <si>
    <t>Nr:</t>
  </si>
  <si>
    <t>Hasch</t>
  </si>
  <si>
    <t>Marijuana</t>
  </si>
  <si>
    <t>Amfetamin</t>
  </si>
  <si>
    <t>Kokain</t>
  </si>
  <si>
    <t>Brunt heroin</t>
  </si>
  <si>
    <t>Ecstasy</t>
  </si>
  <si>
    <t>LSD</t>
  </si>
  <si>
    <t>Källa: CAN:s rapporteringssystem om droger.</t>
  </si>
  <si>
    <t>a)  T.o.m. 1990 efterfrågades ”heroin” och 1993–1997 efterfrågades ”vanligt heroin” medan frågeformuleringen inte är känd 1991–1992.</t>
  </si>
  <si>
    <t>Till innehållsförteckningen</t>
  </si>
  <si>
    <t>-</t>
  </si>
  <si>
    <t>Polis</t>
  </si>
  <si>
    <t>Tull</t>
  </si>
  <si>
    <t>Totalt</t>
  </si>
  <si>
    <t>Cannabis totalt</t>
  </si>
  <si>
    <t>Genomsnitt</t>
  </si>
  <si>
    <t>Gatupriser</t>
  </si>
  <si>
    <t>Grossistpriser</t>
  </si>
  <si>
    <t>Källa: Polismyndigheten och Tullverket.</t>
  </si>
  <si>
    <t>Hasch-andel (%)</t>
  </si>
  <si>
    <t>.</t>
  </si>
  <si>
    <t>Marginal (Gatu/Gross)</t>
  </si>
  <si>
    <t>Gatuprisutvecklingen för hasch i realprisjusterade medianpriser. Priser i kronor per gram. (Inkl. antalet prissvar, prisintervall samt ursprungliga medel- och medianpriser). 1988–2018.</t>
  </si>
  <si>
    <t>Grossistprisutvecklingen för ecstasy i realprisjusterade medianpriser. Priser i kronor per tusental tabletter. (Inkl. antalet prissvar, prisintervall samt ursprungliga medel- och medianpriser). 2010–2018.</t>
  </si>
  <si>
    <t>Grossistprisutvecklingen för kokain i realprisjusterade medianpriser. Priser i kronor per kilo. (Inkl. antalet prissvar, prisintervall samt ursprungliga medel- och medianpriser). 2010–2018.</t>
  </si>
  <si>
    <t>Grossistprisutvecklingen för amfetamin i realprisjusterade medianpriser. Priser i kronor per kilo. (Inkl. antalet prissvar, prisintervall samt ursprungliga medel- och medianpriser). 2010–2018.</t>
  </si>
  <si>
    <t>Grossistprisutvecklingen för brunt heroin i realprisjusterade medianpriser. Priser i kronor per kilo. (Inkl. antalet prissvar, prisintervall samt ursprungliga medel- och medianpriser). 2010–2018.</t>
  </si>
  <si>
    <t>Grossistprisutvecklingen för marijuana i realprisjusterade medianpriser. Priser i kronor per kilo. (Inkl. antalet prissvar, prisintervall samt ursprungliga medel- och medianpriser). 2010–2018.</t>
  </si>
  <si>
    <t>Grossistprisutvecklingen för hasch i realprisjusterade medianpriser. Priser i kronor per kilo. (Inkl. antalet prissvar, prisintervall samt ursprungliga medel- och medianpriser). 2010–2018.</t>
  </si>
  <si>
    <t>Indexerad realprisjusterad utveckling av gatupriset (medianvärden) för hasch, marijuana, amfetamin, kokain, brunt heroin, ecstasy, LSD, kat och GHB. 1988–2018. Index 2000=100.</t>
  </si>
  <si>
    <t>Indexerad realprisjusterad mediangatuprisutveckling för hasch, marijuana, amfetamin, kokain och brunt heroin. 1988–2018. Index 1988=100.</t>
  </si>
  <si>
    <t>Gatuprisutvecklingen för LSD i realprisjusterade medianpriser. Priser i kronor per dos. (Inkl. antalet prissvar, prisintervall samt ursprungliga medel- och medianpriser). 2000–2018.</t>
  </si>
  <si>
    <t>Gatuprisutvecklingen för ecstasy i realprisjusterade medianpriser. Priser i kronor per tablett. (Inkl. antalet prissvar, prisintervall samt ursprungliga medel- och medianpriser). 2000–2018.</t>
  </si>
  <si>
    <t>Gatuprisutvecklingen för kokain i realprisjusterade medianpriser. Priser i kronor per gram. (Inkl. antalet prissvar, prisintervall samt ursprungliga medel- och medianpriser). 1988–2018.</t>
  </si>
  <si>
    <t>Gatuprisutvecklingen för amfetamin i realprisjusterade medianpriser. Priser i kronor per gram. (Inkl. antalet prissvar, prisintervall samt ursprungliga medel- och medianpriser). 1988–2018.</t>
  </si>
  <si>
    <t>Gatuprisutvecklingen för marijuana i realprisjusterade medianpriser. Priser i kronor per gram. (Inkl. antalet prissvar, prisintervall samt ursprungliga medel- och medianpriser). 1988–2018.</t>
  </si>
  <si>
    <t>Narkotikaprisutvecklingen i Sverige 1988–2018</t>
  </si>
  <si>
    <t>Medel-värde</t>
  </si>
  <si>
    <t>Median-värde</t>
  </si>
  <si>
    <t>CAN-Rapport 181</t>
  </si>
  <si>
    <r>
      <t>Gatuprisutvecklingen för vitt heroin/heroin</t>
    </r>
    <r>
      <rPr>
        <b/>
        <vertAlign val="superscript"/>
        <sz val="10"/>
        <color indexed="8"/>
        <rFont val="Arial"/>
        <family val="2"/>
      </rPr>
      <t xml:space="preserve"> a)</t>
    </r>
    <r>
      <rPr>
        <b/>
        <sz val="10"/>
        <color indexed="8"/>
        <rFont val="Arial"/>
        <family val="2"/>
      </rPr>
      <t xml:space="preserve"> i realprisjusterade medianpriser. Priser i kronor per gram. (Inkl. antalet prissvar, prisintervall samt ursprungliga medel- och medianpriser). 1988–2018.</t>
    </r>
  </si>
  <si>
    <t>a) Tramadol, Tradolan, Nobligan, m.fl.</t>
  </si>
  <si>
    <t>a) Xanor, Alprazolam, Xanax, m.fl.</t>
  </si>
  <si>
    <t>Cannabisbeslag av tull och polis. Kilo. 2014–2018.</t>
  </si>
  <si>
    <t>Inflationsjusterade gatu- och grossistmedianpriser, kronor per gram respektive kilo, samt marginalen. 2014–2018.</t>
  </si>
  <si>
    <t>Tullandel (%)</t>
  </si>
  <si>
    <t>ulf.guttormsson@can.se och martina.zetterqvist@can.se</t>
  </si>
  <si>
    <t>Med KPI avses SCB:s konsumentprisindex. Justeringen enligt KPI genererar s.k. realpriser.</t>
  </si>
  <si>
    <t>Medianvärde används som komplement till aritmetiskt medelvärde/genomsnittet för att undvika att (eventuella) kraftigt avvikande priser får alltför stort inflytande.</t>
  </si>
  <si>
    <t>Denna Excelfil utgörs av tabeller innehållande data hämtade från CAN:s rapporteringssystem om droger (CRD). För mer information om undersökningen hänvisas till CAN-rapport 181 som kan laddas ner från www.can.se.</t>
  </si>
  <si>
    <t>2019-05-08</t>
  </si>
  <si>
    <r>
      <t>Gatupriset för tramadol</t>
    </r>
    <r>
      <rPr>
        <b/>
        <vertAlign val="superscript"/>
        <sz val="10"/>
        <color indexed="8"/>
        <rFont val="Arial"/>
        <family val="2"/>
      </rPr>
      <t xml:space="preserve"> a)</t>
    </r>
    <r>
      <rPr>
        <b/>
        <sz val="10"/>
        <color indexed="8"/>
        <rFont val="Arial"/>
        <family val="2"/>
      </rPr>
      <t>. Pris i kronor per 100 milligram. (Inkl. antalet prissvar, prisintervall samt medel- och medianpriser). 2018.</t>
    </r>
  </si>
  <si>
    <t>Pris</t>
  </si>
  <si>
    <t>Cigaretter (kr/limpa)</t>
  </si>
  <si>
    <t>Sprit (kr/liter)</t>
  </si>
  <si>
    <t>Starköl (kr/liter)</t>
  </si>
  <si>
    <t>Antal 
enkäter</t>
  </si>
  <si>
    <t>Gatuprisutvecklingen för smugglad tobak och alkohol i realprisjusterade medianpriser. Priser i kronor per limpa eller liter (Inkl. antalet prissvar, prisintervall samt ursprungliga medel- och medianpriser). 2017–2018.</t>
  </si>
  <si>
    <r>
      <t>Gatuprisutvecklingen för brunt heroin/heroin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i realprisjusterade medianpriser. Priser i kronor per gram. (Inkl. antalet prissvar, prisintervall samt ursprungliga medel- och medianpriser). 1988–2018.</t>
    </r>
  </si>
  <si>
    <r>
      <t xml:space="preserve">Gatupriset för alprazolam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>. Pris i kronor per 1 milligram. (Inkl. antalet prissvar, prisintervall samt medel- och medianpriser).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</si>
</sst>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 ;[Red]\-#,##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9"/>
      <color rgb="FF000000"/>
      <name val="Verdana"/>
      <family val="2"/>
    </font>
    <font>
      <b/>
      <vertAlign val="superscript"/>
      <sz val="10"/>
      <color indexed="8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2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49" fontId="2" fillId="0" borderId="0" xfId="0" applyNumberFormat="1" applyFont="1" applyBorder="1" applyAlignment="1">
      <alignment horizontal="right" vertical="top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2" applyAlignment="1">
      <alignment vertical="center" wrapText="1"/>
    </xf>
    <xf numFmtId="0" fontId="3" fillId="0" borderId="0" xfId="2" applyBorder="1"/>
    <xf numFmtId="0" fontId="1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/>
    <xf numFmtId="0" fontId="4" fillId="0" borderId="0" xfId="0" applyFont="1" applyBorder="1"/>
    <xf numFmtId="0" fontId="5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0" fillId="0" borderId="0" xfId="0" applyNumberFormat="1" applyFill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0" xfId="2" applyAlignment="1">
      <alignment wrapText="1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/>
    <xf numFmtId="0" fontId="5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0" xfId="0" applyFont="1" applyFill="1" applyBorder="1"/>
    <xf numFmtId="1" fontId="5" fillId="0" borderId="0" xfId="0" applyNumberFormat="1" applyFont="1" applyFill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wrapText="1"/>
    </xf>
    <xf numFmtId="165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0" fontId="3" fillId="0" borderId="0" xfId="2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3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9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11" fillId="0" borderId="0" xfId="0" applyFont="1" applyFill="1"/>
    <xf numFmtId="1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3" fontId="5" fillId="0" borderId="0" xfId="0" applyNumberFormat="1" applyFont="1"/>
    <xf numFmtId="49" fontId="0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49" fontId="0" fillId="0" borderId="0" xfId="0" applyNumberFormat="1" applyFill="1" applyAlignment="1">
      <alignment horizontal="left" wrapText="1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3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wrapText="1"/>
    </xf>
    <xf numFmtId="0" fontId="3" fillId="0" borderId="0" xfId="2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wrapText="1"/>
    </xf>
  </cellXfs>
  <cellStyles count="3">
    <cellStyle name="Hyperlä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9</xdr:row>
      <xdr:rowOff>28575</xdr:rowOff>
    </xdr:from>
    <xdr:ext cx="4787735" cy="628650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1485900"/>
          <a:ext cx="4787735" cy="62865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1</xdr:col>
      <xdr:colOff>561974</xdr:colOff>
      <xdr:row>0</xdr:row>
      <xdr:rowOff>343263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5725"/>
          <a:ext cx="990599" cy="2575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1</xdr:col>
      <xdr:colOff>561974</xdr:colOff>
      <xdr:row>0</xdr:row>
      <xdr:rowOff>343263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5725"/>
          <a:ext cx="990599" cy="2575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2</xdr:col>
      <xdr:colOff>28575</xdr:colOff>
      <xdr:row>0</xdr:row>
      <xdr:rowOff>342901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1038225" cy="27622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2</xdr:col>
      <xdr:colOff>47625</xdr:colOff>
      <xdr:row>0</xdr:row>
      <xdr:rowOff>361951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1057275" cy="29527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2</xdr:col>
      <xdr:colOff>19049</xdr:colOff>
      <xdr:row>0</xdr:row>
      <xdr:rowOff>333738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990599" cy="25753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561974</xdr:colOff>
      <xdr:row>0</xdr:row>
      <xdr:rowOff>314688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990599" cy="25753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990599" cy="25753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2248785" cy="295275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248785" cy="295275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285749</xdr:colOff>
      <xdr:row>0</xdr:row>
      <xdr:rowOff>324213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247649</xdr:colOff>
      <xdr:row>0</xdr:row>
      <xdr:rowOff>324213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0</xdr:col>
      <xdr:colOff>1028699</xdr:colOff>
      <xdr:row>0</xdr:row>
      <xdr:rowOff>381001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990599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76202</xdr:rowOff>
    </xdr:from>
    <xdr:to>
      <xdr:col>1</xdr:col>
      <xdr:colOff>800100</xdr:colOff>
      <xdr:row>0</xdr:row>
      <xdr:rowOff>333376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76202"/>
          <a:ext cx="990599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66676</xdr:rowOff>
    </xdr:from>
    <xdr:to>
      <xdr:col>1</xdr:col>
      <xdr:colOff>571500</xdr:colOff>
      <xdr:row>0</xdr:row>
      <xdr:rowOff>324214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66676"/>
          <a:ext cx="990599" cy="2575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571499</xdr:colOff>
      <xdr:row>0</xdr:row>
      <xdr:rowOff>314688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990599" cy="2575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561974</xdr:colOff>
      <xdr:row>0</xdr:row>
      <xdr:rowOff>324213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561974</xdr:colOff>
      <xdr:row>0</xdr:row>
      <xdr:rowOff>324213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1</xdr:col>
      <xdr:colOff>561974</xdr:colOff>
      <xdr:row>0</xdr:row>
      <xdr:rowOff>333738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6200"/>
          <a:ext cx="990599" cy="2575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571499</xdr:colOff>
      <xdr:row>0</xdr:row>
      <xdr:rowOff>333738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6200"/>
          <a:ext cx="990599" cy="25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2:A21"/>
  <sheetViews>
    <sheetView showFormulas="1" workbookViewId="0">
      <selection activeCell="A4" sqref="A4"/>
    </sheetView>
  </sheetViews>
  <sheetFormatPr defaultColWidth="9.109375" defaultRowHeight="13.2" x14ac:dyDescent="0.25"/>
  <cols>
    <col min="1" max="1" width="51.44140625" style="35" customWidth="1"/>
    <col min="2" max="16384" width="9.109375" style="35"/>
  </cols>
  <sheetData>
    <row r="2" spans="1:1" s="44" customFormat="1" x14ac:dyDescent="0.25"/>
    <row r="7" spans="1:1" s="15" customFormat="1" x14ac:dyDescent="0.25">
      <c r="A7" s="15" t="s">
        <v>13</v>
      </c>
    </row>
    <row r="8" spans="1:1" s="15" customFormat="1" x14ac:dyDescent="0.25"/>
    <row r="19" spans="1:1" x14ac:dyDescent="0.25">
      <c r="A19" s="36" t="s">
        <v>53</v>
      </c>
    </row>
    <row r="20" spans="1:1" x14ac:dyDescent="0.25">
      <c r="A20" s="53" t="s">
        <v>56</v>
      </c>
    </row>
    <row r="21" spans="1:1" x14ac:dyDescent="0.25">
      <c r="A21" s="53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pane ySplit="4" topLeftCell="A5" activePane="bottomLeft" state="frozen"/>
      <selection activeCell="H3" sqref="H3:I3"/>
      <selection pane="bottomLeft" activeCell="M12" sqref="M12"/>
    </sheetView>
  </sheetViews>
  <sheetFormatPr defaultColWidth="9.109375" defaultRowHeight="13.2" x14ac:dyDescent="0.25"/>
  <cols>
    <col min="1" max="1" width="6.6640625" style="20" customWidth="1"/>
    <col min="2" max="4" width="8.6640625" style="16" customWidth="1"/>
    <col min="5" max="5" width="6.6640625" style="16" customWidth="1"/>
    <col min="6" max="6" width="2.6640625" style="16" customWidth="1"/>
    <col min="7" max="7" width="6.6640625" style="16" customWidth="1"/>
    <col min="8" max="9" width="8.6640625" style="16" customWidth="1"/>
    <col min="10" max="10" width="9.6640625" style="16" customWidth="1"/>
    <col min="11" max="16384" width="9.109375" style="15"/>
  </cols>
  <sheetData>
    <row r="1" spans="1:13" ht="30" customHeight="1" x14ac:dyDescent="0.25">
      <c r="K1" s="131" t="s">
        <v>26</v>
      </c>
      <c r="L1" s="132"/>
      <c r="M1" s="132"/>
    </row>
    <row r="2" spans="1:13" ht="45" customHeight="1" x14ac:dyDescent="0.25">
      <c r="A2" s="140" t="s">
        <v>49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3" ht="15" customHeight="1" x14ac:dyDescent="0.25">
      <c r="A3" s="22"/>
      <c r="B3" s="139" t="s">
        <v>8</v>
      </c>
      <c r="C3" s="136" t="s">
        <v>2</v>
      </c>
      <c r="D3" s="136"/>
      <c r="E3" s="139" t="s">
        <v>5</v>
      </c>
      <c r="F3" s="139"/>
      <c r="G3" s="139"/>
      <c r="H3" s="136" t="s">
        <v>3</v>
      </c>
      <c r="I3" s="136"/>
      <c r="J3" s="139" t="s">
        <v>9</v>
      </c>
    </row>
    <row r="4" spans="1:13" ht="30" customHeight="1" x14ac:dyDescent="0.25">
      <c r="A4" s="17"/>
      <c r="B4" s="138"/>
      <c r="C4" s="108" t="s">
        <v>0</v>
      </c>
      <c r="D4" s="108" t="s">
        <v>4</v>
      </c>
      <c r="E4" s="138"/>
      <c r="F4" s="138"/>
      <c r="G4" s="138"/>
      <c r="H4" s="108" t="s">
        <v>6</v>
      </c>
      <c r="I4" s="108" t="s">
        <v>7</v>
      </c>
      <c r="J4" s="138"/>
    </row>
    <row r="5" spans="1:13" ht="6" customHeight="1" x14ac:dyDescent="0.25">
      <c r="A5" s="15"/>
      <c r="B5" s="107"/>
      <c r="C5" s="107"/>
      <c r="D5" s="107"/>
      <c r="E5" s="107"/>
      <c r="F5" s="107"/>
      <c r="G5" s="107"/>
      <c r="H5" s="107"/>
      <c r="I5" s="107"/>
      <c r="J5" s="107"/>
    </row>
    <row r="6" spans="1:13" ht="12.75" customHeight="1" x14ac:dyDescent="0.25">
      <c r="A6" s="20">
        <v>2000</v>
      </c>
      <c r="B6" s="21">
        <v>21</v>
      </c>
      <c r="C6" s="21">
        <v>19</v>
      </c>
      <c r="D6" s="21">
        <v>90</v>
      </c>
      <c r="E6" s="21">
        <v>80</v>
      </c>
      <c r="F6" s="21" t="s">
        <v>1</v>
      </c>
      <c r="G6" s="21">
        <v>250</v>
      </c>
      <c r="H6" s="21">
        <v>159</v>
      </c>
      <c r="I6" s="21">
        <v>150</v>
      </c>
      <c r="J6" s="21">
        <v>188.87312603044361</v>
      </c>
    </row>
    <row r="7" spans="1:13" ht="12.75" customHeight="1" x14ac:dyDescent="0.25">
      <c r="A7" s="20">
        <v>2001</v>
      </c>
      <c r="B7" s="21">
        <v>42</v>
      </c>
      <c r="C7" s="21">
        <v>40</v>
      </c>
      <c r="D7" s="21">
        <v>95</v>
      </c>
      <c r="E7" s="21">
        <v>80</v>
      </c>
      <c r="F7" s="21" t="s">
        <v>1</v>
      </c>
      <c r="G7" s="21">
        <v>200</v>
      </c>
      <c r="H7" s="21">
        <v>144</v>
      </c>
      <c r="I7" s="21">
        <v>150</v>
      </c>
      <c r="J7" s="21">
        <v>184.43221386049646</v>
      </c>
    </row>
    <row r="8" spans="1:13" ht="12.75" customHeight="1" x14ac:dyDescent="0.25">
      <c r="A8" s="20">
        <v>2002</v>
      </c>
      <c r="B8" s="21">
        <v>39</v>
      </c>
      <c r="C8" s="21">
        <v>36</v>
      </c>
      <c r="D8" s="21">
        <v>92</v>
      </c>
      <c r="E8" s="21">
        <v>100</v>
      </c>
      <c r="F8" s="21" t="s">
        <v>1</v>
      </c>
      <c r="G8" s="21">
        <v>200</v>
      </c>
      <c r="H8" s="21">
        <v>137</v>
      </c>
      <c r="I8" s="21">
        <v>150</v>
      </c>
      <c r="J8" s="21">
        <v>180.53875755909837</v>
      </c>
    </row>
    <row r="9" spans="1:13" ht="12.75" customHeight="1" x14ac:dyDescent="0.25">
      <c r="A9" s="20">
        <v>2003</v>
      </c>
      <c r="B9" s="21">
        <v>42</v>
      </c>
      <c r="C9" s="21">
        <v>41</v>
      </c>
      <c r="D9" s="21">
        <v>98</v>
      </c>
      <c r="E9" s="21">
        <v>60</v>
      </c>
      <c r="F9" s="21" t="s">
        <v>1</v>
      </c>
      <c r="G9" s="21">
        <v>200</v>
      </c>
      <c r="H9" s="21">
        <v>130</v>
      </c>
      <c r="I9" s="21">
        <v>125</v>
      </c>
      <c r="J9" s="21">
        <v>147.60346625435977</v>
      </c>
    </row>
    <row r="10" spans="1:13" ht="12.75" customHeight="1" x14ac:dyDescent="0.25">
      <c r="A10" s="20">
        <v>2004</v>
      </c>
      <c r="B10" s="21">
        <v>42</v>
      </c>
      <c r="C10" s="21">
        <v>40</v>
      </c>
      <c r="D10" s="21">
        <v>95</v>
      </c>
      <c r="E10" s="21">
        <v>70</v>
      </c>
      <c r="F10" s="21" t="s">
        <v>1</v>
      </c>
      <c r="G10" s="21">
        <v>200</v>
      </c>
      <c r="H10" s="21">
        <v>120</v>
      </c>
      <c r="I10" s="21">
        <v>122</v>
      </c>
      <c r="J10" s="21">
        <v>143.52941176470588</v>
      </c>
    </row>
    <row r="11" spans="1:13" ht="12.75" customHeight="1" x14ac:dyDescent="0.25">
      <c r="A11" s="20">
        <v>2005</v>
      </c>
      <c r="B11" s="21">
        <v>42</v>
      </c>
      <c r="C11" s="21">
        <v>41</v>
      </c>
      <c r="D11" s="21">
        <v>98</v>
      </c>
      <c r="E11" s="21">
        <v>60</v>
      </c>
      <c r="F11" s="21" t="s">
        <v>1</v>
      </c>
      <c r="G11" s="21">
        <v>150</v>
      </c>
      <c r="H11" s="21">
        <v>108</v>
      </c>
      <c r="I11" s="21">
        <v>100</v>
      </c>
      <c r="J11" s="21">
        <v>117.11422559823114</v>
      </c>
    </row>
    <row r="12" spans="1:13" ht="12.75" customHeight="1" x14ac:dyDescent="0.25">
      <c r="A12" s="20">
        <v>2006</v>
      </c>
      <c r="B12" s="21">
        <v>42</v>
      </c>
      <c r="C12" s="21">
        <v>30</v>
      </c>
      <c r="D12" s="21">
        <v>71</v>
      </c>
      <c r="E12" s="21">
        <v>50</v>
      </c>
      <c r="F12" s="21" t="s">
        <v>1</v>
      </c>
      <c r="G12" s="21">
        <v>150</v>
      </c>
      <c r="H12" s="21">
        <v>104</v>
      </c>
      <c r="I12" s="21">
        <v>100</v>
      </c>
      <c r="J12" s="21">
        <v>115.54429667159241</v>
      </c>
    </row>
    <row r="13" spans="1:13" ht="12.75" customHeight="1" x14ac:dyDescent="0.25">
      <c r="A13" s="20">
        <v>2007</v>
      </c>
      <c r="B13" s="21">
        <v>40</v>
      </c>
      <c r="C13" s="21">
        <v>32</v>
      </c>
      <c r="D13" s="21">
        <v>80</v>
      </c>
      <c r="E13" s="21">
        <v>50</v>
      </c>
      <c r="F13" s="21" t="s">
        <v>1</v>
      </c>
      <c r="G13" s="21">
        <v>200</v>
      </c>
      <c r="H13" s="21">
        <v>106</v>
      </c>
      <c r="I13" s="21">
        <v>100</v>
      </c>
      <c r="J13" s="21">
        <v>113.04258028983512</v>
      </c>
    </row>
    <row r="14" spans="1:13" ht="12.75" customHeight="1" x14ac:dyDescent="0.25">
      <c r="A14" s="20">
        <v>2008</v>
      </c>
      <c r="B14" s="21">
        <v>42</v>
      </c>
      <c r="C14" s="21">
        <v>28</v>
      </c>
      <c r="D14" s="21">
        <v>67</v>
      </c>
      <c r="E14" s="21">
        <v>70</v>
      </c>
      <c r="F14" s="21" t="s">
        <v>1</v>
      </c>
      <c r="G14" s="21">
        <v>150</v>
      </c>
      <c r="H14" s="21">
        <v>112</v>
      </c>
      <c r="I14" s="21">
        <v>105</v>
      </c>
      <c r="J14" s="21">
        <v>114.74875207986689</v>
      </c>
    </row>
    <row r="15" spans="1:13" ht="12.75" customHeight="1" x14ac:dyDescent="0.25">
      <c r="A15" s="20">
        <v>2009</v>
      </c>
      <c r="B15" s="21">
        <v>42</v>
      </c>
      <c r="C15" s="21">
        <v>22</v>
      </c>
      <c r="D15" s="21">
        <v>55</v>
      </c>
      <c r="E15" s="21">
        <v>50</v>
      </c>
      <c r="F15" s="21" t="s">
        <v>1</v>
      </c>
      <c r="G15" s="21">
        <v>200</v>
      </c>
      <c r="H15" s="21">
        <v>117</v>
      </c>
      <c r="I15" s="21">
        <v>117</v>
      </c>
      <c r="J15" s="21">
        <v>128.5000501655463</v>
      </c>
    </row>
    <row r="16" spans="1:13" ht="12.75" customHeight="1" x14ac:dyDescent="0.25">
      <c r="A16" s="20">
        <v>2010</v>
      </c>
      <c r="B16" s="21">
        <v>41</v>
      </c>
      <c r="C16" s="21">
        <v>20</v>
      </c>
      <c r="D16" s="21">
        <v>48.780487804878049</v>
      </c>
      <c r="E16" s="21">
        <v>70</v>
      </c>
      <c r="F16" s="21" t="s">
        <v>1</v>
      </c>
      <c r="G16" s="21">
        <v>155</v>
      </c>
      <c r="H16" s="21">
        <v>116</v>
      </c>
      <c r="I16" s="21">
        <v>120</v>
      </c>
      <c r="J16" s="21">
        <v>130.28730121995568</v>
      </c>
    </row>
    <row r="17" spans="1:11" ht="12.75" customHeight="1" x14ac:dyDescent="0.25">
      <c r="A17" s="20">
        <v>2011</v>
      </c>
      <c r="B17" s="21">
        <v>42</v>
      </c>
      <c r="C17" s="21">
        <v>15</v>
      </c>
      <c r="D17" s="21">
        <v>36</v>
      </c>
      <c r="E17" s="21">
        <v>100</v>
      </c>
      <c r="F17" s="21" t="s">
        <v>1</v>
      </c>
      <c r="G17" s="21">
        <v>175</v>
      </c>
      <c r="H17" s="21">
        <v>117</v>
      </c>
      <c r="I17" s="21">
        <v>115</v>
      </c>
      <c r="J17" s="21">
        <v>121.26641620909994</v>
      </c>
    </row>
    <row r="18" spans="1:11" ht="12.75" customHeight="1" x14ac:dyDescent="0.25">
      <c r="A18" s="20">
        <v>2012</v>
      </c>
      <c r="B18" s="21">
        <v>42</v>
      </c>
      <c r="C18" s="21">
        <v>12</v>
      </c>
      <c r="D18" s="21">
        <v>28.571428571428569</v>
      </c>
      <c r="E18" s="21">
        <v>75</v>
      </c>
      <c r="F18" s="21" t="s">
        <v>1</v>
      </c>
      <c r="G18" s="21">
        <v>200</v>
      </c>
      <c r="H18" s="21">
        <v>129.16999999999999</v>
      </c>
      <c r="I18" s="21">
        <v>125</v>
      </c>
      <c r="J18" s="21">
        <v>130.64926798217695</v>
      </c>
    </row>
    <row r="19" spans="1:11" ht="12.75" customHeight="1" x14ac:dyDescent="0.25">
      <c r="A19" s="20">
        <v>2013</v>
      </c>
      <c r="B19" s="21">
        <v>42</v>
      </c>
      <c r="C19" s="21">
        <v>16</v>
      </c>
      <c r="D19" s="21">
        <v>38</v>
      </c>
      <c r="E19" s="21">
        <v>70</v>
      </c>
      <c r="F19" s="21" t="s">
        <v>1</v>
      </c>
      <c r="G19" s="21">
        <v>400</v>
      </c>
      <c r="H19" s="21">
        <v>137.19</v>
      </c>
      <c r="I19" s="21">
        <v>110</v>
      </c>
      <c r="J19" s="21">
        <v>115.02260714513149</v>
      </c>
    </row>
    <row r="20" spans="1:11" ht="12.75" customHeight="1" x14ac:dyDescent="0.25">
      <c r="A20" s="20">
        <v>2014</v>
      </c>
      <c r="B20" s="21">
        <v>41</v>
      </c>
      <c r="C20" s="21">
        <v>19</v>
      </c>
      <c r="D20" s="21">
        <v>46.341463414634148</v>
      </c>
      <c r="E20" s="21">
        <v>60</v>
      </c>
      <c r="F20" s="21" t="s">
        <v>1</v>
      </c>
      <c r="G20" s="21">
        <v>225</v>
      </c>
      <c r="H20" s="21">
        <v>129</v>
      </c>
      <c r="I20" s="21">
        <v>125</v>
      </c>
      <c r="J20" s="21">
        <v>130.94516571501484</v>
      </c>
    </row>
    <row r="21" spans="1:11" ht="12.75" customHeight="1" x14ac:dyDescent="0.25">
      <c r="A21" s="20">
        <v>2015</v>
      </c>
      <c r="B21" s="21">
        <v>47</v>
      </c>
      <c r="C21" s="21">
        <v>23</v>
      </c>
      <c r="D21" s="21">
        <v>49</v>
      </c>
      <c r="E21" s="21">
        <v>50</v>
      </c>
      <c r="F21" s="21" t="s">
        <v>1</v>
      </c>
      <c r="G21" s="21">
        <v>250</v>
      </c>
      <c r="H21" s="21">
        <v>128</v>
      </c>
      <c r="I21" s="21">
        <v>112.5</v>
      </c>
      <c r="J21" s="21">
        <v>117.90330301579701</v>
      </c>
    </row>
    <row r="22" spans="1:11" ht="12.75" customHeight="1" x14ac:dyDescent="0.25">
      <c r="A22" s="20">
        <v>2016</v>
      </c>
      <c r="B22" s="21">
        <v>49</v>
      </c>
      <c r="C22" s="65">
        <v>26</v>
      </c>
      <c r="D22" s="28">
        <v>53.061224489795919</v>
      </c>
      <c r="E22" s="21">
        <v>30</v>
      </c>
      <c r="F22" s="21" t="s">
        <v>1</v>
      </c>
      <c r="G22" s="21">
        <v>250</v>
      </c>
      <c r="H22" s="21">
        <v>125.96</v>
      </c>
      <c r="I22" s="21">
        <v>106.25</v>
      </c>
      <c r="J22" s="21">
        <v>110.26925386341371</v>
      </c>
    </row>
    <row r="23" spans="1:11" ht="12.75" customHeight="1" x14ac:dyDescent="0.25">
      <c r="A23" s="59">
        <v>2017</v>
      </c>
      <c r="B23" s="60">
        <v>54</v>
      </c>
      <c r="C23" s="65">
        <v>37</v>
      </c>
      <c r="D23" s="28">
        <v>69</v>
      </c>
      <c r="E23" s="60">
        <v>10</v>
      </c>
      <c r="F23" s="60" t="s">
        <v>1</v>
      </c>
      <c r="G23" s="60">
        <v>350</v>
      </c>
      <c r="H23" s="60">
        <v>126.22</v>
      </c>
      <c r="I23" s="60">
        <v>110</v>
      </c>
      <c r="J23" s="60">
        <v>112.1480239669678</v>
      </c>
    </row>
    <row r="24" spans="1:11" ht="12.75" customHeight="1" x14ac:dyDescent="0.25">
      <c r="A24" s="59">
        <v>2018</v>
      </c>
      <c r="B24" s="60">
        <v>53</v>
      </c>
      <c r="C24" s="65">
        <v>37</v>
      </c>
      <c r="D24" s="28">
        <v>70</v>
      </c>
      <c r="E24" s="60">
        <v>20</v>
      </c>
      <c r="F24" s="60" t="s">
        <v>1</v>
      </c>
      <c r="G24" s="60">
        <v>250</v>
      </c>
      <c r="H24" s="60">
        <v>141.78</v>
      </c>
      <c r="I24" s="60">
        <v>150</v>
      </c>
      <c r="J24" s="60">
        <v>150</v>
      </c>
    </row>
    <row r="25" spans="1:11" ht="6" customHeight="1" x14ac:dyDescent="0.25">
      <c r="A25" s="45"/>
      <c r="B25" s="111"/>
      <c r="C25" s="111"/>
      <c r="D25" s="111"/>
      <c r="E25" s="111"/>
      <c r="F25" s="111"/>
      <c r="G25" s="111"/>
      <c r="H25" s="111"/>
      <c r="I25" s="111"/>
      <c r="J25" s="111"/>
      <c r="K25" s="16"/>
    </row>
    <row r="26" spans="1:11" ht="15" customHeight="1" x14ac:dyDescent="0.25">
      <c r="A26" s="134" t="s">
        <v>24</v>
      </c>
      <c r="B26" s="135"/>
      <c r="C26" s="135"/>
      <c r="D26" s="135"/>
      <c r="E26" s="135"/>
      <c r="F26" s="135"/>
      <c r="G26" s="135"/>
      <c r="H26" s="135"/>
      <c r="I26" s="135"/>
      <c r="J26" s="135"/>
    </row>
  </sheetData>
  <mergeCells count="8">
    <mergeCell ref="K1:M1"/>
    <mergeCell ref="A26:J26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pane ySplit="4" topLeftCell="A5" activePane="bottomLeft" state="frozen"/>
      <selection activeCell="H3" sqref="H3:I3"/>
      <selection pane="bottomLeft" activeCell="N11" sqref="N11"/>
    </sheetView>
  </sheetViews>
  <sheetFormatPr defaultColWidth="9.109375" defaultRowHeight="13.2" x14ac:dyDescent="0.25"/>
  <cols>
    <col min="1" max="1" width="6.6640625" style="20" customWidth="1"/>
    <col min="2" max="4" width="8.6640625" style="16" customWidth="1"/>
    <col min="5" max="5" width="6.6640625" style="16" customWidth="1"/>
    <col min="6" max="6" width="2.6640625" style="16" customWidth="1"/>
    <col min="7" max="7" width="6.6640625" style="16" customWidth="1"/>
    <col min="8" max="9" width="8.6640625" style="16" customWidth="1"/>
    <col min="10" max="10" width="9.6640625" style="16" customWidth="1"/>
    <col min="11" max="16384" width="9.109375" style="15"/>
  </cols>
  <sheetData>
    <row r="1" spans="1:13" ht="30" customHeight="1" x14ac:dyDescent="0.25">
      <c r="K1" s="131" t="s">
        <v>26</v>
      </c>
      <c r="L1" s="132"/>
      <c r="M1" s="132"/>
    </row>
    <row r="2" spans="1:13" ht="45" customHeight="1" x14ac:dyDescent="0.25">
      <c r="A2" s="140" t="s">
        <v>48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3" ht="15" customHeight="1" x14ac:dyDescent="0.25">
      <c r="A3" s="22"/>
      <c r="B3" s="139" t="s">
        <v>8</v>
      </c>
      <c r="C3" s="136" t="s">
        <v>2</v>
      </c>
      <c r="D3" s="136"/>
      <c r="E3" s="139" t="s">
        <v>5</v>
      </c>
      <c r="F3" s="139"/>
      <c r="G3" s="139"/>
      <c r="H3" s="136" t="s">
        <v>3</v>
      </c>
      <c r="I3" s="136"/>
      <c r="J3" s="139" t="s">
        <v>9</v>
      </c>
    </row>
    <row r="4" spans="1:13" ht="30" customHeight="1" x14ac:dyDescent="0.25">
      <c r="A4" s="17"/>
      <c r="B4" s="138"/>
      <c r="C4" s="108" t="s">
        <v>0</v>
      </c>
      <c r="D4" s="108" t="s">
        <v>4</v>
      </c>
      <c r="E4" s="138"/>
      <c r="F4" s="138"/>
      <c r="G4" s="138"/>
      <c r="H4" s="108" t="s">
        <v>6</v>
      </c>
      <c r="I4" s="108" t="s">
        <v>7</v>
      </c>
      <c r="J4" s="138"/>
    </row>
    <row r="5" spans="1:13" ht="6" customHeight="1" x14ac:dyDescent="0.25">
      <c r="A5" s="15"/>
      <c r="B5" s="107"/>
      <c r="C5" s="107"/>
      <c r="D5" s="107"/>
      <c r="E5" s="107"/>
      <c r="F5" s="107"/>
      <c r="G5" s="107"/>
      <c r="H5" s="107"/>
      <c r="I5" s="107"/>
      <c r="J5" s="107"/>
    </row>
    <row r="6" spans="1:13" ht="12.75" customHeight="1" x14ac:dyDescent="0.25">
      <c r="A6" s="20">
        <v>2000</v>
      </c>
      <c r="B6" s="21">
        <v>21</v>
      </c>
      <c r="C6" s="21">
        <v>9</v>
      </c>
      <c r="D6" s="21">
        <v>43</v>
      </c>
      <c r="E6" s="21">
        <v>50</v>
      </c>
      <c r="F6" s="21" t="s">
        <v>1</v>
      </c>
      <c r="G6" s="21">
        <v>200</v>
      </c>
      <c r="H6" s="21">
        <v>103</v>
      </c>
      <c r="I6" s="21">
        <v>80</v>
      </c>
      <c r="J6" s="21">
        <v>100.73233388290326</v>
      </c>
    </row>
    <row r="7" spans="1:13" ht="12.75" customHeight="1" x14ac:dyDescent="0.25">
      <c r="A7" s="20">
        <v>2001</v>
      </c>
      <c r="B7" s="21">
        <v>42</v>
      </c>
      <c r="C7" s="21">
        <v>15</v>
      </c>
      <c r="D7" s="21">
        <v>36</v>
      </c>
      <c r="E7" s="21">
        <v>50</v>
      </c>
      <c r="F7" s="21" t="s">
        <v>1</v>
      </c>
      <c r="G7" s="21">
        <v>130</v>
      </c>
      <c r="H7" s="21">
        <v>87</v>
      </c>
      <c r="I7" s="21">
        <v>100</v>
      </c>
      <c r="J7" s="21">
        <v>122.95480924033097</v>
      </c>
    </row>
    <row r="8" spans="1:13" ht="12.75" customHeight="1" x14ac:dyDescent="0.25">
      <c r="A8" s="20">
        <v>2002</v>
      </c>
      <c r="B8" s="21">
        <v>39</v>
      </c>
      <c r="C8" s="21">
        <v>16</v>
      </c>
      <c r="D8" s="21">
        <v>41</v>
      </c>
      <c r="E8" s="21">
        <v>50</v>
      </c>
      <c r="F8" s="21" t="s">
        <v>1</v>
      </c>
      <c r="G8" s="21">
        <v>150</v>
      </c>
      <c r="H8" s="21">
        <v>96</v>
      </c>
      <c r="I8" s="21">
        <v>100</v>
      </c>
      <c r="J8" s="21">
        <v>120.35917170606558</v>
      </c>
    </row>
    <row r="9" spans="1:13" ht="12.75" customHeight="1" x14ac:dyDescent="0.25">
      <c r="A9" s="20">
        <v>2003</v>
      </c>
      <c r="B9" s="21">
        <v>42</v>
      </c>
      <c r="C9" s="21">
        <v>14</v>
      </c>
      <c r="D9" s="21">
        <v>33</v>
      </c>
      <c r="E9" s="21">
        <v>50</v>
      </c>
      <c r="F9" s="21" t="s">
        <v>1</v>
      </c>
      <c r="G9" s="21">
        <v>100</v>
      </c>
      <c r="H9" s="21">
        <v>80</v>
      </c>
      <c r="I9" s="21">
        <v>90</v>
      </c>
      <c r="J9" s="21">
        <v>106.27449570313904</v>
      </c>
    </row>
    <row r="10" spans="1:13" ht="12.75" customHeight="1" x14ac:dyDescent="0.25">
      <c r="A10" s="20">
        <v>2004</v>
      </c>
      <c r="B10" s="21">
        <v>42</v>
      </c>
      <c r="C10" s="21">
        <v>10</v>
      </c>
      <c r="D10" s="21">
        <v>24</v>
      </c>
      <c r="E10" s="21">
        <v>50</v>
      </c>
      <c r="F10" s="21" t="s">
        <v>1</v>
      </c>
      <c r="G10" s="21">
        <v>100</v>
      </c>
      <c r="H10" s="21">
        <v>85</v>
      </c>
      <c r="I10" s="21">
        <v>90</v>
      </c>
      <c r="J10" s="21">
        <v>105.88235294117648</v>
      </c>
    </row>
    <row r="11" spans="1:13" ht="12.75" customHeight="1" x14ac:dyDescent="0.25">
      <c r="A11" s="20">
        <v>2005</v>
      </c>
      <c r="B11" s="21">
        <v>42</v>
      </c>
      <c r="C11" s="21">
        <v>4</v>
      </c>
      <c r="D11" s="21">
        <v>10</v>
      </c>
      <c r="E11" s="21">
        <v>50</v>
      </c>
      <c r="F11" s="21" t="s">
        <v>1</v>
      </c>
      <c r="G11" s="21">
        <v>70</v>
      </c>
      <c r="H11" s="21">
        <v>60</v>
      </c>
      <c r="I11" s="21">
        <v>60</v>
      </c>
      <c r="J11" s="21">
        <v>70.268535358938692</v>
      </c>
    </row>
    <row r="12" spans="1:13" ht="12.75" customHeight="1" x14ac:dyDescent="0.25">
      <c r="A12" s="20">
        <v>2006</v>
      </c>
      <c r="B12" s="21">
        <v>42</v>
      </c>
      <c r="C12" s="21">
        <v>4</v>
      </c>
      <c r="D12" s="21">
        <v>10</v>
      </c>
      <c r="E12" s="21">
        <v>70</v>
      </c>
      <c r="F12" s="21" t="s">
        <v>1</v>
      </c>
      <c r="G12" s="21">
        <v>100</v>
      </c>
      <c r="H12" s="21">
        <v>85</v>
      </c>
      <c r="I12" s="21">
        <v>85</v>
      </c>
      <c r="J12" s="21">
        <v>98.212652170853545</v>
      </c>
    </row>
    <row r="13" spans="1:13" ht="12.75" customHeight="1" x14ac:dyDescent="0.25">
      <c r="A13" s="20">
        <v>2007</v>
      </c>
      <c r="B13" s="21">
        <v>40</v>
      </c>
      <c r="C13" s="21">
        <v>9</v>
      </c>
      <c r="D13" s="21">
        <v>23</v>
      </c>
      <c r="E13" s="21">
        <v>70</v>
      </c>
      <c r="F13" s="21" t="s">
        <v>1</v>
      </c>
      <c r="G13" s="21">
        <v>150</v>
      </c>
      <c r="H13" s="21">
        <v>104</v>
      </c>
      <c r="I13" s="21">
        <v>100</v>
      </c>
      <c r="J13" s="21">
        <v>113.04258028983512</v>
      </c>
    </row>
    <row r="14" spans="1:13" ht="12.75" customHeight="1" x14ac:dyDescent="0.25">
      <c r="A14" s="20">
        <v>2008</v>
      </c>
      <c r="B14" s="21">
        <v>42</v>
      </c>
      <c r="C14" s="21">
        <v>6</v>
      </c>
      <c r="D14" s="21">
        <v>14</v>
      </c>
      <c r="E14" s="21">
        <v>100</v>
      </c>
      <c r="F14" s="21" t="s">
        <v>1</v>
      </c>
      <c r="G14" s="21">
        <v>175</v>
      </c>
      <c r="H14" s="21">
        <v>121</v>
      </c>
      <c r="I14" s="21">
        <v>112</v>
      </c>
      <c r="J14" s="21">
        <v>122.39866888519134</v>
      </c>
    </row>
    <row r="15" spans="1:13" ht="12.75" customHeight="1" x14ac:dyDescent="0.25">
      <c r="A15" s="20">
        <v>2009</v>
      </c>
      <c r="B15" s="21">
        <v>42</v>
      </c>
      <c r="C15" s="21">
        <v>8</v>
      </c>
      <c r="D15" s="21">
        <v>19</v>
      </c>
      <c r="E15" s="21">
        <v>90</v>
      </c>
      <c r="F15" s="21" t="s">
        <v>1</v>
      </c>
      <c r="G15" s="21">
        <v>150</v>
      </c>
      <c r="H15" s="21">
        <v>118</v>
      </c>
      <c r="I15" s="21">
        <v>112</v>
      </c>
      <c r="J15" s="21">
        <v>123.00859503026653</v>
      </c>
    </row>
    <row r="16" spans="1:13" ht="12.75" customHeight="1" x14ac:dyDescent="0.25">
      <c r="A16" s="20">
        <v>2010</v>
      </c>
      <c r="B16" s="21">
        <v>41</v>
      </c>
      <c r="C16" s="21">
        <v>8</v>
      </c>
      <c r="D16" s="21">
        <v>19.512195121951219</v>
      </c>
      <c r="E16" s="21">
        <v>100</v>
      </c>
      <c r="F16" s="21" t="s">
        <v>1</v>
      </c>
      <c r="G16" s="21">
        <v>130</v>
      </c>
      <c r="H16" s="21">
        <v>116</v>
      </c>
      <c r="I16" s="21">
        <v>122</v>
      </c>
      <c r="J16" s="21">
        <v>132.45875624028827</v>
      </c>
    </row>
    <row r="17" spans="1:11" ht="12.75" customHeight="1" x14ac:dyDescent="0.25">
      <c r="A17" s="20">
        <v>2011</v>
      </c>
      <c r="B17" s="21">
        <v>42</v>
      </c>
      <c r="C17" s="21">
        <v>7</v>
      </c>
      <c r="D17" s="21">
        <v>17</v>
      </c>
      <c r="E17" s="21">
        <v>100</v>
      </c>
      <c r="F17" s="21" t="s">
        <v>1</v>
      </c>
      <c r="G17" s="21">
        <v>200</v>
      </c>
      <c r="H17" s="21">
        <v>139</v>
      </c>
      <c r="I17" s="21">
        <v>125</v>
      </c>
      <c r="J17" s="21">
        <v>131.81132196641298</v>
      </c>
    </row>
    <row r="18" spans="1:11" ht="12.75" customHeight="1" x14ac:dyDescent="0.25">
      <c r="A18" s="20">
        <v>2012</v>
      </c>
      <c r="B18" s="21">
        <v>42</v>
      </c>
      <c r="C18" s="21">
        <v>5</v>
      </c>
      <c r="D18" s="21">
        <v>11.904761904761903</v>
      </c>
      <c r="E18" s="21">
        <v>100</v>
      </c>
      <c r="F18" s="21" t="s">
        <v>1</v>
      </c>
      <c r="G18" s="21">
        <v>125</v>
      </c>
      <c r="H18" s="21">
        <v>114</v>
      </c>
      <c r="I18" s="21">
        <v>120</v>
      </c>
      <c r="J18" s="21">
        <v>125.42329726288989</v>
      </c>
    </row>
    <row r="19" spans="1:11" ht="12.75" customHeight="1" x14ac:dyDescent="0.25">
      <c r="A19" s="20">
        <v>2013</v>
      </c>
      <c r="B19" s="21">
        <v>42</v>
      </c>
      <c r="C19" s="21">
        <v>5</v>
      </c>
      <c r="D19" s="21">
        <v>11.904761904761903</v>
      </c>
      <c r="E19" s="21">
        <v>100</v>
      </c>
      <c r="F19" s="21" t="s">
        <v>1</v>
      </c>
      <c r="G19" s="21">
        <v>200</v>
      </c>
      <c r="H19" s="21">
        <v>160</v>
      </c>
      <c r="I19" s="21">
        <v>200</v>
      </c>
      <c r="J19" s="21">
        <v>209.13201299114817</v>
      </c>
    </row>
    <row r="20" spans="1:11" ht="12.75" customHeight="1" x14ac:dyDescent="0.25">
      <c r="A20" s="20">
        <v>2014</v>
      </c>
      <c r="B20" s="21">
        <v>41</v>
      </c>
      <c r="C20" s="21">
        <v>3</v>
      </c>
      <c r="D20" s="21">
        <v>7.3170731707317067</v>
      </c>
      <c r="E20" s="21">
        <v>45</v>
      </c>
      <c r="F20" s="21" t="s">
        <v>1</v>
      </c>
      <c r="G20" s="21">
        <v>200</v>
      </c>
      <c r="H20" s="21">
        <v>98</v>
      </c>
      <c r="I20" s="21">
        <v>50</v>
      </c>
      <c r="J20" s="21">
        <v>52.378066286005932</v>
      </c>
    </row>
    <row r="21" spans="1:11" ht="12.75" customHeight="1" x14ac:dyDescent="0.25">
      <c r="A21" s="20">
        <v>2015</v>
      </c>
      <c r="B21" s="21">
        <v>47</v>
      </c>
      <c r="C21" s="21">
        <v>9</v>
      </c>
      <c r="D21" s="21">
        <v>19</v>
      </c>
      <c r="E21" s="21">
        <v>100</v>
      </c>
      <c r="F21" s="21" t="s">
        <v>1</v>
      </c>
      <c r="G21" s="21">
        <v>250</v>
      </c>
      <c r="H21" s="21">
        <v>139</v>
      </c>
      <c r="I21" s="21">
        <v>112.5</v>
      </c>
      <c r="J21" s="21">
        <v>117.90330301579701</v>
      </c>
    </row>
    <row r="22" spans="1:11" ht="12.75" customHeight="1" x14ac:dyDescent="0.25">
      <c r="A22" s="20">
        <v>2016</v>
      </c>
      <c r="B22" s="21">
        <v>49</v>
      </c>
      <c r="C22" s="65">
        <v>8</v>
      </c>
      <c r="D22" s="28">
        <v>16.326530612244898</v>
      </c>
      <c r="E22" s="21">
        <v>50</v>
      </c>
      <c r="F22" s="21" t="s">
        <v>1</v>
      </c>
      <c r="G22" s="21">
        <v>350</v>
      </c>
      <c r="H22" s="21">
        <v>154.96</v>
      </c>
      <c r="I22" s="21">
        <v>118.75</v>
      </c>
      <c r="J22" s="21">
        <v>123.24210725910943</v>
      </c>
    </row>
    <row r="23" spans="1:11" ht="12.75" customHeight="1" x14ac:dyDescent="0.25">
      <c r="A23" s="59">
        <v>2017</v>
      </c>
      <c r="B23" s="60">
        <v>54</v>
      </c>
      <c r="C23" s="65">
        <v>7</v>
      </c>
      <c r="D23" s="28">
        <v>13</v>
      </c>
      <c r="E23" s="60">
        <v>71</v>
      </c>
      <c r="F23" s="60" t="s">
        <v>1</v>
      </c>
      <c r="G23" s="60">
        <v>150</v>
      </c>
      <c r="H23" s="60">
        <v>113.71</v>
      </c>
      <c r="I23" s="60">
        <v>100</v>
      </c>
      <c r="J23" s="60">
        <v>101.95274906087981</v>
      </c>
    </row>
    <row r="24" spans="1:11" ht="12.75" customHeight="1" x14ac:dyDescent="0.25">
      <c r="A24" s="59">
        <v>2018</v>
      </c>
      <c r="B24" s="60">
        <v>53</v>
      </c>
      <c r="C24" s="65">
        <v>13</v>
      </c>
      <c r="D24" s="28">
        <v>25</v>
      </c>
      <c r="E24" s="60">
        <v>100</v>
      </c>
      <c r="F24" s="60" t="s">
        <v>1</v>
      </c>
      <c r="G24" s="60">
        <v>175</v>
      </c>
      <c r="H24" s="60">
        <v>136.15</v>
      </c>
      <c r="I24" s="60">
        <v>125</v>
      </c>
      <c r="J24" s="60">
        <v>125</v>
      </c>
    </row>
    <row r="25" spans="1:11" ht="6" customHeight="1" x14ac:dyDescent="0.25">
      <c r="A25" s="45"/>
      <c r="B25" s="111"/>
      <c r="C25" s="111"/>
      <c r="D25" s="111"/>
      <c r="E25" s="111"/>
      <c r="F25" s="111"/>
      <c r="G25" s="111"/>
      <c r="H25" s="111"/>
      <c r="I25" s="111"/>
      <c r="J25" s="111"/>
      <c r="K25" s="16"/>
    </row>
    <row r="26" spans="1:11" ht="15" customHeight="1" x14ac:dyDescent="0.25">
      <c r="A26" s="134" t="s">
        <v>24</v>
      </c>
      <c r="B26" s="135"/>
      <c r="C26" s="135"/>
      <c r="D26" s="135"/>
      <c r="E26" s="135"/>
      <c r="F26" s="135"/>
      <c r="G26" s="135"/>
      <c r="H26" s="135"/>
      <c r="I26" s="135"/>
      <c r="J26" s="135"/>
    </row>
  </sheetData>
  <mergeCells count="8">
    <mergeCell ref="K1:M1"/>
    <mergeCell ref="A26:J26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12"/>
  <sheetViews>
    <sheetView workbookViewId="0">
      <selection activeCell="M14" sqref="M14"/>
    </sheetView>
  </sheetViews>
  <sheetFormatPr defaultColWidth="9.109375" defaultRowHeight="13.2" x14ac:dyDescent="0.25"/>
  <cols>
    <col min="1" max="1" width="6.6640625" style="20" customWidth="1"/>
    <col min="2" max="4" width="8.6640625" style="16" customWidth="1"/>
    <col min="5" max="5" width="6.6640625" style="16" customWidth="1"/>
    <col min="6" max="6" width="2.6640625" style="16" customWidth="1"/>
    <col min="7" max="7" width="6.6640625" style="16" customWidth="1"/>
    <col min="8" max="9" width="8.6640625" style="16" customWidth="1"/>
    <col min="10" max="16384" width="9.109375" style="15"/>
  </cols>
  <sheetData>
    <row r="1" spans="1:12" ht="30" customHeight="1" x14ac:dyDescent="0.25">
      <c r="J1" s="131" t="s">
        <v>26</v>
      </c>
      <c r="K1" s="132"/>
      <c r="L1" s="132"/>
    </row>
    <row r="2" spans="1:12" ht="30" customHeight="1" x14ac:dyDescent="0.25">
      <c r="A2" s="146" t="s">
        <v>68</v>
      </c>
      <c r="B2" s="147"/>
      <c r="C2" s="147"/>
      <c r="D2" s="147"/>
      <c r="E2" s="147"/>
      <c r="F2" s="147"/>
      <c r="G2" s="147"/>
      <c r="H2" s="147"/>
      <c r="I2" s="147"/>
    </row>
    <row r="3" spans="1:12" ht="15" customHeight="1" x14ac:dyDescent="0.25">
      <c r="A3" s="22"/>
      <c r="B3" s="139" t="s">
        <v>8</v>
      </c>
      <c r="C3" s="136" t="s">
        <v>2</v>
      </c>
      <c r="D3" s="136"/>
      <c r="E3" s="139" t="s">
        <v>5</v>
      </c>
      <c r="F3" s="139"/>
      <c r="G3" s="139"/>
      <c r="H3" s="136" t="s">
        <v>69</v>
      </c>
      <c r="I3" s="136"/>
    </row>
    <row r="4" spans="1:12" ht="15" customHeight="1" x14ac:dyDescent="0.25">
      <c r="A4" s="17"/>
      <c r="B4" s="138"/>
      <c r="C4" s="108" t="s">
        <v>0</v>
      </c>
      <c r="D4" s="108" t="s">
        <v>4</v>
      </c>
      <c r="E4" s="138"/>
      <c r="F4" s="138"/>
      <c r="G4" s="138"/>
      <c r="H4" s="108" t="s">
        <v>6</v>
      </c>
      <c r="I4" s="108" t="s">
        <v>7</v>
      </c>
    </row>
    <row r="5" spans="1:12" ht="6" customHeight="1" x14ac:dyDescent="0.25">
      <c r="A5" s="15"/>
      <c r="B5" s="107"/>
      <c r="C5" s="107"/>
      <c r="D5" s="107"/>
      <c r="E5" s="107"/>
      <c r="F5" s="107"/>
      <c r="G5" s="107"/>
      <c r="H5" s="107"/>
      <c r="I5" s="107"/>
    </row>
    <row r="6" spans="1:12" ht="12.75" customHeight="1" x14ac:dyDescent="0.25">
      <c r="A6" s="59">
        <v>2018</v>
      </c>
      <c r="B6" s="60">
        <v>53</v>
      </c>
      <c r="C6" s="65">
        <v>36</v>
      </c>
      <c r="D6" s="28">
        <v>68</v>
      </c>
      <c r="E6" s="60">
        <v>7</v>
      </c>
      <c r="F6" s="60" t="s">
        <v>1</v>
      </c>
      <c r="G6" s="60">
        <v>200</v>
      </c>
      <c r="H6" s="65">
        <v>32</v>
      </c>
      <c r="I6" s="28">
        <v>20</v>
      </c>
    </row>
    <row r="7" spans="1:12" ht="6" customHeight="1" x14ac:dyDescent="0.25">
      <c r="A7" s="45"/>
      <c r="B7" s="111"/>
      <c r="C7" s="111"/>
      <c r="D7" s="111"/>
      <c r="E7" s="111"/>
      <c r="F7" s="111"/>
      <c r="G7" s="111"/>
      <c r="H7" s="111"/>
      <c r="I7" s="111"/>
    </row>
    <row r="8" spans="1:12" s="52" customFormat="1" ht="15" customHeight="1" x14ac:dyDescent="0.25">
      <c r="A8" s="134" t="s">
        <v>24</v>
      </c>
      <c r="B8" s="135"/>
      <c r="C8" s="135"/>
      <c r="D8" s="135"/>
      <c r="E8" s="135"/>
      <c r="F8" s="135"/>
      <c r="G8" s="135"/>
      <c r="H8" s="135"/>
      <c r="I8" s="135"/>
    </row>
    <row r="9" spans="1:12" s="52" customFormat="1" ht="6" customHeight="1" x14ac:dyDescent="0.25">
      <c r="A9" s="20"/>
      <c r="B9" s="16"/>
      <c r="C9" s="16"/>
      <c r="D9" s="16"/>
      <c r="E9" s="16"/>
      <c r="F9" s="16"/>
      <c r="G9" s="16"/>
      <c r="H9" s="16"/>
      <c r="I9" s="16"/>
    </row>
    <row r="10" spans="1:12" s="52" customFormat="1" ht="15" customHeight="1" x14ac:dyDescent="0.25">
      <c r="A10" s="134" t="s">
        <v>58</v>
      </c>
      <c r="B10" s="135"/>
      <c r="C10" s="135"/>
      <c r="D10" s="135"/>
      <c r="E10" s="135"/>
      <c r="F10" s="135"/>
      <c r="G10" s="135"/>
      <c r="H10" s="135"/>
      <c r="I10" s="135"/>
    </row>
    <row r="11" spans="1:12" s="52" customFormat="1" x14ac:dyDescent="0.25">
      <c r="A11" s="114"/>
      <c r="B11" s="89"/>
      <c r="C11" s="89"/>
      <c r="D11" s="89"/>
      <c r="E11" s="16"/>
      <c r="F11" s="16"/>
      <c r="G11" s="16"/>
      <c r="H11" s="16"/>
      <c r="I11" s="16"/>
    </row>
    <row r="12" spans="1:12" s="52" customFormat="1" x14ac:dyDescent="0.25">
      <c r="A12" s="20"/>
      <c r="B12" s="16"/>
      <c r="C12" s="16"/>
      <c r="D12" s="16"/>
      <c r="E12" s="16"/>
      <c r="F12" s="16"/>
      <c r="G12" s="16"/>
      <c r="H12" s="16"/>
      <c r="I12" s="16"/>
    </row>
  </sheetData>
  <mergeCells count="8">
    <mergeCell ref="A10:I10"/>
    <mergeCell ref="A8:I8"/>
    <mergeCell ref="J1:L1"/>
    <mergeCell ref="A2:I2"/>
    <mergeCell ref="B3:B4"/>
    <mergeCell ref="C3:D3"/>
    <mergeCell ref="E3:G4"/>
    <mergeCell ref="H3:I3"/>
  </mergeCells>
  <hyperlinks>
    <hyperlink ref="J1:L1" location="Innehåll!A1" display="Till innehållsförteckningen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12"/>
  <sheetViews>
    <sheetView workbookViewId="0">
      <selection activeCell="L8" sqref="L8"/>
    </sheetView>
  </sheetViews>
  <sheetFormatPr defaultColWidth="9.109375" defaultRowHeight="13.2" x14ac:dyDescent="0.25"/>
  <cols>
    <col min="1" max="1" width="6.6640625" style="20" customWidth="1"/>
    <col min="2" max="4" width="8.6640625" style="16" customWidth="1"/>
    <col min="5" max="5" width="6.6640625" style="16" customWidth="1"/>
    <col min="6" max="6" width="2.6640625" style="16" customWidth="1"/>
    <col min="7" max="7" width="6.6640625" style="16" customWidth="1"/>
    <col min="8" max="9" width="8.6640625" style="16" customWidth="1"/>
    <col min="10" max="16384" width="9.109375" style="15"/>
  </cols>
  <sheetData>
    <row r="1" spans="1:12" ht="30" customHeight="1" x14ac:dyDescent="0.25">
      <c r="J1" s="142" t="s">
        <v>26</v>
      </c>
      <c r="K1" s="143"/>
      <c r="L1" s="143"/>
    </row>
    <row r="2" spans="1:12" ht="30" customHeight="1" x14ac:dyDescent="0.25">
      <c r="A2" s="146" t="s">
        <v>76</v>
      </c>
      <c r="B2" s="147"/>
      <c r="C2" s="147"/>
      <c r="D2" s="147"/>
      <c r="E2" s="147"/>
      <c r="F2" s="147"/>
      <c r="G2" s="147"/>
      <c r="H2" s="147"/>
      <c r="I2" s="147"/>
    </row>
    <row r="3" spans="1:12" ht="15" customHeight="1" x14ac:dyDescent="0.25">
      <c r="A3" s="22"/>
      <c r="B3" s="139" t="s">
        <v>8</v>
      </c>
      <c r="C3" s="136" t="s">
        <v>2</v>
      </c>
      <c r="D3" s="136"/>
      <c r="E3" s="139" t="s">
        <v>5</v>
      </c>
      <c r="F3" s="139"/>
      <c r="G3" s="139"/>
      <c r="H3" s="136" t="s">
        <v>69</v>
      </c>
      <c r="I3" s="136"/>
    </row>
    <row r="4" spans="1:12" ht="15" customHeight="1" x14ac:dyDescent="0.25">
      <c r="A4" s="17"/>
      <c r="B4" s="144"/>
      <c r="C4" s="98" t="s">
        <v>0</v>
      </c>
      <c r="D4" s="98" t="s">
        <v>4</v>
      </c>
      <c r="E4" s="138"/>
      <c r="F4" s="138"/>
      <c r="G4" s="138"/>
      <c r="H4" s="98" t="s">
        <v>6</v>
      </c>
      <c r="I4" s="98" t="s">
        <v>7</v>
      </c>
    </row>
    <row r="5" spans="1:12" ht="6" customHeight="1" x14ac:dyDescent="0.25">
      <c r="A5" s="15"/>
      <c r="B5" s="97"/>
      <c r="C5" s="97"/>
      <c r="D5" s="97"/>
      <c r="E5" s="97"/>
      <c r="F5" s="97"/>
      <c r="G5" s="97"/>
      <c r="H5" s="97"/>
      <c r="I5" s="97"/>
    </row>
    <row r="6" spans="1:12" ht="12.75" customHeight="1" x14ac:dyDescent="0.3">
      <c r="A6" s="59">
        <v>2018</v>
      </c>
      <c r="B6" s="60">
        <v>53</v>
      </c>
      <c r="C6" s="99">
        <v>26</v>
      </c>
      <c r="D6" s="28">
        <v>49</v>
      </c>
      <c r="E6" s="60">
        <v>5</v>
      </c>
      <c r="F6" s="60" t="s">
        <v>1</v>
      </c>
      <c r="G6" s="60">
        <v>55</v>
      </c>
      <c r="H6" s="99">
        <v>19</v>
      </c>
      <c r="I6" s="28">
        <v>18</v>
      </c>
    </row>
    <row r="7" spans="1:12" ht="6" customHeight="1" x14ac:dyDescent="0.25">
      <c r="A7" s="45"/>
      <c r="B7" s="23"/>
      <c r="C7" s="23"/>
      <c r="D7" s="23"/>
      <c r="E7" s="23"/>
      <c r="F7" s="23"/>
      <c r="G7" s="23"/>
      <c r="H7" s="23"/>
      <c r="I7" s="23"/>
    </row>
    <row r="8" spans="1:12" s="52" customFormat="1" ht="15" customHeight="1" x14ac:dyDescent="0.25">
      <c r="A8" s="134" t="s">
        <v>24</v>
      </c>
      <c r="B8" s="135"/>
      <c r="C8" s="135"/>
      <c r="D8" s="135"/>
      <c r="E8" s="135"/>
      <c r="F8" s="135"/>
      <c r="G8" s="135"/>
      <c r="H8" s="135"/>
      <c r="I8" s="135"/>
    </row>
    <row r="9" spans="1:12" s="52" customFormat="1" ht="6" customHeight="1" x14ac:dyDescent="0.25">
      <c r="A9" s="20"/>
      <c r="B9" s="16"/>
      <c r="C9" s="16"/>
      <c r="D9" s="16"/>
      <c r="E9" s="16"/>
      <c r="F9" s="16"/>
      <c r="G9" s="16"/>
      <c r="H9" s="16"/>
      <c r="I9" s="16"/>
    </row>
    <row r="10" spans="1:12" s="52" customFormat="1" ht="15" customHeight="1" x14ac:dyDescent="0.25">
      <c r="A10" s="134" t="s">
        <v>59</v>
      </c>
      <c r="B10" s="135"/>
      <c r="C10" s="135"/>
      <c r="D10" s="135"/>
      <c r="E10" s="135"/>
      <c r="F10" s="135"/>
      <c r="G10" s="135"/>
      <c r="H10" s="135"/>
      <c r="I10" s="135"/>
    </row>
    <row r="11" spans="1:12" s="52" customFormat="1" x14ac:dyDescent="0.25">
      <c r="A11" s="112"/>
      <c r="B11" s="89"/>
      <c r="C11" s="89"/>
      <c r="D11" s="16"/>
      <c r="E11" s="16"/>
      <c r="F11" s="16"/>
      <c r="G11" s="16"/>
      <c r="H11" s="16"/>
      <c r="I11" s="16"/>
    </row>
    <row r="12" spans="1:12" s="52" customFormat="1" x14ac:dyDescent="0.25">
      <c r="A12" s="20"/>
      <c r="B12" s="16"/>
      <c r="C12" s="16"/>
      <c r="D12" s="16"/>
      <c r="E12" s="16"/>
      <c r="F12" s="16"/>
      <c r="G12" s="16"/>
      <c r="H12" s="16"/>
      <c r="I12" s="16"/>
    </row>
  </sheetData>
  <mergeCells count="8">
    <mergeCell ref="A10:I10"/>
    <mergeCell ref="A8:I8"/>
    <mergeCell ref="J1:L1"/>
    <mergeCell ref="A2:I2"/>
    <mergeCell ref="B3:B4"/>
    <mergeCell ref="C3:D3"/>
    <mergeCell ref="E3:G4"/>
    <mergeCell ref="H3:I3"/>
  </mergeCells>
  <hyperlinks>
    <hyperlink ref="J1:L1" location="Innehåll!A1" display="Till innehållsförteckningen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R38"/>
  <sheetViews>
    <sheetView workbookViewId="0">
      <pane ySplit="3" topLeftCell="A4" activePane="bottomLeft" state="frozen"/>
      <selection activeCell="AB2" sqref="AB2"/>
      <selection pane="bottomLeft" activeCell="I14" sqref="I14"/>
    </sheetView>
  </sheetViews>
  <sheetFormatPr defaultColWidth="9.109375" defaultRowHeight="13.2" x14ac:dyDescent="0.25"/>
  <cols>
    <col min="1" max="1" width="6.6640625" style="29" customWidth="1"/>
    <col min="2" max="3" width="8.6640625" style="35" customWidth="1"/>
    <col min="4" max="4" width="10.5546875" style="35" customWidth="1"/>
    <col min="5" max="6" width="8.6640625" style="35" customWidth="1"/>
    <col min="7" max="8" width="9.109375" style="35"/>
    <col min="9" max="9" width="9.109375" style="36"/>
    <col min="10" max="16384" width="9.109375" style="35"/>
  </cols>
  <sheetData>
    <row r="1" spans="1:18" s="15" customFormat="1" ht="30" customHeight="1" x14ac:dyDescent="0.25">
      <c r="A1" s="20"/>
      <c r="B1" s="16"/>
      <c r="C1" s="16"/>
      <c r="D1" s="16"/>
      <c r="E1" s="16"/>
      <c r="F1" s="16"/>
      <c r="G1" s="142" t="s">
        <v>26</v>
      </c>
      <c r="H1" s="142"/>
      <c r="I1" s="142"/>
      <c r="J1" s="16"/>
    </row>
    <row r="2" spans="1:18" ht="45" customHeight="1" x14ac:dyDescent="0.25">
      <c r="A2" s="133" t="s">
        <v>47</v>
      </c>
      <c r="B2" s="148"/>
      <c r="C2" s="148"/>
      <c r="D2" s="148"/>
      <c r="E2" s="148"/>
      <c r="F2" s="148"/>
      <c r="I2" s="35"/>
    </row>
    <row r="3" spans="1:18" ht="30" customHeight="1" x14ac:dyDescent="0.25">
      <c r="A3" s="39"/>
      <c r="B3" s="40" t="s">
        <v>17</v>
      </c>
      <c r="C3" s="40" t="s">
        <v>18</v>
      </c>
      <c r="D3" s="40" t="s">
        <v>19</v>
      </c>
      <c r="E3" s="40" t="s">
        <v>20</v>
      </c>
      <c r="F3" s="40" t="s">
        <v>21</v>
      </c>
    </row>
    <row r="4" spans="1:18" ht="6" customHeight="1" x14ac:dyDescent="0.25">
      <c r="A4" s="42"/>
      <c r="B4" s="31"/>
      <c r="C4" s="31"/>
      <c r="D4" s="31"/>
      <c r="E4" s="31"/>
      <c r="F4" s="31"/>
    </row>
    <row r="5" spans="1:18" ht="12.75" customHeight="1" x14ac:dyDescent="0.25">
      <c r="A5" s="26">
        <v>1988</v>
      </c>
      <c r="B5" s="27">
        <v>100</v>
      </c>
      <c r="C5" s="27">
        <v>100</v>
      </c>
      <c r="D5" s="27">
        <v>100</v>
      </c>
      <c r="E5" s="27">
        <v>100</v>
      </c>
      <c r="F5" s="27">
        <v>100</v>
      </c>
      <c r="N5" s="38"/>
      <c r="O5" s="38"/>
      <c r="P5" s="38"/>
      <c r="Q5" s="38"/>
      <c r="R5" s="38"/>
    </row>
    <row r="6" spans="1:18" ht="12.75" customHeight="1" x14ac:dyDescent="0.25">
      <c r="A6" s="26">
        <v>1989</v>
      </c>
      <c r="B6" s="27">
        <v>79.856975754997862</v>
      </c>
      <c r="C6" s="27">
        <v>49.447043811144191</v>
      </c>
      <c r="D6" s="27">
        <v>93.949383241173962</v>
      </c>
      <c r="E6" s="27">
        <v>105.6930561463207</v>
      </c>
      <c r="F6" s="27">
        <v>110.52868616608703</v>
      </c>
      <c r="N6" s="38"/>
      <c r="O6" s="38"/>
      <c r="P6" s="38"/>
      <c r="Q6" s="38"/>
      <c r="R6" s="38"/>
    </row>
    <row r="7" spans="1:18" ht="12.75" customHeight="1" x14ac:dyDescent="0.25">
      <c r="A7" s="26">
        <v>1990</v>
      </c>
      <c r="B7" s="27">
        <v>74.908950765969735</v>
      </c>
      <c r="C7" s="27">
        <v>76.163406879275456</v>
      </c>
      <c r="D7" s="27">
        <v>85.123807688601971</v>
      </c>
      <c r="E7" s="27">
        <v>127.68571153290299</v>
      </c>
      <c r="F7" s="27">
        <v>100.14565610423762</v>
      </c>
      <c r="N7" s="38"/>
      <c r="O7" s="38"/>
      <c r="P7" s="38"/>
      <c r="Q7" s="38"/>
      <c r="R7" s="38"/>
    </row>
    <row r="8" spans="1:18" ht="12.75" customHeight="1" x14ac:dyDescent="0.25">
      <c r="A8" s="26">
        <v>1991</v>
      </c>
      <c r="B8" s="27">
        <v>66.112774011796802</v>
      </c>
      <c r="C8" s="27">
        <v>53.217712826833349</v>
      </c>
      <c r="D8" s="27">
        <v>77.779734131525657</v>
      </c>
      <c r="E8" s="27">
        <v>97.224667664407065</v>
      </c>
      <c r="F8" s="27">
        <v>91.505569566500768</v>
      </c>
      <c r="N8" s="38"/>
      <c r="O8" s="38"/>
      <c r="P8" s="38"/>
      <c r="Q8" s="38"/>
      <c r="R8" s="38"/>
    </row>
    <row r="9" spans="1:18" ht="12.75" customHeight="1" x14ac:dyDescent="0.25">
      <c r="A9" s="26">
        <v>1992</v>
      </c>
      <c r="B9" s="27">
        <v>64.577779688709256</v>
      </c>
      <c r="C9" s="27">
        <v>35.987617163986585</v>
      </c>
      <c r="D9" s="27">
        <v>66.477126150141885</v>
      </c>
      <c r="E9" s="27">
        <v>94.967323071631256</v>
      </c>
      <c r="F9" s="27">
        <v>83.794696827909945</v>
      </c>
      <c r="N9" s="38"/>
      <c r="O9" s="38"/>
      <c r="P9" s="38"/>
      <c r="Q9" s="38"/>
      <c r="R9" s="38"/>
    </row>
    <row r="10" spans="1:18" ht="12.75" customHeight="1" x14ac:dyDescent="0.25">
      <c r="A10" s="26">
        <v>1993</v>
      </c>
      <c r="B10" s="27">
        <v>65.29129203103831</v>
      </c>
      <c r="C10" s="27">
        <v>53.454858972779896</v>
      </c>
      <c r="D10" s="27">
        <v>65.654021431210737</v>
      </c>
      <c r="E10" s="27">
        <v>90.682350043108755</v>
      </c>
      <c r="F10" s="27">
        <v>64.011070618665016</v>
      </c>
      <c r="N10" s="38"/>
      <c r="O10" s="38"/>
      <c r="P10" s="38"/>
      <c r="Q10" s="38"/>
      <c r="R10" s="38"/>
    </row>
    <row r="11" spans="1:18" ht="12.75" customHeight="1" x14ac:dyDescent="0.25">
      <c r="A11" s="26">
        <v>1994</v>
      </c>
      <c r="B11" s="27">
        <v>56.809870192500902</v>
      </c>
      <c r="C11" s="27">
        <v>35.87991801631636</v>
      </c>
      <c r="D11" s="27">
        <v>53.259253305469599</v>
      </c>
      <c r="E11" s="27">
        <v>88.76542217578266</v>
      </c>
      <c r="F11" s="27">
        <v>73.100935909468063</v>
      </c>
      <c r="N11" s="38"/>
      <c r="O11" s="38"/>
      <c r="P11" s="38"/>
      <c r="Q11" s="38"/>
      <c r="R11" s="38"/>
    </row>
    <row r="12" spans="1:18" ht="12.75" customHeight="1" x14ac:dyDescent="0.25">
      <c r="A12" s="26">
        <v>1995</v>
      </c>
      <c r="B12" s="27">
        <v>62.379383384325727</v>
      </c>
      <c r="C12" s="27">
        <v>62.014591668627915</v>
      </c>
      <c r="D12" s="27">
        <v>51.982819486938105</v>
      </c>
      <c r="E12" s="27">
        <v>86.638032478230159</v>
      </c>
      <c r="F12" s="27">
        <v>81.54167762656958</v>
      </c>
      <c r="N12" s="38"/>
      <c r="O12" s="38"/>
      <c r="P12" s="38"/>
      <c r="Q12" s="38"/>
      <c r="R12" s="38"/>
    </row>
    <row r="13" spans="1:18" ht="12.75" customHeight="1" x14ac:dyDescent="0.25">
      <c r="A13" s="26">
        <v>1996</v>
      </c>
      <c r="B13" s="27">
        <v>58.601248536870855</v>
      </c>
      <c r="C13" s="27">
        <v>58.056964494732732</v>
      </c>
      <c r="D13" s="27">
        <v>47.398068669527888</v>
      </c>
      <c r="E13" s="27">
        <v>86.178306671868881</v>
      </c>
      <c r="F13" s="27">
        <v>54.7485712974226</v>
      </c>
      <c r="N13" s="38"/>
      <c r="O13" s="38"/>
      <c r="P13" s="38"/>
      <c r="Q13" s="38"/>
      <c r="R13" s="38"/>
    </row>
    <row r="14" spans="1:18" ht="12.75" customHeight="1" x14ac:dyDescent="0.25">
      <c r="A14" s="26">
        <v>1997</v>
      </c>
      <c r="B14" s="27">
        <v>54.7928214271871</v>
      </c>
      <c r="C14" s="27">
        <v>66.328152253963339</v>
      </c>
      <c r="D14" s="27">
        <v>51.368270087987902</v>
      </c>
      <c r="E14" s="27">
        <v>94.175161827977831</v>
      </c>
      <c r="F14" s="27">
        <v>50.361049105870507</v>
      </c>
      <c r="N14" s="38"/>
      <c r="O14" s="38"/>
      <c r="P14" s="38"/>
      <c r="Q14" s="38"/>
      <c r="R14" s="38"/>
    </row>
    <row r="15" spans="1:18" ht="12.75" customHeight="1" x14ac:dyDescent="0.25">
      <c r="A15" s="26">
        <v>1998</v>
      </c>
      <c r="B15" s="27">
        <v>61.807228915662634</v>
      </c>
      <c r="C15" s="27">
        <v>72.289156626506013</v>
      </c>
      <c r="D15" s="27">
        <v>51.506024096385531</v>
      </c>
      <c r="E15" s="27">
        <v>81.551204819277089</v>
      </c>
      <c r="F15" s="27">
        <v>55.545712260807925</v>
      </c>
      <c r="N15" s="38"/>
      <c r="O15" s="38"/>
      <c r="P15" s="38"/>
      <c r="Q15" s="38"/>
      <c r="R15" s="38"/>
    </row>
    <row r="16" spans="1:18" ht="12.75" customHeight="1" x14ac:dyDescent="0.25">
      <c r="A16" s="26">
        <v>1999</v>
      </c>
      <c r="B16" s="27">
        <v>61.522689465743341</v>
      </c>
      <c r="C16" s="27">
        <v>61.162907656002162</v>
      </c>
      <c r="D16" s="27">
        <v>44.433053503036859</v>
      </c>
      <c r="E16" s="27">
        <v>93.992997794885682</v>
      </c>
      <c r="F16" s="27">
        <v>73.38490736926903</v>
      </c>
      <c r="N16" s="38"/>
      <c r="O16" s="38"/>
      <c r="P16" s="38"/>
      <c r="Q16" s="38"/>
      <c r="R16" s="38"/>
    </row>
    <row r="17" spans="1:18" ht="12.75" customHeight="1" x14ac:dyDescent="0.25">
      <c r="A17" s="26">
        <v>2000</v>
      </c>
      <c r="B17" s="27">
        <v>54.200375752463479</v>
      </c>
      <c r="C17" s="27">
        <v>48.495073041677855</v>
      </c>
      <c r="D17" s="27">
        <v>42.344043556612093</v>
      </c>
      <c r="E17" s="27">
        <v>76.219278401901775</v>
      </c>
      <c r="F17" s="27">
        <v>39.853217465046676</v>
      </c>
      <c r="N17" s="38"/>
      <c r="O17" s="38"/>
      <c r="P17" s="38"/>
      <c r="Q17" s="38"/>
      <c r="R17" s="38"/>
    </row>
    <row r="18" spans="1:18" ht="12.75" customHeight="1" x14ac:dyDescent="0.25">
      <c r="A18" s="26">
        <v>2001</v>
      </c>
      <c r="B18" s="27">
        <v>52.925980006739302</v>
      </c>
      <c r="C18" s="27">
        <v>48.747613164101992</v>
      </c>
      <c r="D18" s="27">
        <v>41.348421880265086</v>
      </c>
      <c r="E18" s="27">
        <v>82.696843760530172</v>
      </c>
      <c r="F18" s="27">
        <v>38.916161769661258</v>
      </c>
      <c r="N18" s="38"/>
      <c r="O18" s="38"/>
      <c r="P18" s="38"/>
      <c r="Q18" s="38"/>
      <c r="R18" s="38"/>
    </row>
    <row r="19" spans="1:18" ht="12.75" customHeight="1" x14ac:dyDescent="0.25">
      <c r="A19" s="26">
        <v>2002</v>
      </c>
      <c r="B19" s="27">
        <v>51.808686091258927</v>
      </c>
      <c r="C19" s="27">
        <v>47.718526663001647</v>
      </c>
      <c r="D19" s="27">
        <v>40.475536008796041</v>
      </c>
      <c r="E19" s="27">
        <v>64.760857614073657</v>
      </c>
      <c r="F19" s="27">
        <v>38.094622125925689</v>
      </c>
      <c r="N19" s="38"/>
      <c r="O19" s="38"/>
      <c r="P19" s="38"/>
      <c r="Q19" s="38"/>
      <c r="R19" s="38"/>
    </row>
    <row r="20" spans="1:18" ht="12.75" customHeight="1" x14ac:dyDescent="0.25">
      <c r="A20" s="26">
        <v>2003</v>
      </c>
      <c r="B20" s="27">
        <v>50.828808744741281</v>
      </c>
      <c r="C20" s="27">
        <v>46.816008054366975</v>
      </c>
      <c r="D20" s="27">
        <v>39.710006831829133</v>
      </c>
      <c r="E20" s="27">
        <v>63.536010930926615</v>
      </c>
      <c r="F20" s="27">
        <v>41.11153648471722</v>
      </c>
      <c r="N20" s="38"/>
      <c r="O20" s="38"/>
      <c r="P20" s="38"/>
      <c r="Q20" s="38"/>
      <c r="R20" s="38"/>
    </row>
    <row r="21" spans="1:18" ht="12.75" customHeight="1" x14ac:dyDescent="0.25">
      <c r="A21" s="26">
        <v>2004</v>
      </c>
      <c r="B21" s="27">
        <v>50.641255284086839</v>
      </c>
      <c r="C21" s="27">
        <v>46.643261445869463</v>
      </c>
      <c r="D21" s="27">
        <v>39.563480690692842</v>
      </c>
      <c r="E21" s="27">
        <v>63.301569105108548</v>
      </c>
      <c r="F21" s="27">
        <v>37.236217120652086</v>
      </c>
      <c r="N21" s="38"/>
      <c r="O21" s="38"/>
      <c r="P21" s="38"/>
      <c r="Q21" s="38"/>
      <c r="R21" s="38"/>
    </row>
    <row r="22" spans="1:18" ht="12.75" customHeight="1" x14ac:dyDescent="0.25">
      <c r="A22" s="26">
        <v>2005</v>
      </c>
      <c r="B22" s="27">
        <v>50.411896865304364</v>
      </c>
      <c r="C22" s="27">
        <v>53.06515459505723</v>
      </c>
      <c r="D22" s="27">
        <v>39.384294426019039</v>
      </c>
      <c r="E22" s="27">
        <v>63.01487108163046</v>
      </c>
      <c r="F22" s="27">
        <v>44.481085469386208</v>
      </c>
      <c r="N22" s="38"/>
      <c r="O22" s="38"/>
      <c r="P22" s="38"/>
      <c r="Q22" s="38"/>
      <c r="R22" s="38"/>
    </row>
    <row r="23" spans="1:18" ht="12.75" customHeight="1" x14ac:dyDescent="0.25">
      <c r="A23" s="26">
        <v>2006</v>
      </c>
      <c r="B23" s="27">
        <v>49.736119907114208</v>
      </c>
      <c r="C23" s="27">
        <v>52.353810428541273</v>
      </c>
      <c r="D23" s="27">
        <v>38.856343677432967</v>
      </c>
      <c r="E23" s="27">
        <v>62.170149883892755</v>
      </c>
      <c r="F23" s="27">
        <v>36.570676402289862</v>
      </c>
      <c r="N23" s="38"/>
      <c r="O23" s="38"/>
      <c r="P23" s="38"/>
      <c r="Q23" s="38"/>
      <c r="R23" s="38"/>
    </row>
    <row r="24" spans="1:18" ht="12.75" customHeight="1" x14ac:dyDescent="0.25">
      <c r="A24" s="26">
        <v>2007</v>
      </c>
      <c r="B24" s="27">
        <v>48.659254414650093</v>
      </c>
      <c r="C24" s="27">
        <v>51.220267804894839</v>
      </c>
      <c r="D24" s="27">
        <v>34.213538260300844</v>
      </c>
      <c r="E24" s="27">
        <v>60.824068018312616</v>
      </c>
      <c r="F24" s="27">
        <v>35.778863540183899</v>
      </c>
      <c r="N24" s="38"/>
      <c r="O24" s="38"/>
      <c r="P24" s="38"/>
      <c r="Q24" s="38"/>
      <c r="R24" s="38"/>
    </row>
    <row r="25" spans="1:18" ht="12.75" customHeight="1" x14ac:dyDescent="0.25">
      <c r="A25" s="26">
        <v>2008</v>
      </c>
      <c r="B25" s="27">
        <v>47.041597337770384</v>
      </c>
      <c r="C25" s="27">
        <v>55.707154742096506</v>
      </c>
      <c r="D25" s="27">
        <v>36.75124792013311</v>
      </c>
      <c r="E25" s="27">
        <v>62.477121464226279</v>
      </c>
      <c r="F25" s="27">
        <v>34.589409807184104</v>
      </c>
      <c r="N25" s="38"/>
      <c r="O25" s="38"/>
      <c r="P25" s="38"/>
      <c r="Q25" s="38"/>
      <c r="R25" s="38"/>
    </row>
    <row r="26" spans="1:18" ht="12.75" customHeight="1" x14ac:dyDescent="0.25">
      <c r="A26" s="26">
        <v>2009</v>
      </c>
      <c r="B26" s="27">
        <v>48.457911106651949</v>
      </c>
      <c r="C26" s="27">
        <v>62.205277415471052</v>
      </c>
      <c r="D26" s="27">
        <v>36.934383465435936</v>
      </c>
      <c r="E26" s="27">
        <v>59.095013544697494</v>
      </c>
      <c r="F26" s="27">
        <v>38.237949940686619</v>
      </c>
      <c r="N26" s="38"/>
      <c r="O26" s="38"/>
      <c r="P26" s="38"/>
      <c r="Q26" s="38"/>
      <c r="R26" s="38"/>
    </row>
    <row r="27" spans="1:18" ht="12.75" customHeight="1" x14ac:dyDescent="0.25">
      <c r="A27" s="26">
        <v>2010</v>
      </c>
      <c r="B27" s="27">
        <v>55.498065923893272</v>
      </c>
      <c r="C27" s="27">
        <v>61.493701854729387</v>
      </c>
      <c r="D27" s="27">
        <v>36.511885476245574</v>
      </c>
      <c r="E27" s="27">
        <v>65.721393857242035</v>
      </c>
      <c r="F27" s="27">
        <v>37.800540257760126</v>
      </c>
      <c r="N27" s="38"/>
      <c r="O27" s="38"/>
      <c r="P27" s="38"/>
      <c r="Q27" s="38"/>
      <c r="R27" s="38"/>
    </row>
    <row r="28" spans="1:18" ht="12.75" customHeight="1" x14ac:dyDescent="0.25">
      <c r="A28" s="26">
        <v>2011</v>
      </c>
      <c r="B28" s="27">
        <v>56.738271842789715</v>
      </c>
      <c r="C28" s="27">
        <v>59.724496676620745</v>
      </c>
      <c r="D28" s="27">
        <v>35.461419901743561</v>
      </c>
      <c r="E28" s="27">
        <v>63.830555823138411</v>
      </c>
      <c r="F28" s="27">
        <v>33.375454025170413</v>
      </c>
      <c r="N28" s="38"/>
      <c r="O28" s="38"/>
      <c r="P28" s="38"/>
      <c r="Q28" s="38"/>
      <c r="R28" s="38"/>
    </row>
    <row r="29" spans="1:18" ht="12.75" customHeight="1" x14ac:dyDescent="0.25">
      <c r="A29" s="26">
        <v>2012</v>
      </c>
      <c r="B29" s="27">
        <v>56.238064926798216</v>
      </c>
      <c r="C29" s="27">
        <v>65.117759388924242</v>
      </c>
      <c r="D29" s="27">
        <v>35.148790579248882</v>
      </c>
      <c r="E29" s="27">
        <v>63.267823042647983</v>
      </c>
      <c r="F29" s="27">
        <v>36.38933612910472</v>
      </c>
      <c r="N29" s="38"/>
      <c r="O29" s="38"/>
      <c r="P29" s="38"/>
      <c r="Q29" s="38"/>
      <c r="R29" s="38"/>
    </row>
    <row r="30" spans="1:18" s="15" customFormat="1" ht="12.75" customHeight="1" x14ac:dyDescent="0.25">
      <c r="A30" s="46">
        <v>2013</v>
      </c>
      <c r="B30" s="27">
        <v>56.263134432910903</v>
      </c>
      <c r="C30" s="27">
        <v>59.224352034643054</v>
      </c>
      <c r="D30" s="27">
        <v>35.164459020569311</v>
      </c>
      <c r="E30" s="27">
        <v>63.296026237024762</v>
      </c>
      <c r="F30" s="27">
        <v>39.715153717348876</v>
      </c>
      <c r="N30" s="38"/>
      <c r="O30" s="38"/>
      <c r="P30" s="38"/>
      <c r="Q30" s="38"/>
      <c r="R30" s="38"/>
    </row>
    <row r="31" spans="1:18" s="15" customFormat="1" ht="12.75" customHeight="1" x14ac:dyDescent="0.25">
      <c r="A31" s="46">
        <v>2014</v>
      </c>
      <c r="B31" s="27">
        <v>59.183706019330764</v>
      </c>
      <c r="C31" s="27">
        <v>71.198443331525723</v>
      </c>
      <c r="D31" s="27">
        <v>35.228396440077837</v>
      </c>
      <c r="E31" s="27">
        <v>63.411113592140097</v>
      </c>
      <c r="F31" s="27">
        <v>36.471751608551173</v>
      </c>
      <c r="N31" s="38"/>
      <c r="O31" s="38"/>
      <c r="P31" s="38"/>
      <c r="Q31" s="38"/>
      <c r="R31" s="38"/>
    </row>
    <row r="32" spans="1:18" s="15" customFormat="1" ht="12.75" customHeight="1" x14ac:dyDescent="0.25">
      <c r="A32" s="61">
        <v>2015</v>
      </c>
      <c r="B32" s="54">
        <v>56.390617520344655</v>
      </c>
      <c r="C32" s="54">
        <v>71.230253709909036</v>
      </c>
      <c r="D32" s="54">
        <v>35.244135950215409</v>
      </c>
      <c r="E32" s="54">
        <v>63.43944471038774</v>
      </c>
      <c r="F32" s="54">
        <v>38.146594204939035</v>
      </c>
      <c r="N32" s="38"/>
      <c r="O32" s="38"/>
      <c r="P32" s="38"/>
      <c r="Q32" s="38"/>
      <c r="R32" s="38"/>
    </row>
    <row r="33" spans="1:18" s="15" customFormat="1" ht="12.75" customHeight="1" x14ac:dyDescent="0.25">
      <c r="A33" s="61">
        <v>2016</v>
      </c>
      <c r="B33" s="54">
        <v>55.841734348829128</v>
      </c>
      <c r="C33" s="54">
        <v>64.658850298644253</v>
      </c>
      <c r="D33" s="54">
        <v>34.901083968018206</v>
      </c>
      <c r="E33" s="54">
        <v>62.821951142432766</v>
      </c>
      <c r="F33" s="54">
        <v>32.848079028723021</v>
      </c>
      <c r="N33" s="38"/>
      <c r="O33" s="38"/>
      <c r="P33" s="38"/>
      <c r="Q33" s="38"/>
      <c r="R33" s="38"/>
    </row>
    <row r="34" spans="1:18" s="15" customFormat="1" ht="12.75" customHeight="1" x14ac:dyDescent="0.25">
      <c r="A34" s="61">
        <v>2017</v>
      </c>
      <c r="B34" s="54">
        <v>54.85703641613113</v>
      </c>
      <c r="C34" s="54">
        <v>57.744248859085403</v>
      </c>
      <c r="D34" s="54">
        <v>34.285647760081957</v>
      </c>
      <c r="E34" s="54">
        <v>61.714165968147526</v>
      </c>
      <c r="F34" s="54">
        <v>26.508856126971601</v>
      </c>
      <c r="N34" s="38"/>
      <c r="O34" s="38"/>
      <c r="P34" s="38"/>
      <c r="Q34" s="38"/>
      <c r="R34" s="38"/>
    </row>
    <row r="35" spans="1:18" s="15" customFormat="1" ht="12.75" customHeight="1" x14ac:dyDescent="0.25">
      <c r="A35" s="61">
        <v>2018</v>
      </c>
      <c r="B35" s="54">
        <v>53.806333739342257</v>
      </c>
      <c r="C35" s="54">
        <v>67.965895249695492</v>
      </c>
      <c r="D35" s="54">
        <v>32.283800243605363</v>
      </c>
      <c r="E35" s="54">
        <v>60.532125456760042</v>
      </c>
      <c r="F35" s="54">
        <v>26.111897255857276</v>
      </c>
      <c r="N35" s="38"/>
      <c r="O35" s="38"/>
      <c r="P35" s="38"/>
      <c r="Q35" s="38"/>
      <c r="R35" s="38"/>
    </row>
    <row r="36" spans="1:18" s="15" customFormat="1" ht="6" customHeight="1" x14ac:dyDescent="0.25">
      <c r="A36" s="62"/>
      <c r="B36" s="63"/>
      <c r="C36" s="63"/>
      <c r="D36" s="63"/>
      <c r="E36" s="63"/>
      <c r="F36" s="63"/>
    </row>
    <row r="37" spans="1:18" s="15" customFormat="1" ht="15.75" customHeight="1" x14ac:dyDescent="0.25">
      <c r="A37" s="149" t="s">
        <v>24</v>
      </c>
      <c r="B37" s="150"/>
      <c r="C37" s="150"/>
      <c r="D37" s="150"/>
      <c r="E37" s="150"/>
      <c r="F37" s="150"/>
    </row>
    <row r="38" spans="1:18" s="15" customFormat="1" x14ac:dyDescent="0.25">
      <c r="A38" s="20"/>
    </row>
  </sheetData>
  <mergeCells count="3">
    <mergeCell ref="A2:F2"/>
    <mergeCell ref="A37:F37"/>
    <mergeCell ref="G1:I1"/>
  </mergeCells>
  <hyperlinks>
    <hyperlink ref="G1:I1" location="Innehåll!A1" display="Till innehållsförteckningen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AD41"/>
  <sheetViews>
    <sheetView workbookViewId="0">
      <pane ySplit="3" topLeftCell="A4" activePane="bottomLeft" state="frozen"/>
      <selection activeCell="AB2" sqref="AB2"/>
      <selection pane="bottomLeft" activeCell="K13" sqref="K13"/>
    </sheetView>
  </sheetViews>
  <sheetFormatPr defaultColWidth="9.109375" defaultRowHeight="13.2" x14ac:dyDescent="0.25"/>
  <cols>
    <col min="1" max="1" width="6.6640625" style="35" customWidth="1"/>
    <col min="2" max="3" width="8.6640625" style="36" customWidth="1"/>
    <col min="4" max="4" width="10.109375" style="36" customWidth="1"/>
    <col min="5" max="8" width="8.6640625" style="36" customWidth="1"/>
    <col min="9" max="9" width="9.109375" style="35"/>
    <col min="10" max="14" width="9.109375" style="35" customWidth="1"/>
    <col min="15" max="18" width="9.109375" style="36" customWidth="1"/>
    <col min="19" max="19" width="9.109375" style="35"/>
    <col min="20" max="30" width="9.109375" style="35" customWidth="1"/>
    <col min="31" max="16384" width="9.109375" style="35"/>
  </cols>
  <sheetData>
    <row r="1" spans="1:28" ht="30" customHeight="1" x14ac:dyDescent="0.25">
      <c r="I1" s="142" t="s">
        <v>26</v>
      </c>
      <c r="J1" s="143"/>
      <c r="K1" s="143"/>
    </row>
    <row r="2" spans="1:28" ht="45" customHeight="1" x14ac:dyDescent="0.25">
      <c r="A2" s="133" t="s">
        <v>46</v>
      </c>
      <c r="B2" s="148"/>
      <c r="C2" s="148"/>
      <c r="D2" s="148"/>
      <c r="E2" s="148"/>
      <c r="F2" s="148"/>
      <c r="G2" s="148"/>
      <c r="H2" s="148"/>
      <c r="O2" s="35"/>
      <c r="P2" s="35"/>
      <c r="Q2" s="35"/>
      <c r="R2" s="35"/>
    </row>
    <row r="3" spans="1:28" ht="30" customHeight="1" x14ac:dyDescent="0.25">
      <c r="A3" s="39"/>
      <c r="B3" s="40" t="s">
        <v>17</v>
      </c>
      <c r="C3" s="40" t="s">
        <v>18</v>
      </c>
      <c r="D3" s="40" t="s">
        <v>19</v>
      </c>
      <c r="E3" s="40" t="s">
        <v>20</v>
      </c>
      <c r="F3" s="40" t="s">
        <v>21</v>
      </c>
      <c r="G3" s="41" t="s">
        <v>22</v>
      </c>
      <c r="H3" s="41" t="s">
        <v>23</v>
      </c>
      <c r="O3" s="35"/>
      <c r="P3" s="35"/>
      <c r="Q3" s="35"/>
      <c r="R3" s="35"/>
    </row>
    <row r="4" spans="1:28" ht="6" customHeight="1" x14ac:dyDescent="0.25">
      <c r="A4" s="34"/>
      <c r="B4" s="30"/>
      <c r="C4" s="30"/>
      <c r="D4" s="30"/>
      <c r="E4" s="30"/>
      <c r="F4" s="30"/>
      <c r="O4" s="35"/>
      <c r="P4" s="35"/>
      <c r="Q4" s="35"/>
      <c r="R4" s="35"/>
      <c r="U4" s="38"/>
      <c r="V4" s="38"/>
      <c r="W4" s="38"/>
      <c r="X4" s="38"/>
      <c r="Y4" s="38"/>
      <c r="Z4" s="38"/>
      <c r="AA4" s="38"/>
      <c r="AB4" s="38"/>
    </row>
    <row r="5" spans="1:28" ht="12.75" customHeight="1" x14ac:dyDescent="0.25">
      <c r="A5" s="26">
        <v>1988</v>
      </c>
      <c r="B5" s="27">
        <v>184.50056593095644</v>
      </c>
      <c r="C5" s="27">
        <v>206.2065148640101</v>
      </c>
      <c r="D5" s="27">
        <v>236.1607243916242</v>
      </c>
      <c r="E5" s="27">
        <v>131.20040243979122</v>
      </c>
      <c r="F5" s="27">
        <v>250.92076966610074</v>
      </c>
      <c r="G5" s="37" t="s">
        <v>37</v>
      </c>
      <c r="H5" s="37" t="s">
        <v>37</v>
      </c>
      <c r="J5" s="38"/>
      <c r="K5" s="38"/>
      <c r="L5" s="38"/>
      <c r="M5" s="38"/>
      <c r="N5" s="38"/>
      <c r="O5" s="38"/>
      <c r="P5" s="38"/>
      <c r="Q5" s="38"/>
      <c r="R5" s="35"/>
      <c r="T5" s="38"/>
      <c r="U5" s="38"/>
      <c r="V5" s="38"/>
      <c r="W5" s="38"/>
      <c r="X5" s="38"/>
      <c r="Y5" s="38"/>
      <c r="Z5" s="38"/>
      <c r="AA5" s="38"/>
      <c r="AB5" s="38"/>
    </row>
    <row r="6" spans="1:28" ht="12.75" customHeight="1" x14ac:dyDescent="0.25">
      <c r="A6" s="26">
        <v>1989</v>
      </c>
      <c r="B6" s="27">
        <v>147.3365722033177</v>
      </c>
      <c r="C6" s="27">
        <v>101.96302574624063</v>
      </c>
      <c r="D6" s="27">
        <v>221.87154402381961</v>
      </c>
      <c r="E6" s="27">
        <v>138.66971501488729</v>
      </c>
      <c r="F6" s="27">
        <v>277.33943002977458</v>
      </c>
      <c r="G6" s="37" t="s">
        <v>37</v>
      </c>
      <c r="H6" s="37" t="s">
        <v>37</v>
      </c>
      <c r="J6" s="38"/>
      <c r="K6" s="38"/>
      <c r="L6" s="38"/>
      <c r="M6" s="38"/>
      <c r="N6" s="38"/>
      <c r="O6" s="38"/>
      <c r="P6" s="38"/>
      <c r="Q6" s="38"/>
      <c r="R6" s="35"/>
      <c r="T6" s="38"/>
      <c r="U6" s="38"/>
      <c r="V6" s="38"/>
      <c r="W6" s="38"/>
      <c r="X6" s="38"/>
      <c r="Y6" s="38"/>
      <c r="Z6" s="38"/>
      <c r="AA6" s="38"/>
      <c r="AB6" s="38"/>
    </row>
    <row r="7" spans="1:28" ht="12.75" customHeight="1" x14ac:dyDescent="0.25">
      <c r="A7" s="26">
        <v>1990</v>
      </c>
      <c r="B7" s="27">
        <v>138.2074380961557</v>
      </c>
      <c r="C7" s="27">
        <v>157.05390692744962</v>
      </c>
      <c r="D7" s="27">
        <v>201.02900086713555</v>
      </c>
      <c r="E7" s="27">
        <v>167.52416738927963</v>
      </c>
      <c r="F7" s="27">
        <v>251.28625108391941</v>
      </c>
      <c r="G7" s="37" t="s">
        <v>37</v>
      </c>
      <c r="H7" s="37" t="s">
        <v>37</v>
      </c>
      <c r="J7" s="38"/>
      <c r="K7" s="38"/>
      <c r="L7" s="38"/>
      <c r="M7" s="38"/>
      <c r="N7" s="38"/>
      <c r="O7" s="38"/>
      <c r="P7" s="38"/>
      <c r="Q7" s="38"/>
      <c r="R7" s="35"/>
      <c r="T7" s="38"/>
      <c r="U7" s="38"/>
      <c r="V7" s="38"/>
      <c r="W7" s="38"/>
      <c r="X7" s="38"/>
      <c r="Y7" s="38"/>
      <c r="Z7" s="38"/>
      <c r="AA7" s="38"/>
      <c r="AB7" s="38"/>
    </row>
    <row r="8" spans="1:28" ht="12.75" customHeight="1" x14ac:dyDescent="0.25">
      <c r="A8" s="26">
        <v>1991</v>
      </c>
      <c r="B8" s="27">
        <v>121.97844220441938</v>
      </c>
      <c r="C8" s="27">
        <v>109.73839091055031</v>
      </c>
      <c r="D8" s="27">
        <v>183.68518355489039</v>
      </c>
      <c r="E8" s="27">
        <v>127.55915524645165</v>
      </c>
      <c r="F8" s="27">
        <v>229.60647944361295</v>
      </c>
      <c r="G8" s="37" t="s">
        <v>37</v>
      </c>
      <c r="H8" s="37" t="s">
        <v>37</v>
      </c>
      <c r="J8" s="38"/>
      <c r="K8" s="38"/>
      <c r="L8" s="38"/>
      <c r="M8" s="38"/>
      <c r="N8" s="38"/>
      <c r="O8" s="38"/>
      <c r="P8" s="38"/>
      <c r="Q8" s="38"/>
      <c r="R8" s="35"/>
      <c r="T8" s="38"/>
      <c r="U8" s="38"/>
      <c r="V8" s="38"/>
      <c r="W8" s="38"/>
      <c r="X8" s="38"/>
      <c r="Y8" s="38"/>
      <c r="Z8" s="38"/>
      <c r="AA8" s="38"/>
      <c r="AB8" s="38"/>
    </row>
    <row r="9" spans="1:28" ht="12.75" customHeight="1" x14ac:dyDescent="0.25">
      <c r="A9" s="26">
        <v>1992</v>
      </c>
      <c r="B9" s="27">
        <v>119.14636899131482</v>
      </c>
      <c r="C9" s="27">
        <v>74.208811136459047</v>
      </c>
      <c r="D9" s="27">
        <v>156.99286267090892</v>
      </c>
      <c r="E9" s="27">
        <v>124.59751005627693</v>
      </c>
      <c r="F9" s="27">
        <v>210.25829821996732</v>
      </c>
      <c r="G9" s="37" t="s">
        <v>37</v>
      </c>
      <c r="H9" s="37" t="s">
        <v>37</v>
      </c>
      <c r="J9" s="38"/>
      <c r="K9" s="38"/>
      <c r="L9" s="38"/>
      <c r="M9" s="38"/>
      <c r="N9" s="38"/>
      <c r="O9" s="38"/>
      <c r="P9" s="38"/>
      <c r="Q9" s="38"/>
      <c r="R9" s="35"/>
      <c r="T9" s="38"/>
      <c r="U9" s="38"/>
      <c r="V9" s="38"/>
      <c r="W9" s="38"/>
      <c r="X9" s="38"/>
      <c r="Y9" s="38"/>
      <c r="Z9" s="38"/>
      <c r="AA9" s="38"/>
      <c r="AB9" s="38"/>
    </row>
    <row r="10" spans="1:28" ht="12.75" customHeight="1" x14ac:dyDescent="0.25">
      <c r="A10" s="26">
        <v>1993</v>
      </c>
      <c r="B10" s="27">
        <v>120.46280330089914</v>
      </c>
      <c r="C10" s="27">
        <v>110.22740171324101</v>
      </c>
      <c r="D10" s="27">
        <v>155.0490126041795</v>
      </c>
      <c r="E10" s="27">
        <v>118.97560819841888</v>
      </c>
      <c r="F10" s="27">
        <v>160.61707106786551</v>
      </c>
      <c r="G10" s="37" t="s">
        <v>37</v>
      </c>
      <c r="H10" s="37" t="s">
        <v>37</v>
      </c>
      <c r="J10" s="38"/>
      <c r="K10" s="38"/>
      <c r="L10" s="38"/>
      <c r="M10" s="38"/>
      <c r="N10" s="38"/>
      <c r="O10" s="38"/>
      <c r="P10" s="38"/>
      <c r="Q10" s="38"/>
      <c r="R10" s="35"/>
      <c r="T10" s="38"/>
      <c r="U10" s="38"/>
      <c r="V10" s="38"/>
      <c r="W10" s="38"/>
      <c r="X10" s="38"/>
      <c r="Y10" s="38"/>
      <c r="Z10" s="38"/>
      <c r="AA10" s="38"/>
      <c r="AB10" s="38"/>
    </row>
    <row r="11" spans="1:28" ht="12.75" customHeight="1" x14ac:dyDescent="0.25">
      <c r="A11" s="26">
        <v>1994</v>
      </c>
      <c r="B11" s="27">
        <v>104.81453200980589</v>
      </c>
      <c r="C11" s="27">
        <v>73.986728477510027</v>
      </c>
      <c r="D11" s="27">
        <v>125.77743841176708</v>
      </c>
      <c r="E11" s="27">
        <v>116.46059112200653</v>
      </c>
      <c r="F11" s="27">
        <v>183.42543101716029</v>
      </c>
      <c r="G11" s="37" t="s">
        <v>37</v>
      </c>
      <c r="H11" s="37" t="s">
        <v>37</v>
      </c>
      <c r="J11" s="38"/>
      <c r="K11" s="38"/>
      <c r="L11" s="38"/>
      <c r="M11" s="38"/>
      <c r="N11" s="38"/>
      <c r="O11" s="38"/>
      <c r="P11" s="38"/>
      <c r="Q11" s="38"/>
      <c r="R11" s="35"/>
      <c r="T11" s="38"/>
      <c r="U11" s="38"/>
      <c r="V11" s="38"/>
      <c r="W11" s="38"/>
      <c r="X11" s="38"/>
      <c r="Y11" s="38"/>
      <c r="Z11" s="38"/>
      <c r="AA11" s="38"/>
      <c r="AB11" s="38"/>
    </row>
    <row r="12" spans="1:28" ht="12.75" customHeight="1" x14ac:dyDescent="0.25">
      <c r="A12" s="26">
        <v>1995</v>
      </c>
      <c r="B12" s="27">
        <v>115.09031536832197</v>
      </c>
      <c r="C12" s="27">
        <v>127.87812818702437</v>
      </c>
      <c r="D12" s="27">
        <v>122.76300305954344</v>
      </c>
      <c r="E12" s="27">
        <v>113.66944727735502</v>
      </c>
      <c r="F12" s="27">
        <v>204.60500509923904</v>
      </c>
      <c r="G12" s="37" t="s">
        <v>37</v>
      </c>
      <c r="H12" s="37" t="s">
        <v>37</v>
      </c>
      <c r="J12" s="38"/>
      <c r="K12" s="38"/>
      <c r="L12" s="38"/>
      <c r="M12" s="38"/>
      <c r="N12" s="38"/>
      <c r="O12" s="38"/>
      <c r="P12" s="38"/>
      <c r="Q12" s="38"/>
      <c r="R12" s="35"/>
      <c r="T12" s="38"/>
      <c r="U12" s="38"/>
      <c r="V12" s="38"/>
      <c r="W12" s="38"/>
      <c r="X12" s="38"/>
      <c r="Y12" s="38"/>
      <c r="Z12" s="38"/>
      <c r="AA12" s="38"/>
      <c r="AB12" s="38"/>
    </row>
    <row r="13" spans="1:28" ht="12.75" customHeight="1" x14ac:dyDescent="0.25">
      <c r="A13" s="26">
        <v>1996</v>
      </c>
      <c r="B13" s="27">
        <v>108.11963519313304</v>
      </c>
      <c r="C13" s="27">
        <v>119.71724312042411</v>
      </c>
      <c r="D13" s="27">
        <v>111.93562231759655</v>
      </c>
      <c r="E13" s="27">
        <v>113.06628516928944</v>
      </c>
      <c r="F13" s="27">
        <v>137.37553648068669</v>
      </c>
      <c r="G13" s="37" t="s">
        <v>37</v>
      </c>
      <c r="H13" s="37" t="s">
        <v>37</v>
      </c>
      <c r="J13" s="38"/>
      <c r="K13" s="38"/>
      <c r="L13" s="38"/>
      <c r="M13" s="38"/>
      <c r="N13" s="38"/>
      <c r="O13" s="38"/>
      <c r="P13" s="38"/>
      <c r="Q13" s="38"/>
      <c r="R13" s="35"/>
      <c r="T13" s="38"/>
      <c r="U13" s="38"/>
      <c r="V13" s="38"/>
      <c r="W13" s="38"/>
      <c r="X13" s="38"/>
      <c r="Y13" s="38"/>
      <c r="Z13" s="38"/>
      <c r="AA13" s="38"/>
      <c r="AB13" s="38"/>
    </row>
    <row r="14" spans="1:28" ht="12.75" customHeight="1" x14ac:dyDescent="0.25">
      <c r="A14" s="26">
        <v>1997</v>
      </c>
      <c r="B14" s="27">
        <v>101.09306562269855</v>
      </c>
      <c r="C14" s="27">
        <v>136.77297113659216</v>
      </c>
      <c r="D14" s="27">
        <v>121.31167874723825</v>
      </c>
      <c r="E14" s="27">
        <v>123.55819131663155</v>
      </c>
      <c r="F14" s="27">
        <v>126.36633202837319</v>
      </c>
      <c r="G14" s="37" t="s">
        <v>37</v>
      </c>
      <c r="H14" s="37" t="s">
        <v>37</v>
      </c>
      <c r="J14" s="38"/>
      <c r="K14" s="38"/>
      <c r="L14" s="38"/>
      <c r="M14" s="38"/>
      <c r="N14" s="38"/>
      <c r="O14" s="38"/>
      <c r="P14" s="38"/>
      <c r="Q14" s="38"/>
      <c r="R14" s="35"/>
      <c r="T14" s="38"/>
      <c r="U14" s="38"/>
      <c r="V14" s="38"/>
      <c r="W14" s="38"/>
      <c r="X14" s="38"/>
      <c r="Y14" s="38"/>
      <c r="Z14" s="38"/>
      <c r="AA14" s="38"/>
      <c r="AB14" s="38"/>
    </row>
    <row r="15" spans="1:28" ht="12.75" customHeight="1" x14ac:dyDescent="0.25">
      <c r="A15" s="26">
        <v>1998</v>
      </c>
      <c r="B15" s="27">
        <v>114.03468713563932</v>
      </c>
      <c r="C15" s="27">
        <v>149.06495050410368</v>
      </c>
      <c r="D15" s="27">
        <v>121.6369996113486</v>
      </c>
      <c r="E15" s="27">
        <v>106.99550891738996</v>
      </c>
      <c r="F15" s="27">
        <v>139.37572872133694</v>
      </c>
      <c r="G15" s="37" t="s">
        <v>37</v>
      </c>
      <c r="H15" s="37" t="s">
        <v>37</v>
      </c>
      <c r="J15" s="38"/>
      <c r="K15" s="38"/>
      <c r="L15" s="38"/>
      <c r="M15" s="38"/>
      <c r="N15" s="38"/>
      <c r="O15" s="38"/>
      <c r="P15" s="38"/>
      <c r="Q15" s="38"/>
      <c r="R15" s="35"/>
      <c r="T15" s="38"/>
      <c r="U15" s="38"/>
      <c r="V15" s="38"/>
      <c r="W15" s="38"/>
      <c r="X15" s="38"/>
      <c r="Y15" s="38"/>
      <c r="Z15" s="38"/>
      <c r="AA15" s="38"/>
      <c r="AB15" s="38"/>
    </row>
    <row r="16" spans="1:28" ht="12.75" customHeight="1" x14ac:dyDescent="0.25">
      <c r="A16" s="26">
        <v>1999</v>
      </c>
      <c r="B16" s="27">
        <v>113.50971024024139</v>
      </c>
      <c r="C16" s="27">
        <v>126.12190026693486</v>
      </c>
      <c r="D16" s="27">
        <v>104.93342102208982</v>
      </c>
      <c r="E16" s="27">
        <v>123.31919137211412</v>
      </c>
      <c r="F16" s="27">
        <v>184.13797438972489</v>
      </c>
      <c r="G16" s="37" t="s">
        <v>37</v>
      </c>
      <c r="H16" s="37" t="s">
        <v>37</v>
      </c>
      <c r="J16" s="38"/>
      <c r="K16" s="38"/>
      <c r="L16" s="38"/>
      <c r="M16" s="38"/>
      <c r="N16" s="38"/>
      <c r="O16" s="38"/>
      <c r="P16" s="38"/>
      <c r="Q16" s="38"/>
      <c r="R16" s="35"/>
      <c r="T16" s="38"/>
      <c r="U16" s="38"/>
      <c r="V16" s="38"/>
      <c r="W16" s="38"/>
      <c r="X16" s="38"/>
      <c r="Y16" s="38"/>
      <c r="Z16" s="38"/>
      <c r="AA16" s="38"/>
      <c r="AB16" s="38"/>
    </row>
    <row r="17" spans="1:30" ht="12.75" customHeight="1" x14ac:dyDescent="0.25">
      <c r="A17" s="26">
        <v>2000</v>
      </c>
      <c r="B17" s="27">
        <v>100</v>
      </c>
      <c r="C17" s="27">
        <v>100</v>
      </c>
      <c r="D17" s="27">
        <v>100</v>
      </c>
      <c r="E17" s="27">
        <v>100</v>
      </c>
      <c r="F17" s="27">
        <v>100</v>
      </c>
      <c r="G17" s="27">
        <v>100</v>
      </c>
      <c r="H17" s="27">
        <v>100</v>
      </c>
      <c r="J17" s="38"/>
      <c r="K17" s="38"/>
      <c r="L17" s="38"/>
      <c r="M17" s="38"/>
      <c r="N17" s="38"/>
      <c r="O17" s="38"/>
      <c r="P17" s="38"/>
      <c r="Q17" s="38"/>
      <c r="R17" s="35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ht="12.75" customHeight="1" x14ac:dyDescent="0.25">
      <c r="A18" s="26">
        <v>2001</v>
      </c>
      <c r="B18" s="27">
        <v>97.64873263693886</v>
      </c>
      <c r="C18" s="27">
        <v>100.52075418508413</v>
      </c>
      <c r="D18" s="27">
        <v>97.648732636938874</v>
      </c>
      <c r="E18" s="27">
        <v>108.49859181882096</v>
      </c>
      <c r="F18" s="27">
        <v>97.648732636938874</v>
      </c>
      <c r="G18" s="27">
        <v>97.64873263693886</v>
      </c>
      <c r="H18" s="27">
        <v>122.06091579617357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</row>
    <row r="19" spans="1:30" ht="12.75" customHeight="1" x14ac:dyDescent="0.25">
      <c r="A19" s="26">
        <v>2002</v>
      </c>
      <c r="B19" s="27">
        <v>95.587319039765433</v>
      </c>
      <c r="C19" s="27">
        <v>98.398710776229109</v>
      </c>
      <c r="D19" s="27">
        <v>95.587319039765433</v>
      </c>
      <c r="E19" s="27">
        <v>84.966505813124826</v>
      </c>
      <c r="F19" s="27">
        <v>95.587319039765433</v>
      </c>
      <c r="G19" s="27">
        <v>95.587319039765418</v>
      </c>
      <c r="H19" s="27">
        <v>119.48414879970679</v>
      </c>
      <c r="J19" s="38"/>
      <c r="K19" s="38"/>
      <c r="L19" s="38"/>
      <c r="M19" s="38"/>
      <c r="N19" s="38"/>
      <c r="O19" s="38"/>
      <c r="P19" s="38"/>
      <c r="Q19" s="38"/>
      <c r="R19" s="35"/>
      <c r="T19" s="38"/>
      <c r="U19" s="38"/>
      <c r="V19" s="38"/>
      <c r="W19" s="38"/>
      <c r="X19" s="38"/>
      <c r="Y19" s="38"/>
      <c r="Z19" s="38"/>
      <c r="AA19" s="38"/>
      <c r="AB19" s="38"/>
    </row>
    <row r="20" spans="1:30" ht="12.75" customHeight="1" x14ac:dyDescent="0.25">
      <c r="A20" s="26">
        <v>2003</v>
      </c>
      <c r="B20" s="27">
        <v>93.779439790011139</v>
      </c>
      <c r="C20" s="27">
        <v>96.537658607364406</v>
      </c>
      <c r="D20" s="27">
        <v>93.779439790011139</v>
      </c>
      <c r="E20" s="27">
        <v>83.359502035565455</v>
      </c>
      <c r="F20" s="27">
        <v>103.15738376901227</v>
      </c>
      <c r="G20" s="27">
        <v>78.149533158342606</v>
      </c>
      <c r="H20" s="27">
        <v>105.50186976376254</v>
      </c>
      <c r="J20" s="38"/>
      <c r="K20" s="38"/>
      <c r="L20" s="38"/>
      <c r="M20" s="38"/>
      <c r="N20" s="38"/>
      <c r="O20" s="38"/>
      <c r="P20" s="38"/>
      <c r="Q20" s="38"/>
      <c r="R20" s="35"/>
      <c r="T20" s="38"/>
      <c r="U20" s="38"/>
      <c r="V20" s="38"/>
      <c r="W20" s="38"/>
      <c r="X20" s="38"/>
      <c r="Y20" s="38"/>
      <c r="Z20" s="38"/>
      <c r="AA20" s="38"/>
      <c r="AB20" s="38"/>
    </row>
    <row r="21" spans="1:30" ht="12.75" customHeight="1" x14ac:dyDescent="0.25">
      <c r="A21" s="26">
        <v>2004</v>
      </c>
      <c r="B21" s="27">
        <v>93.433402593680597</v>
      </c>
      <c r="C21" s="27">
        <v>96.181443846435897</v>
      </c>
      <c r="D21" s="27">
        <v>93.433402593680597</v>
      </c>
      <c r="E21" s="27">
        <v>83.051913416604975</v>
      </c>
      <c r="F21" s="27">
        <v>93.433402593680597</v>
      </c>
      <c r="G21" s="27">
        <v>75.992500776193552</v>
      </c>
      <c r="H21" s="27">
        <v>105.11257791789066</v>
      </c>
      <c r="J21" s="38"/>
      <c r="K21" s="38"/>
      <c r="L21" s="38"/>
      <c r="M21" s="38"/>
      <c r="N21" s="38"/>
      <c r="O21" s="38"/>
      <c r="P21" s="38"/>
      <c r="Q21" s="38"/>
      <c r="R21" s="35"/>
      <c r="T21" s="38"/>
      <c r="U21" s="38"/>
      <c r="V21" s="38"/>
      <c r="W21" s="38"/>
      <c r="X21" s="38"/>
      <c r="Y21" s="38"/>
      <c r="Z21" s="38"/>
      <c r="AA21" s="38"/>
      <c r="AB21" s="38"/>
    </row>
    <row r="22" spans="1:30" ht="12.75" customHeight="1" x14ac:dyDescent="0.25">
      <c r="A22" s="26">
        <v>2005</v>
      </c>
      <c r="B22" s="27">
        <v>93.010235013016626</v>
      </c>
      <c r="C22" s="27">
        <v>109.42380589766663</v>
      </c>
      <c r="D22" s="27">
        <v>93.010235013016654</v>
      </c>
      <c r="E22" s="27">
        <v>82.67576445601479</v>
      </c>
      <c r="F22" s="27">
        <v>111.61228201562</v>
      </c>
      <c r="G22" s="27">
        <v>62.006823342011089</v>
      </c>
      <c r="H22" s="27">
        <v>69.757676259762476</v>
      </c>
      <c r="J22" s="38"/>
      <c r="K22" s="38"/>
      <c r="L22" s="38"/>
      <c r="M22" s="38"/>
      <c r="N22" s="38"/>
      <c r="O22" s="38"/>
      <c r="P22" s="38"/>
      <c r="Q22" s="38"/>
      <c r="R22" s="35"/>
      <c r="T22" s="38"/>
      <c r="U22" s="38"/>
      <c r="V22" s="38"/>
      <c r="W22" s="38"/>
      <c r="X22" s="38"/>
      <c r="Y22" s="38"/>
      <c r="Z22" s="38"/>
      <c r="AA22" s="38"/>
      <c r="AB22" s="38"/>
    </row>
    <row r="23" spans="1:30" ht="12.75" customHeight="1" x14ac:dyDescent="0.25">
      <c r="A23" s="26">
        <v>2006</v>
      </c>
      <c r="B23" s="27">
        <v>91.763422700724789</v>
      </c>
      <c r="C23" s="27">
        <v>107.95696788320564</v>
      </c>
      <c r="D23" s="27">
        <v>91.763422700724789</v>
      </c>
      <c r="E23" s="27">
        <v>81.567486845088695</v>
      </c>
      <c r="F23" s="27">
        <v>91.763422700724789</v>
      </c>
      <c r="G23" s="27">
        <v>61.175615133816521</v>
      </c>
      <c r="H23" s="27">
        <v>97.49863661952007</v>
      </c>
      <c r="J23" s="38"/>
      <c r="K23" s="38"/>
      <c r="L23" s="38"/>
      <c r="M23" s="38"/>
      <c r="N23" s="38"/>
      <c r="O23" s="38"/>
      <c r="P23" s="38"/>
      <c r="Q23" s="38"/>
      <c r="R23" s="35"/>
      <c r="T23" s="38"/>
      <c r="U23" s="38"/>
      <c r="V23" s="38"/>
      <c r="W23" s="38"/>
      <c r="X23" s="38"/>
      <c r="Y23" s="38"/>
      <c r="Z23" s="38"/>
      <c r="AA23" s="38"/>
      <c r="AB23" s="38"/>
    </row>
    <row r="24" spans="1:30" ht="12.75" customHeight="1" x14ac:dyDescent="0.25">
      <c r="A24" s="26">
        <v>2007</v>
      </c>
      <c r="B24" s="27">
        <v>89.776599772813327</v>
      </c>
      <c r="C24" s="27">
        <v>105.61952914448625</v>
      </c>
      <c r="D24" s="27">
        <v>80.798939795531993</v>
      </c>
      <c r="E24" s="27">
        <v>79.801422020278508</v>
      </c>
      <c r="F24" s="27">
        <v>89.776599772813327</v>
      </c>
      <c r="G24" s="27">
        <v>59.851066515208871</v>
      </c>
      <c r="H24" s="27">
        <v>112.22074971601666</v>
      </c>
      <c r="J24" s="38"/>
      <c r="K24" s="38"/>
      <c r="L24" s="38"/>
      <c r="M24" s="38"/>
      <c r="N24" s="38"/>
      <c r="O24" s="38"/>
      <c r="P24" s="38"/>
      <c r="Q24" s="38"/>
      <c r="R24" s="35"/>
      <c r="T24" s="38"/>
      <c r="U24" s="38"/>
      <c r="V24" s="38"/>
      <c r="W24" s="38"/>
      <c r="X24" s="38"/>
      <c r="Y24" s="38"/>
      <c r="Z24" s="38"/>
      <c r="AA24" s="38"/>
      <c r="AB24" s="38"/>
    </row>
    <row r="25" spans="1:30" ht="12.75" customHeight="1" x14ac:dyDescent="0.25">
      <c r="A25" s="26">
        <v>2008</v>
      </c>
      <c r="B25" s="27">
        <v>86.792013311148082</v>
      </c>
      <c r="C25" s="27">
        <v>114.87178232357836</v>
      </c>
      <c r="D25" s="27">
        <v>86.792013311148096</v>
      </c>
      <c r="E25" s="27">
        <v>81.970234793862076</v>
      </c>
      <c r="F25" s="27">
        <v>86.792013311148096</v>
      </c>
      <c r="G25" s="27">
        <v>60.754409317803656</v>
      </c>
      <c r="H25" s="27">
        <v>121.50881863560731</v>
      </c>
      <c r="J25" s="38"/>
      <c r="K25" s="38"/>
      <c r="L25" s="38"/>
      <c r="M25" s="38"/>
      <c r="N25" s="38"/>
      <c r="O25" s="38"/>
      <c r="P25" s="38"/>
      <c r="Q25" s="38"/>
      <c r="R25" s="35"/>
      <c r="T25" s="38"/>
      <c r="U25" s="38"/>
      <c r="V25" s="38"/>
      <c r="W25" s="38"/>
      <c r="X25" s="38"/>
      <c r="Y25" s="38"/>
      <c r="Z25" s="38"/>
      <c r="AA25" s="38"/>
      <c r="AB25" s="38"/>
    </row>
    <row r="26" spans="1:30" ht="12.75" customHeight="1" x14ac:dyDescent="0.25">
      <c r="A26" s="26">
        <v>2009</v>
      </c>
      <c r="B26" s="27">
        <v>89.405120230092621</v>
      </c>
      <c r="C26" s="27">
        <v>128.27133461993202</v>
      </c>
      <c r="D26" s="27">
        <v>87.224507541553791</v>
      </c>
      <c r="E26" s="27">
        <v>77.532895592492252</v>
      </c>
      <c r="F26" s="27">
        <v>95.946958295709166</v>
      </c>
      <c r="G26" s="27">
        <v>68.035115882411944</v>
      </c>
      <c r="H26" s="27">
        <v>122.1143105581753</v>
      </c>
      <c r="J26" s="38"/>
      <c r="K26" s="38"/>
      <c r="L26" s="38"/>
      <c r="M26" s="38"/>
      <c r="N26" s="38"/>
      <c r="O26" s="38"/>
      <c r="P26" s="38"/>
      <c r="Q26" s="38"/>
      <c r="R26" s="35"/>
      <c r="T26" s="38"/>
      <c r="U26" s="38"/>
      <c r="V26" s="38"/>
      <c r="W26" s="38"/>
      <c r="X26" s="38"/>
      <c r="Y26" s="38"/>
      <c r="Z26" s="38"/>
      <c r="AA26" s="38"/>
      <c r="AB26" s="38"/>
    </row>
    <row r="27" spans="1:30" ht="12.75" customHeight="1" x14ac:dyDescent="0.25">
      <c r="A27" s="26">
        <v>2010</v>
      </c>
      <c r="B27" s="27">
        <v>102.39424571031836</v>
      </c>
      <c r="C27" s="27">
        <v>126.80401945550261</v>
      </c>
      <c r="D27" s="27">
        <v>86.226733229741797</v>
      </c>
      <c r="E27" s="27">
        <v>86.226733229741782</v>
      </c>
      <c r="F27" s="27">
        <v>94.849406552715976</v>
      </c>
      <c r="G27" s="27">
        <v>68.981386583793423</v>
      </c>
      <c r="H27" s="27">
        <v>131.49576817535623</v>
      </c>
      <c r="J27" s="38"/>
      <c r="K27" s="38"/>
      <c r="L27" s="38"/>
      <c r="M27" s="38"/>
      <c r="N27" s="38"/>
      <c r="O27" s="38"/>
      <c r="P27" s="38"/>
      <c r="Q27" s="38"/>
      <c r="R27" s="35"/>
      <c r="T27" s="38"/>
      <c r="U27" s="38"/>
      <c r="V27" s="38"/>
      <c r="W27" s="38"/>
      <c r="X27" s="38"/>
      <c r="Y27" s="38"/>
      <c r="Z27" s="38"/>
      <c r="AA27" s="38"/>
      <c r="AB27" s="38"/>
    </row>
    <row r="28" spans="1:30" ht="12.75" customHeight="1" x14ac:dyDescent="0.25">
      <c r="A28" s="26">
        <v>2011</v>
      </c>
      <c r="B28" s="27">
        <v>104.6824326493915</v>
      </c>
      <c r="C28" s="27">
        <v>123.15580311693117</v>
      </c>
      <c r="D28" s="27">
        <v>83.745946119513206</v>
      </c>
      <c r="E28" s="27">
        <v>83.745946119513206</v>
      </c>
      <c r="F28" s="27">
        <v>83.745946119513206</v>
      </c>
      <c r="G28" s="27">
        <v>64.205225358293447</v>
      </c>
      <c r="H28" s="27">
        <v>130.85304081173936</v>
      </c>
      <c r="J28" s="38"/>
      <c r="K28" s="38"/>
      <c r="L28" s="38"/>
      <c r="M28" s="38"/>
      <c r="N28" s="38"/>
      <c r="O28" s="38"/>
      <c r="P28" s="38"/>
      <c r="Q28" s="38"/>
      <c r="R28" s="35"/>
      <c r="T28" s="38"/>
      <c r="U28" s="38"/>
      <c r="V28" s="38"/>
      <c r="W28" s="38"/>
      <c r="X28" s="38"/>
      <c r="Y28" s="38"/>
      <c r="Z28" s="38"/>
      <c r="AA28" s="38"/>
      <c r="AB28" s="38"/>
    </row>
    <row r="29" spans="1:30" ht="12.75" customHeight="1" x14ac:dyDescent="0.25">
      <c r="A29" s="26">
        <v>2012</v>
      </c>
      <c r="B29" s="27">
        <v>103.75954805856142</v>
      </c>
      <c r="C29" s="27">
        <v>134.27706219343241</v>
      </c>
      <c r="D29" s="27">
        <v>83.007638446849128</v>
      </c>
      <c r="E29" s="27">
        <v>83.007638446849128</v>
      </c>
      <c r="F29" s="27">
        <v>91.308402291534037</v>
      </c>
      <c r="G29" s="27">
        <v>69.173032039040933</v>
      </c>
      <c r="H29" s="27">
        <v>124.5114576702737</v>
      </c>
      <c r="J29" s="38"/>
      <c r="K29" s="38"/>
      <c r="L29" s="38"/>
      <c r="M29" s="38"/>
      <c r="N29" s="38"/>
      <c r="O29" s="38"/>
      <c r="P29" s="38"/>
      <c r="Q29" s="38"/>
      <c r="R29" s="35"/>
      <c r="T29" s="38"/>
      <c r="U29" s="38"/>
      <c r="V29" s="38"/>
      <c r="W29" s="38"/>
      <c r="X29" s="38"/>
      <c r="Y29" s="38"/>
      <c r="Z29" s="38"/>
      <c r="AA29" s="38"/>
      <c r="AB29" s="38"/>
    </row>
    <row r="30" spans="1:30" s="15" customFormat="1" ht="12.75" customHeight="1" x14ac:dyDescent="0.25">
      <c r="A30" s="46">
        <v>2013</v>
      </c>
      <c r="B30" s="27">
        <v>103.80580143921543</v>
      </c>
      <c r="C30" s="27">
        <v>122.1244722814299</v>
      </c>
      <c r="D30" s="27">
        <v>83.044641151372346</v>
      </c>
      <c r="E30" s="27">
        <v>83.044641151372332</v>
      </c>
      <c r="F30" s="27">
        <v>99.653569381646818</v>
      </c>
      <c r="G30" s="27">
        <v>60.899403511006376</v>
      </c>
      <c r="H30" s="27">
        <v>207.61160287843086</v>
      </c>
      <c r="J30" s="38"/>
      <c r="K30" s="38"/>
      <c r="L30" s="38"/>
      <c r="M30" s="38"/>
      <c r="N30" s="38"/>
      <c r="O30" s="38"/>
      <c r="P30" s="38"/>
      <c r="Q30" s="38"/>
      <c r="R30" s="35"/>
      <c r="S30" s="35"/>
      <c r="T30" s="38"/>
      <c r="U30" s="38"/>
      <c r="V30" s="38"/>
      <c r="W30" s="38"/>
      <c r="X30" s="38"/>
      <c r="Y30" s="38"/>
      <c r="Z30" s="38"/>
      <c r="AA30" s="38"/>
      <c r="AB30" s="38"/>
    </row>
    <row r="31" spans="1:30" s="15" customFormat="1" ht="12.75" customHeight="1" x14ac:dyDescent="0.25">
      <c r="A31" s="46">
        <v>2014</v>
      </c>
      <c r="B31" s="27">
        <v>109.19427254457878</v>
      </c>
      <c r="C31" s="27">
        <v>146.8158286313664</v>
      </c>
      <c r="D31" s="27">
        <v>83.195636224440975</v>
      </c>
      <c r="E31" s="27">
        <v>83.195636224440975</v>
      </c>
      <c r="F31" s="27">
        <v>91.515199846885082</v>
      </c>
      <c r="G31" s="27">
        <v>69.32969685370081</v>
      </c>
      <c r="H31" s="27">
        <v>51.997272640275604</v>
      </c>
      <c r="J31" s="38"/>
      <c r="K31" s="38"/>
      <c r="L31" s="38"/>
      <c r="M31" s="38"/>
      <c r="N31" s="38"/>
      <c r="O31" s="38"/>
      <c r="P31" s="38"/>
      <c r="Q31" s="38"/>
      <c r="T31" s="38"/>
      <c r="U31" s="38"/>
      <c r="V31" s="38"/>
      <c r="W31" s="38"/>
      <c r="X31" s="38"/>
      <c r="Y31" s="38"/>
      <c r="Z31" s="38"/>
      <c r="AA31" s="38"/>
      <c r="AB31" s="38"/>
    </row>
    <row r="32" spans="1:30" s="15" customFormat="1" ht="12.75" customHeight="1" x14ac:dyDescent="0.25">
      <c r="A32" s="46">
        <v>2015</v>
      </c>
      <c r="B32" s="27">
        <v>104.04100845699695</v>
      </c>
      <c r="C32" s="27">
        <v>146.88142370399569</v>
      </c>
      <c r="D32" s="27">
        <v>83.232806765597573</v>
      </c>
      <c r="E32" s="27">
        <v>83.232806765597573</v>
      </c>
      <c r="F32" s="27">
        <v>95.717727780437201</v>
      </c>
      <c r="G32" s="27">
        <v>62.424605074198169</v>
      </c>
      <c r="H32" s="27">
        <v>117.04613451412158</v>
      </c>
      <c r="J32" s="38"/>
      <c r="K32" s="38"/>
      <c r="L32" s="38"/>
      <c r="M32" s="38"/>
      <c r="N32" s="38"/>
      <c r="O32" s="38"/>
      <c r="P32" s="38"/>
      <c r="Q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28" s="15" customFormat="1" ht="12.75" customHeight="1" x14ac:dyDescent="0.25">
      <c r="A33" s="46">
        <v>2016</v>
      </c>
      <c r="B33" s="27">
        <v>103.02831589925101</v>
      </c>
      <c r="C33" s="27">
        <v>133.33076175197189</v>
      </c>
      <c r="D33" s="27">
        <v>82.42265271940083</v>
      </c>
      <c r="E33" s="27">
        <v>82.422652719400816</v>
      </c>
      <c r="F33" s="27">
        <v>82.42265271940083</v>
      </c>
      <c r="G33" s="27">
        <v>58.382712342908917</v>
      </c>
      <c r="H33" s="27">
        <v>122.34612513036058</v>
      </c>
      <c r="J33" s="38"/>
      <c r="K33" s="38"/>
      <c r="L33" s="38"/>
      <c r="M33" s="38"/>
      <c r="N33" s="38"/>
      <c r="O33" s="38"/>
      <c r="P33" s="38"/>
      <c r="Q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1:28" s="64" customFormat="1" ht="12.75" customHeight="1" x14ac:dyDescent="0.25">
      <c r="A34" s="61">
        <v>2017</v>
      </c>
      <c r="B34" s="54">
        <v>101.21154264071279</v>
      </c>
      <c r="C34" s="54">
        <v>119.07240310672091</v>
      </c>
      <c r="D34" s="54">
        <v>80.969234112570234</v>
      </c>
      <c r="E34" s="54">
        <v>80.969234112570234</v>
      </c>
      <c r="F34" s="54">
        <v>66.516225823476447</v>
      </c>
      <c r="G34" s="54">
        <v>59.377438349218167</v>
      </c>
      <c r="H34" s="54">
        <v>101.21154264071279</v>
      </c>
      <c r="J34" s="38"/>
      <c r="K34" s="38"/>
      <c r="L34" s="38"/>
      <c r="M34" s="38"/>
      <c r="N34" s="38"/>
      <c r="O34" s="38"/>
      <c r="P34" s="38"/>
      <c r="Q34" s="38"/>
      <c r="R34" s="15"/>
      <c r="S34" s="15"/>
      <c r="T34" s="65"/>
      <c r="U34" s="65"/>
      <c r="V34" s="65"/>
      <c r="W34" s="65"/>
      <c r="X34" s="65"/>
      <c r="Y34" s="65"/>
      <c r="Z34" s="65"/>
      <c r="AA34" s="65"/>
      <c r="AB34" s="65"/>
    </row>
    <row r="35" spans="1:28" s="64" customFormat="1" ht="12.75" customHeight="1" x14ac:dyDescent="0.25">
      <c r="A35" s="61">
        <v>2018</v>
      </c>
      <c r="B35" s="54">
        <v>99.272990255785629</v>
      </c>
      <c r="C35" s="54">
        <v>140.15010389052088</v>
      </c>
      <c r="D35" s="54">
        <v>76.241656516443371</v>
      </c>
      <c r="E35" s="54">
        <v>79.418392204628503</v>
      </c>
      <c r="F35" s="54">
        <v>65.520173568818521</v>
      </c>
      <c r="G35" s="54">
        <v>79.418392204628503</v>
      </c>
      <c r="H35" s="54">
        <v>124.09123781973204</v>
      </c>
      <c r="J35" s="38"/>
      <c r="K35" s="38"/>
      <c r="L35" s="38"/>
      <c r="M35" s="38"/>
      <c r="N35" s="38"/>
      <c r="O35" s="38"/>
      <c r="P35" s="38"/>
      <c r="Q35" s="38"/>
      <c r="R35" s="15"/>
      <c r="S35" s="1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6" customHeight="1" x14ac:dyDescent="0.25">
      <c r="A36" s="22"/>
      <c r="B36" s="23"/>
      <c r="C36" s="23"/>
      <c r="D36" s="23"/>
      <c r="E36" s="23"/>
      <c r="F36" s="23"/>
      <c r="G36" s="23"/>
      <c r="H36" s="23"/>
      <c r="J36" s="65"/>
      <c r="K36" s="65"/>
      <c r="L36" s="65"/>
      <c r="M36" s="65"/>
      <c r="N36" s="65"/>
      <c r="O36" s="65"/>
      <c r="P36" s="65"/>
      <c r="Q36" s="65"/>
      <c r="R36" s="64"/>
      <c r="S36" s="64"/>
    </row>
    <row r="37" spans="1:28" ht="15" customHeight="1" x14ac:dyDescent="0.3">
      <c r="A37" s="145" t="s">
        <v>24</v>
      </c>
      <c r="B37" s="135"/>
      <c r="C37" s="135"/>
      <c r="D37" s="135"/>
      <c r="E37" s="135"/>
      <c r="F37" s="135"/>
      <c r="G37" s="151"/>
      <c r="H37" s="151"/>
      <c r="O37" s="35"/>
      <c r="P37" s="35"/>
      <c r="Q37" s="35"/>
      <c r="R37" s="35"/>
    </row>
    <row r="38" spans="1:28" x14ac:dyDescent="0.25">
      <c r="B38" s="38"/>
      <c r="C38" s="38"/>
      <c r="D38" s="38"/>
      <c r="E38" s="38"/>
      <c r="F38" s="38"/>
      <c r="G38" s="38"/>
      <c r="H38" s="38"/>
      <c r="O38" s="35"/>
      <c r="P38" s="35"/>
      <c r="Q38" s="35"/>
      <c r="R38" s="35"/>
    </row>
    <row r="39" spans="1:28" x14ac:dyDescent="0.25">
      <c r="J39" s="36"/>
      <c r="K39" s="36"/>
      <c r="L39" s="36"/>
      <c r="M39" s="36"/>
      <c r="N39" s="36"/>
      <c r="R39" s="35"/>
    </row>
    <row r="40" spans="1:28" x14ac:dyDescent="0.25">
      <c r="J40" s="36"/>
      <c r="K40" s="36"/>
      <c r="L40" s="36"/>
      <c r="M40" s="36"/>
      <c r="N40" s="36"/>
      <c r="R40" s="35"/>
    </row>
    <row r="41" spans="1:28" x14ac:dyDescent="0.25">
      <c r="J41" s="36"/>
      <c r="K41" s="36"/>
      <c r="L41" s="36"/>
      <c r="M41" s="36"/>
      <c r="N41" s="36"/>
      <c r="R41" s="35"/>
    </row>
  </sheetData>
  <mergeCells count="3">
    <mergeCell ref="I1:K1"/>
    <mergeCell ref="A2:H2"/>
    <mergeCell ref="A37:H37"/>
  </mergeCells>
  <hyperlinks>
    <hyperlink ref="I1:K1" location="Innehåll!A1" display="Till innehållsförteckningen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16"/>
  <sheetViews>
    <sheetView workbookViewId="0">
      <selection activeCell="N12" sqref="N12"/>
    </sheetView>
  </sheetViews>
  <sheetFormatPr defaultColWidth="9.109375" defaultRowHeight="13.2" x14ac:dyDescent="0.25"/>
  <cols>
    <col min="1" max="1" width="8.109375" style="35" customWidth="1"/>
    <col min="2" max="5" width="7.6640625" style="35" customWidth="1"/>
    <col min="6" max="6" width="2.6640625" style="35" customWidth="1"/>
    <col min="7" max="7" width="7.6640625" style="35" customWidth="1"/>
    <col min="8" max="10" width="10.6640625" style="35" customWidth="1"/>
    <col min="11" max="11" width="9.109375" style="35"/>
    <col min="12" max="12" width="9.5546875" style="35" bestFit="1" customWidth="1"/>
    <col min="13" max="16384" width="9.109375" style="35"/>
  </cols>
  <sheetData>
    <row r="1" spans="1:12" ht="32.25" customHeight="1" x14ac:dyDescent="0.25">
      <c r="K1" s="66" t="s">
        <v>26</v>
      </c>
    </row>
    <row r="2" spans="1:12" ht="45" customHeight="1" x14ac:dyDescent="0.25">
      <c r="A2" s="133" t="s">
        <v>45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2" ht="15" customHeight="1" x14ac:dyDescent="0.25">
      <c r="A3" s="15"/>
      <c r="B3" s="139" t="s">
        <v>8</v>
      </c>
      <c r="C3" s="136" t="s">
        <v>2</v>
      </c>
      <c r="D3" s="136"/>
      <c r="E3" s="137" t="s">
        <v>5</v>
      </c>
      <c r="F3" s="137"/>
      <c r="G3" s="137"/>
      <c r="H3" s="136" t="s">
        <v>3</v>
      </c>
      <c r="I3" s="136"/>
      <c r="J3" s="137" t="s">
        <v>9</v>
      </c>
    </row>
    <row r="4" spans="1:12" ht="15" customHeight="1" x14ac:dyDescent="0.25">
      <c r="A4" s="17"/>
      <c r="B4" s="138"/>
      <c r="C4" s="108" t="s">
        <v>0</v>
      </c>
      <c r="D4" s="108" t="s">
        <v>4</v>
      </c>
      <c r="E4" s="138"/>
      <c r="F4" s="138"/>
      <c r="G4" s="138"/>
      <c r="H4" s="108" t="s">
        <v>6</v>
      </c>
      <c r="I4" s="108" t="s">
        <v>7</v>
      </c>
      <c r="J4" s="138"/>
    </row>
    <row r="5" spans="1:12" ht="6" customHeight="1" x14ac:dyDescent="0.25">
      <c r="A5" s="15"/>
      <c r="B5" s="107"/>
      <c r="C5" s="107"/>
      <c r="D5" s="107"/>
      <c r="E5" s="107"/>
      <c r="F5" s="107"/>
      <c r="G5" s="107"/>
      <c r="H5" s="107"/>
      <c r="I5" s="107"/>
      <c r="J5" s="107"/>
    </row>
    <row r="6" spans="1:12" ht="12.75" customHeight="1" x14ac:dyDescent="0.25">
      <c r="A6" s="20">
        <v>2010</v>
      </c>
      <c r="B6" s="21">
        <v>41</v>
      </c>
      <c r="C6" s="21">
        <v>27</v>
      </c>
      <c r="D6" s="38">
        <f>(C6/B6)*100</f>
        <v>65.853658536585371</v>
      </c>
      <c r="E6" s="21">
        <v>20000</v>
      </c>
      <c r="F6" s="21" t="s">
        <v>1</v>
      </c>
      <c r="G6" s="21">
        <v>55000</v>
      </c>
      <c r="H6" s="21">
        <v>35148.15</v>
      </c>
      <c r="I6" s="21">
        <v>35000</v>
      </c>
      <c r="J6" s="60">
        <v>38000.462855820406</v>
      </c>
      <c r="K6" s="21"/>
      <c r="L6" s="116"/>
    </row>
    <row r="7" spans="1:12" ht="12.75" customHeight="1" x14ac:dyDescent="0.25">
      <c r="A7" s="20">
        <v>2011</v>
      </c>
      <c r="B7" s="21">
        <v>42</v>
      </c>
      <c r="C7" s="21">
        <v>23</v>
      </c>
      <c r="D7" s="38">
        <f t="shared" ref="D7:D12" si="0">(C7/B7)*100</f>
        <v>54.761904761904766</v>
      </c>
      <c r="E7" s="21">
        <v>25000</v>
      </c>
      <c r="F7" s="21" t="s">
        <v>1</v>
      </c>
      <c r="G7" s="21">
        <v>60000</v>
      </c>
      <c r="H7" s="21">
        <v>36717.39</v>
      </c>
      <c r="I7" s="21">
        <v>37500</v>
      </c>
      <c r="J7" s="60">
        <v>39543.396589923897</v>
      </c>
      <c r="K7" s="21"/>
      <c r="L7" s="116"/>
    </row>
    <row r="8" spans="1:12" ht="12.75" customHeight="1" x14ac:dyDescent="0.25">
      <c r="A8" s="20">
        <v>2012</v>
      </c>
      <c r="B8" s="21">
        <v>42</v>
      </c>
      <c r="C8" s="21">
        <v>22</v>
      </c>
      <c r="D8" s="38">
        <f t="shared" si="0"/>
        <v>52.380952380952387</v>
      </c>
      <c r="E8" s="21">
        <v>17500</v>
      </c>
      <c r="F8" s="21" t="s">
        <v>1</v>
      </c>
      <c r="G8" s="21">
        <v>50000</v>
      </c>
      <c r="H8" s="21">
        <v>36590.910000000003</v>
      </c>
      <c r="I8" s="21">
        <v>36250</v>
      </c>
      <c r="J8" s="60">
        <v>37888.28771483132</v>
      </c>
      <c r="K8" s="21"/>
      <c r="L8" s="116"/>
    </row>
    <row r="9" spans="1:12" ht="12.75" customHeight="1" x14ac:dyDescent="0.25">
      <c r="A9" s="20">
        <v>2013</v>
      </c>
      <c r="B9" s="21">
        <v>42</v>
      </c>
      <c r="C9" s="21">
        <v>25</v>
      </c>
      <c r="D9" s="38">
        <f t="shared" si="0"/>
        <v>59.523809523809526</v>
      </c>
      <c r="E9" s="21">
        <v>24000</v>
      </c>
      <c r="F9" s="21" t="s">
        <v>1</v>
      </c>
      <c r="G9" s="21">
        <v>80000</v>
      </c>
      <c r="H9" s="21">
        <v>43960</v>
      </c>
      <c r="I9" s="21">
        <v>40000</v>
      </c>
      <c r="J9" s="60">
        <v>41826.40259822963</v>
      </c>
      <c r="K9" s="21"/>
      <c r="L9" s="116"/>
    </row>
    <row r="10" spans="1:12" ht="12.75" customHeight="1" x14ac:dyDescent="0.25">
      <c r="A10" s="20">
        <v>2014</v>
      </c>
      <c r="B10" s="21">
        <v>41</v>
      </c>
      <c r="C10" s="28">
        <v>19</v>
      </c>
      <c r="D10" s="38">
        <f t="shared" si="0"/>
        <v>46.341463414634148</v>
      </c>
      <c r="E10" s="21">
        <v>30000</v>
      </c>
      <c r="F10" s="21" t="s">
        <v>1</v>
      </c>
      <c r="G10" s="21">
        <v>55000</v>
      </c>
      <c r="H10" s="21">
        <v>47763.15789473684</v>
      </c>
      <c r="I10" s="21">
        <v>40000</v>
      </c>
      <c r="J10" s="60">
        <v>41902.453028804746</v>
      </c>
      <c r="K10" s="21"/>
      <c r="L10" s="116"/>
    </row>
    <row r="11" spans="1:12" ht="12.75" customHeight="1" x14ac:dyDescent="0.25">
      <c r="A11" s="20">
        <v>2015</v>
      </c>
      <c r="B11" s="21">
        <v>47</v>
      </c>
      <c r="C11" s="28">
        <v>32</v>
      </c>
      <c r="D11" s="38">
        <f t="shared" si="0"/>
        <v>68.085106382978722</v>
      </c>
      <c r="E11" s="21">
        <v>27500</v>
      </c>
      <c r="F11" s="21" t="s">
        <v>1</v>
      </c>
      <c r="G11" s="21">
        <v>80000</v>
      </c>
      <c r="H11" s="21">
        <v>48203.13</v>
      </c>
      <c r="I11" s="21">
        <v>45000</v>
      </c>
      <c r="J11" s="60">
        <v>47161.321206318804</v>
      </c>
      <c r="K11" s="21"/>
      <c r="L11" s="116"/>
    </row>
    <row r="12" spans="1:12" ht="12.75" customHeight="1" x14ac:dyDescent="0.25">
      <c r="A12" s="20">
        <v>2016</v>
      </c>
      <c r="B12" s="21">
        <v>49</v>
      </c>
      <c r="C12" s="28">
        <v>28</v>
      </c>
      <c r="D12" s="38">
        <f t="shared" si="0"/>
        <v>57.142857142857139</v>
      </c>
      <c r="E12" s="21">
        <v>13000</v>
      </c>
      <c r="F12" s="21" t="s">
        <v>1</v>
      </c>
      <c r="G12" s="21">
        <v>85000</v>
      </c>
      <c r="H12" s="21">
        <v>43794.642857142855</v>
      </c>
      <c r="I12" s="21">
        <v>45000</v>
      </c>
      <c r="J12" s="60">
        <v>46702.272224504624</v>
      </c>
      <c r="K12" s="21"/>
      <c r="L12" s="116"/>
    </row>
    <row r="13" spans="1:12" ht="12.75" customHeight="1" x14ac:dyDescent="0.25">
      <c r="A13" s="59">
        <v>2017</v>
      </c>
      <c r="B13" s="60">
        <v>54</v>
      </c>
      <c r="C13" s="28">
        <v>35</v>
      </c>
      <c r="D13" s="38">
        <f t="shared" ref="D13:D14" si="1">(C13/B13)*100</f>
        <v>64.81481481481481</v>
      </c>
      <c r="E13" s="60">
        <v>25000</v>
      </c>
      <c r="F13" s="21" t="s">
        <v>1</v>
      </c>
      <c r="G13" s="60">
        <v>80000</v>
      </c>
      <c r="H13" s="60">
        <v>47383.31</v>
      </c>
      <c r="I13" s="60">
        <v>45000</v>
      </c>
      <c r="J13" s="60">
        <v>45878.737077395912</v>
      </c>
      <c r="K13" s="60"/>
      <c r="L13" s="116"/>
    </row>
    <row r="14" spans="1:12" ht="12.75" customHeight="1" x14ac:dyDescent="0.25">
      <c r="A14" s="59">
        <v>2018</v>
      </c>
      <c r="B14" s="60">
        <v>53</v>
      </c>
      <c r="C14" s="28">
        <v>43</v>
      </c>
      <c r="D14" s="38">
        <f t="shared" si="1"/>
        <v>81.132075471698116</v>
      </c>
      <c r="E14" s="60">
        <v>25000</v>
      </c>
      <c r="F14" s="21" t="s">
        <v>1</v>
      </c>
      <c r="G14" s="60">
        <v>80000</v>
      </c>
      <c r="H14" s="60">
        <v>45842</v>
      </c>
      <c r="I14" s="60">
        <v>42500</v>
      </c>
      <c r="J14" s="60">
        <v>42500</v>
      </c>
      <c r="K14" s="60"/>
      <c r="L14" s="116"/>
    </row>
    <row r="15" spans="1:12" ht="6" customHeight="1" x14ac:dyDescent="0.25">
      <c r="A15" s="45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2" ht="15" customHeight="1" x14ac:dyDescent="0.25">
      <c r="A16" s="134" t="s">
        <v>24</v>
      </c>
      <c r="B16" s="135"/>
      <c r="C16" s="135"/>
      <c r="D16" s="135"/>
      <c r="E16" s="135"/>
      <c r="F16" s="135"/>
      <c r="G16" s="135"/>
      <c r="H16" s="135"/>
      <c r="I16" s="135"/>
      <c r="J16" s="135"/>
    </row>
  </sheetData>
  <mergeCells count="7">
    <mergeCell ref="A16:J16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/>
  </hyperlink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16"/>
  <sheetViews>
    <sheetView workbookViewId="0">
      <selection activeCell="K20" sqref="K20"/>
    </sheetView>
  </sheetViews>
  <sheetFormatPr defaultColWidth="9.109375" defaultRowHeight="13.2" x14ac:dyDescent="0.25"/>
  <cols>
    <col min="1" max="1" width="8.109375" style="35" customWidth="1"/>
    <col min="2" max="5" width="7.6640625" style="35" customWidth="1"/>
    <col min="6" max="6" width="2.6640625" style="35" customWidth="1"/>
    <col min="7" max="7" width="7.6640625" style="35" customWidth="1"/>
    <col min="8" max="10" width="10.6640625" style="35" customWidth="1"/>
    <col min="11" max="16384" width="9.109375" style="35"/>
  </cols>
  <sheetData>
    <row r="1" spans="1:12" ht="32.25" customHeight="1" x14ac:dyDescent="0.25">
      <c r="K1" s="66" t="s">
        <v>26</v>
      </c>
    </row>
    <row r="2" spans="1:12" ht="45" customHeight="1" x14ac:dyDescent="0.25">
      <c r="A2" s="133" t="s">
        <v>44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2" ht="15" customHeight="1" x14ac:dyDescent="0.25">
      <c r="A3" s="15"/>
      <c r="B3" s="139" t="s">
        <v>8</v>
      </c>
      <c r="C3" s="136" t="s">
        <v>2</v>
      </c>
      <c r="D3" s="136"/>
      <c r="E3" s="137" t="s">
        <v>5</v>
      </c>
      <c r="F3" s="137"/>
      <c r="G3" s="137"/>
      <c r="H3" s="136" t="s">
        <v>3</v>
      </c>
      <c r="I3" s="136"/>
      <c r="J3" s="137" t="s">
        <v>9</v>
      </c>
    </row>
    <row r="4" spans="1:12" ht="15" customHeight="1" x14ac:dyDescent="0.25">
      <c r="A4" s="17"/>
      <c r="B4" s="138"/>
      <c r="C4" s="108" t="s">
        <v>0</v>
      </c>
      <c r="D4" s="108" t="s">
        <v>4</v>
      </c>
      <c r="E4" s="138"/>
      <c r="F4" s="138"/>
      <c r="G4" s="138"/>
      <c r="H4" s="108" t="s">
        <v>6</v>
      </c>
      <c r="I4" s="108" t="s">
        <v>7</v>
      </c>
      <c r="J4" s="138"/>
    </row>
    <row r="5" spans="1:12" ht="6" customHeight="1" x14ac:dyDescent="0.25">
      <c r="A5" s="15"/>
      <c r="B5" s="107"/>
      <c r="C5" s="107"/>
      <c r="D5" s="107"/>
      <c r="E5" s="107"/>
      <c r="F5" s="107"/>
      <c r="G5" s="107"/>
      <c r="H5" s="107"/>
      <c r="I5" s="107"/>
      <c r="J5" s="107"/>
    </row>
    <row r="6" spans="1:12" ht="12.75" customHeight="1" x14ac:dyDescent="0.25">
      <c r="A6" s="20">
        <v>2010</v>
      </c>
      <c r="B6" s="21">
        <v>41</v>
      </c>
      <c r="C6" s="21">
        <v>16</v>
      </c>
      <c r="D6" s="115">
        <f t="shared" ref="D6:D12" si="0">(C6/B6)*100</f>
        <v>39.024390243902438</v>
      </c>
      <c r="E6" s="24">
        <v>20000</v>
      </c>
      <c r="F6" s="24" t="s">
        <v>1</v>
      </c>
      <c r="G6" s="24">
        <v>60000</v>
      </c>
      <c r="H6" s="24">
        <v>41093.75</v>
      </c>
      <c r="I6" s="24">
        <v>37500</v>
      </c>
      <c r="J6" s="48">
        <v>40714.781631236146</v>
      </c>
      <c r="K6" s="21"/>
      <c r="L6" s="116"/>
    </row>
    <row r="7" spans="1:12" ht="12.75" customHeight="1" x14ac:dyDescent="0.25">
      <c r="A7" s="20">
        <v>2011</v>
      </c>
      <c r="B7" s="21">
        <v>42</v>
      </c>
      <c r="C7" s="21">
        <v>11</v>
      </c>
      <c r="D7" s="115">
        <f t="shared" si="0"/>
        <v>26.190476190476193</v>
      </c>
      <c r="E7" s="24">
        <v>27500</v>
      </c>
      <c r="F7" s="24" t="s">
        <v>1</v>
      </c>
      <c r="G7" s="24">
        <v>60000</v>
      </c>
      <c r="H7" s="24">
        <v>38954.550000000003</v>
      </c>
      <c r="I7" s="24">
        <v>35000</v>
      </c>
      <c r="J7" s="48">
        <v>36907.170150595637</v>
      </c>
      <c r="K7" s="21"/>
      <c r="L7" s="116"/>
    </row>
    <row r="8" spans="1:12" ht="12.75" customHeight="1" x14ac:dyDescent="0.25">
      <c r="A8" s="20">
        <v>2012</v>
      </c>
      <c r="B8" s="21">
        <v>42</v>
      </c>
      <c r="C8" s="21">
        <v>15</v>
      </c>
      <c r="D8" s="115">
        <f t="shared" si="0"/>
        <v>35.714285714285715</v>
      </c>
      <c r="E8" s="24">
        <v>16500</v>
      </c>
      <c r="F8" s="24" t="s">
        <v>1</v>
      </c>
      <c r="G8" s="24">
        <v>70000</v>
      </c>
      <c r="H8" s="24">
        <v>41933.33</v>
      </c>
      <c r="I8" s="24">
        <v>40000</v>
      </c>
      <c r="J8" s="48">
        <v>41807.765754296626</v>
      </c>
      <c r="K8" s="21"/>
      <c r="L8" s="116"/>
    </row>
    <row r="9" spans="1:12" ht="12.75" customHeight="1" x14ac:dyDescent="0.25">
      <c r="A9" s="20">
        <v>2013</v>
      </c>
      <c r="B9" s="21">
        <v>42</v>
      </c>
      <c r="C9" s="21">
        <v>18</v>
      </c>
      <c r="D9" s="115">
        <f t="shared" si="0"/>
        <v>42.857142857142854</v>
      </c>
      <c r="E9" s="24">
        <v>24000</v>
      </c>
      <c r="F9" s="24" t="s">
        <v>1</v>
      </c>
      <c r="G9" s="24">
        <v>60000</v>
      </c>
      <c r="H9" s="24">
        <v>45666.67</v>
      </c>
      <c r="I9" s="24">
        <v>50000</v>
      </c>
      <c r="J9" s="48">
        <v>52283.003247787041</v>
      </c>
      <c r="K9" s="21"/>
      <c r="L9" s="116"/>
    </row>
    <row r="10" spans="1:12" ht="12.75" customHeight="1" x14ac:dyDescent="0.25">
      <c r="A10" s="20">
        <v>2014</v>
      </c>
      <c r="B10" s="21">
        <v>41</v>
      </c>
      <c r="C10" s="28">
        <v>17</v>
      </c>
      <c r="D10" s="115">
        <f t="shared" si="0"/>
        <v>41.463414634146339</v>
      </c>
      <c r="E10" s="48">
        <v>34000</v>
      </c>
      <c r="F10" s="48" t="s">
        <v>1</v>
      </c>
      <c r="G10" s="48">
        <v>90000</v>
      </c>
      <c r="H10" s="48">
        <v>53911.76470588235</v>
      </c>
      <c r="I10" s="48">
        <v>55000</v>
      </c>
      <c r="J10" s="48">
        <v>57615.872914606523</v>
      </c>
      <c r="K10" s="21"/>
      <c r="L10" s="116"/>
    </row>
    <row r="11" spans="1:12" ht="12.75" customHeight="1" x14ac:dyDescent="0.25">
      <c r="A11" s="20">
        <v>2015</v>
      </c>
      <c r="B11" s="21">
        <v>47</v>
      </c>
      <c r="C11" s="28">
        <v>30</v>
      </c>
      <c r="D11" s="115">
        <f t="shared" si="0"/>
        <v>63.829787234042556</v>
      </c>
      <c r="E11" s="48">
        <v>27500</v>
      </c>
      <c r="F11" s="48" t="s">
        <v>1</v>
      </c>
      <c r="G11" s="48">
        <v>90000</v>
      </c>
      <c r="H11" s="48">
        <v>53500</v>
      </c>
      <c r="I11" s="48">
        <v>50000</v>
      </c>
      <c r="J11" s="48">
        <v>52401.468007020892</v>
      </c>
      <c r="K11" s="21"/>
      <c r="L11" s="116"/>
    </row>
    <row r="12" spans="1:12" ht="12.75" customHeight="1" x14ac:dyDescent="0.25">
      <c r="A12" s="20">
        <v>2016</v>
      </c>
      <c r="B12" s="21">
        <v>49</v>
      </c>
      <c r="C12" s="28">
        <v>27</v>
      </c>
      <c r="D12" s="115">
        <f t="shared" si="0"/>
        <v>55.102040816326522</v>
      </c>
      <c r="E12" s="48">
        <v>14000</v>
      </c>
      <c r="F12" s="48" t="s">
        <v>1</v>
      </c>
      <c r="G12" s="48">
        <v>76000</v>
      </c>
      <c r="H12" s="48">
        <v>48546.296296296299</v>
      </c>
      <c r="I12" s="48">
        <v>50000</v>
      </c>
      <c r="J12" s="48">
        <v>51891.413582782916</v>
      </c>
      <c r="K12" s="21"/>
      <c r="L12" s="116"/>
    </row>
    <row r="13" spans="1:12" ht="12.75" customHeight="1" x14ac:dyDescent="0.25">
      <c r="A13" s="59">
        <v>2017</v>
      </c>
      <c r="B13" s="60">
        <v>54</v>
      </c>
      <c r="C13" s="28">
        <v>30</v>
      </c>
      <c r="D13" s="115">
        <f t="shared" ref="D13:D14" si="1">(C13/B13)*100</f>
        <v>55.555555555555557</v>
      </c>
      <c r="E13" s="48">
        <v>10000</v>
      </c>
      <c r="F13" s="48" t="s">
        <v>1</v>
      </c>
      <c r="G13" s="48">
        <v>75000</v>
      </c>
      <c r="H13" s="48">
        <v>53933.33</v>
      </c>
      <c r="I13" s="48">
        <v>54500</v>
      </c>
      <c r="J13" s="48">
        <v>55564.248238179498</v>
      </c>
      <c r="K13" s="60"/>
      <c r="L13" s="116"/>
    </row>
    <row r="14" spans="1:12" ht="12.75" customHeight="1" x14ac:dyDescent="0.25">
      <c r="A14" s="59">
        <v>2018</v>
      </c>
      <c r="B14" s="60">
        <v>53</v>
      </c>
      <c r="C14" s="28">
        <v>39</v>
      </c>
      <c r="D14" s="115">
        <f t="shared" si="1"/>
        <v>73.584905660377359</v>
      </c>
      <c r="E14" s="48">
        <v>30000</v>
      </c>
      <c r="F14" s="48" t="s">
        <v>1</v>
      </c>
      <c r="G14" s="48">
        <v>75000</v>
      </c>
      <c r="H14" s="48">
        <v>52641</v>
      </c>
      <c r="I14" s="48">
        <v>55000</v>
      </c>
      <c r="J14" s="48">
        <v>55000</v>
      </c>
      <c r="K14" s="60"/>
      <c r="L14" s="116"/>
    </row>
    <row r="15" spans="1:12" ht="6" customHeight="1" x14ac:dyDescent="0.25">
      <c r="A15" s="45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2" ht="15" customHeight="1" x14ac:dyDescent="0.25">
      <c r="A16" s="134" t="s">
        <v>24</v>
      </c>
      <c r="B16" s="135"/>
      <c r="C16" s="135"/>
      <c r="D16" s="135"/>
      <c r="E16" s="135"/>
      <c r="F16" s="135"/>
      <c r="G16" s="135"/>
      <c r="H16" s="135"/>
      <c r="I16" s="135"/>
      <c r="J16" s="135"/>
    </row>
  </sheetData>
  <mergeCells count="7">
    <mergeCell ref="A16:J16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/>
  </hyperlink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16"/>
  <sheetViews>
    <sheetView zoomScaleNormal="100" workbookViewId="0">
      <selection activeCell="N14" sqref="N14"/>
    </sheetView>
  </sheetViews>
  <sheetFormatPr defaultColWidth="9.109375" defaultRowHeight="13.2" x14ac:dyDescent="0.25"/>
  <cols>
    <col min="1" max="1" width="8.109375" style="35" customWidth="1"/>
    <col min="2" max="5" width="7.6640625" style="35" customWidth="1"/>
    <col min="6" max="6" width="2.6640625" style="35" customWidth="1"/>
    <col min="7" max="7" width="7.6640625" style="35" customWidth="1"/>
    <col min="8" max="10" width="10.6640625" style="35" customWidth="1"/>
    <col min="11" max="16384" width="9.109375" style="35"/>
  </cols>
  <sheetData>
    <row r="1" spans="1:12" ht="32.25" customHeight="1" x14ac:dyDescent="0.25">
      <c r="K1" s="66" t="s">
        <v>26</v>
      </c>
    </row>
    <row r="2" spans="1:12" ht="45" customHeight="1" x14ac:dyDescent="0.25">
      <c r="A2" s="133" t="s">
        <v>43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2" ht="15" customHeight="1" x14ac:dyDescent="0.25">
      <c r="A3" s="15"/>
      <c r="B3" s="139" t="s">
        <v>8</v>
      </c>
      <c r="C3" s="136" t="s">
        <v>2</v>
      </c>
      <c r="D3" s="136"/>
      <c r="E3" s="137" t="s">
        <v>5</v>
      </c>
      <c r="F3" s="137"/>
      <c r="G3" s="137"/>
      <c r="H3" s="136" t="s">
        <v>3</v>
      </c>
      <c r="I3" s="136"/>
      <c r="J3" s="137" t="s">
        <v>9</v>
      </c>
    </row>
    <row r="4" spans="1:12" ht="15" customHeight="1" x14ac:dyDescent="0.25">
      <c r="A4" s="17"/>
      <c r="B4" s="138"/>
      <c r="C4" s="108" t="s">
        <v>0</v>
      </c>
      <c r="D4" s="108" t="s">
        <v>4</v>
      </c>
      <c r="E4" s="138"/>
      <c r="F4" s="138"/>
      <c r="G4" s="138"/>
      <c r="H4" s="108" t="s">
        <v>6</v>
      </c>
      <c r="I4" s="108" t="s">
        <v>7</v>
      </c>
      <c r="J4" s="138"/>
    </row>
    <row r="5" spans="1:12" ht="6" customHeight="1" x14ac:dyDescent="0.25">
      <c r="A5" s="15"/>
      <c r="B5" s="107"/>
      <c r="C5" s="107"/>
      <c r="D5" s="107"/>
      <c r="E5" s="107"/>
      <c r="F5" s="107"/>
      <c r="G5" s="107"/>
      <c r="H5" s="107"/>
      <c r="I5" s="107"/>
      <c r="J5" s="107"/>
    </row>
    <row r="6" spans="1:12" ht="12.75" customHeight="1" x14ac:dyDescent="0.25">
      <c r="A6" s="20">
        <v>2010</v>
      </c>
      <c r="B6" s="21">
        <v>41</v>
      </c>
      <c r="C6" s="21">
        <v>5</v>
      </c>
      <c r="D6" s="115">
        <f t="shared" ref="D6:D12" si="0">(C6/B6)*100</f>
        <v>12.195121951219512</v>
      </c>
      <c r="E6" s="24">
        <v>200000</v>
      </c>
      <c r="F6" s="24" t="s">
        <v>1</v>
      </c>
      <c r="G6" s="24">
        <v>450000</v>
      </c>
      <c r="H6" s="24">
        <v>320000</v>
      </c>
      <c r="I6" s="24">
        <v>300000</v>
      </c>
      <c r="J6" s="48">
        <v>325718.25304988917</v>
      </c>
      <c r="K6" s="21"/>
      <c r="L6" s="116"/>
    </row>
    <row r="7" spans="1:12" ht="12.75" customHeight="1" x14ac:dyDescent="0.25">
      <c r="A7" s="20">
        <v>2011</v>
      </c>
      <c r="B7" s="21">
        <v>42</v>
      </c>
      <c r="C7" s="21">
        <v>5</v>
      </c>
      <c r="D7" s="115">
        <f t="shared" si="0"/>
        <v>11.904761904761903</v>
      </c>
      <c r="E7" s="24">
        <v>250000</v>
      </c>
      <c r="F7" s="24" t="s">
        <v>1</v>
      </c>
      <c r="G7" s="24">
        <v>375000</v>
      </c>
      <c r="H7" s="24">
        <v>325000</v>
      </c>
      <c r="I7" s="24">
        <v>350000</v>
      </c>
      <c r="J7" s="48">
        <v>369071.70150595636</v>
      </c>
      <c r="K7" s="21"/>
      <c r="L7" s="116"/>
    </row>
    <row r="8" spans="1:12" ht="12.75" customHeight="1" x14ac:dyDescent="0.25">
      <c r="A8" s="20">
        <v>2012</v>
      </c>
      <c r="B8" s="21">
        <v>42</v>
      </c>
      <c r="C8" s="21">
        <v>5</v>
      </c>
      <c r="D8" s="115">
        <f t="shared" si="0"/>
        <v>11.904761904761903</v>
      </c>
      <c r="E8" s="24">
        <v>250000</v>
      </c>
      <c r="F8" s="24" t="s">
        <v>1</v>
      </c>
      <c r="G8" s="24">
        <v>500000</v>
      </c>
      <c r="H8" s="24">
        <v>354000</v>
      </c>
      <c r="I8" s="24">
        <v>300000</v>
      </c>
      <c r="J8" s="48">
        <v>313558.24315722473</v>
      </c>
      <c r="K8" s="21"/>
      <c r="L8" s="116"/>
    </row>
    <row r="9" spans="1:12" ht="12.75" customHeight="1" x14ac:dyDescent="0.25">
      <c r="A9" s="20">
        <v>2013</v>
      </c>
      <c r="B9" s="21">
        <v>42</v>
      </c>
      <c r="C9" s="21">
        <v>3</v>
      </c>
      <c r="D9" s="115">
        <f t="shared" si="0"/>
        <v>7.1428571428571423</v>
      </c>
      <c r="E9" s="24">
        <v>300000</v>
      </c>
      <c r="F9" s="24" t="s">
        <v>1</v>
      </c>
      <c r="G9" s="24">
        <v>450000</v>
      </c>
      <c r="H9" s="24">
        <v>366666.67</v>
      </c>
      <c r="I9" s="24">
        <v>350000</v>
      </c>
      <c r="J9" s="48">
        <v>365981.02273450932</v>
      </c>
      <c r="K9" s="21"/>
      <c r="L9" s="116"/>
    </row>
    <row r="10" spans="1:12" ht="12.75" customHeight="1" x14ac:dyDescent="0.25">
      <c r="A10" s="20">
        <v>2014</v>
      </c>
      <c r="B10" s="21">
        <v>41</v>
      </c>
      <c r="C10" s="28">
        <v>2</v>
      </c>
      <c r="D10" s="115">
        <f t="shared" si="0"/>
        <v>4.8780487804878048</v>
      </c>
      <c r="E10" s="48">
        <v>375000</v>
      </c>
      <c r="F10" s="48" t="s">
        <v>1</v>
      </c>
      <c r="G10" s="48">
        <v>450000</v>
      </c>
      <c r="H10" s="48">
        <v>412500</v>
      </c>
      <c r="I10" s="48">
        <v>412500</v>
      </c>
      <c r="J10" s="48">
        <v>432119.04685954895</v>
      </c>
      <c r="K10" s="21"/>
      <c r="L10" s="116"/>
    </row>
    <row r="11" spans="1:12" ht="12.75" customHeight="1" x14ac:dyDescent="0.25">
      <c r="A11" s="20">
        <v>2015</v>
      </c>
      <c r="B11" s="21">
        <v>47</v>
      </c>
      <c r="C11" s="28">
        <v>2</v>
      </c>
      <c r="D11" s="115">
        <f t="shared" si="0"/>
        <v>4.2553191489361701</v>
      </c>
      <c r="E11" s="48">
        <v>300000</v>
      </c>
      <c r="F11" s="48" t="s">
        <v>1</v>
      </c>
      <c r="G11" s="48">
        <v>350000</v>
      </c>
      <c r="H11" s="48">
        <v>325000</v>
      </c>
      <c r="I11" s="48">
        <v>325000</v>
      </c>
      <c r="J11" s="48">
        <v>340609.54204563581</v>
      </c>
      <c r="K11" s="21"/>
      <c r="L11" s="116"/>
    </row>
    <row r="12" spans="1:12" ht="12.75" customHeight="1" x14ac:dyDescent="0.25">
      <c r="A12" s="20">
        <v>2016</v>
      </c>
      <c r="B12" s="21">
        <v>49</v>
      </c>
      <c r="C12" s="28">
        <v>1</v>
      </c>
      <c r="D12" s="115">
        <f t="shared" si="0"/>
        <v>2.0408163265306123</v>
      </c>
      <c r="E12" s="48">
        <v>500000</v>
      </c>
      <c r="F12" s="48" t="s">
        <v>1</v>
      </c>
      <c r="G12" s="48">
        <v>500000</v>
      </c>
      <c r="H12" s="48">
        <v>500000</v>
      </c>
      <c r="I12" s="48">
        <v>500000</v>
      </c>
      <c r="J12" s="48">
        <v>518914.13582782919</v>
      </c>
      <c r="K12" s="21"/>
      <c r="L12" s="116"/>
    </row>
    <row r="13" spans="1:12" ht="12.75" customHeight="1" x14ac:dyDescent="0.25">
      <c r="A13" s="59">
        <v>2017</v>
      </c>
      <c r="B13" s="60">
        <v>54</v>
      </c>
      <c r="C13" s="28">
        <v>1</v>
      </c>
      <c r="D13" s="115">
        <f t="shared" ref="D13:D14" si="1">(C13/B13)*100</f>
        <v>1.8518518518518516</v>
      </c>
      <c r="E13" s="48">
        <v>450000</v>
      </c>
      <c r="F13" s="48" t="s">
        <v>1</v>
      </c>
      <c r="G13" s="48">
        <v>450000</v>
      </c>
      <c r="H13" s="48">
        <v>450000</v>
      </c>
      <c r="I13" s="48">
        <v>450000</v>
      </c>
      <c r="J13" s="48">
        <v>458787.37077395915</v>
      </c>
      <c r="K13" s="60"/>
      <c r="L13" s="116"/>
    </row>
    <row r="14" spans="1:12" ht="12.75" customHeight="1" x14ac:dyDescent="0.25">
      <c r="A14" s="59">
        <v>2018</v>
      </c>
      <c r="B14" s="60">
        <v>53</v>
      </c>
      <c r="C14" s="28">
        <v>4</v>
      </c>
      <c r="D14" s="115">
        <f t="shared" si="1"/>
        <v>7.5471698113207548</v>
      </c>
      <c r="E14" s="48">
        <v>175000</v>
      </c>
      <c r="F14" s="48" t="s">
        <v>1</v>
      </c>
      <c r="G14" s="48">
        <v>400000</v>
      </c>
      <c r="H14" s="48">
        <v>237500</v>
      </c>
      <c r="I14" s="48">
        <v>187500</v>
      </c>
      <c r="J14" s="48">
        <v>187500</v>
      </c>
      <c r="K14" s="60"/>
      <c r="L14" s="116"/>
    </row>
    <row r="15" spans="1:12" ht="6" customHeight="1" x14ac:dyDescent="0.25">
      <c r="A15" s="45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2" ht="15" customHeight="1" x14ac:dyDescent="0.25">
      <c r="A16" s="134" t="s">
        <v>24</v>
      </c>
      <c r="B16" s="135"/>
      <c r="C16" s="135"/>
      <c r="D16" s="135"/>
      <c r="E16" s="135"/>
      <c r="F16" s="135"/>
      <c r="G16" s="135"/>
      <c r="H16" s="135"/>
      <c r="I16" s="135"/>
      <c r="J16" s="135"/>
    </row>
  </sheetData>
  <mergeCells count="7">
    <mergeCell ref="A16:J16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/>
  </hyperlink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16"/>
  <sheetViews>
    <sheetView workbookViewId="0">
      <selection activeCell="L12" sqref="L12"/>
    </sheetView>
  </sheetViews>
  <sheetFormatPr defaultColWidth="9.109375" defaultRowHeight="13.2" x14ac:dyDescent="0.25"/>
  <cols>
    <col min="1" max="1" width="8.109375" style="35" customWidth="1"/>
    <col min="2" max="5" width="7.6640625" style="35" customWidth="1"/>
    <col min="6" max="6" width="2.6640625" style="35" customWidth="1"/>
    <col min="7" max="7" width="7.6640625" style="35" customWidth="1"/>
    <col min="8" max="10" width="10.6640625" style="35" customWidth="1"/>
    <col min="11" max="16384" width="9.109375" style="35"/>
  </cols>
  <sheetData>
    <row r="1" spans="1:12" ht="32.25" customHeight="1" x14ac:dyDescent="0.25">
      <c r="K1" s="66" t="s">
        <v>26</v>
      </c>
    </row>
    <row r="2" spans="1:12" ht="45" customHeight="1" x14ac:dyDescent="0.25">
      <c r="A2" s="133" t="s">
        <v>42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2" ht="15" customHeight="1" x14ac:dyDescent="0.25">
      <c r="A3" s="15"/>
      <c r="B3" s="139" t="s">
        <v>8</v>
      </c>
      <c r="C3" s="136" t="s">
        <v>2</v>
      </c>
      <c r="D3" s="136"/>
      <c r="E3" s="137" t="s">
        <v>5</v>
      </c>
      <c r="F3" s="137"/>
      <c r="G3" s="137"/>
      <c r="H3" s="136" t="s">
        <v>3</v>
      </c>
      <c r="I3" s="136"/>
      <c r="J3" s="137" t="s">
        <v>9</v>
      </c>
    </row>
    <row r="4" spans="1:12" ht="15" customHeight="1" x14ac:dyDescent="0.25">
      <c r="A4" s="17"/>
      <c r="B4" s="138"/>
      <c r="C4" s="108" t="s">
        <v>0</v>
      </c>
      <c r="D4" s="108" t="s">
        <v>4</v>
      </c>
      <c r="E4" s="138"/>
      <c r="F4" s="138"/>
      <c r="G4" s="138"/>
      <c r="H4" s="108" t="s">
        <v>6</v>
      </c>
      <c r="I4" s="108" t="s">
        <v>7</v>
      </c>
      <c r="J4" s="138"/>
    </row>
    <row r="5" spans="1:12" ht="6" customHeight="1" x14ac:dyDescent="0.25">
      <c r="A5" s="15"/>
      <c r="B5" s="107"/>
      <c r="C5" s="107"/>
      <c r="D5" s="107"/>
      <c r="E5" s="107"/>
      <c r="F5" s="107"/>
      <c r="G5" s="107"/>
      <c r="H5" s="107"/>
      <c r="I5" s="107"/>
      <c r="J5" s="107"/>
    </row>
    <row r="6" spans="1:12" ht="12.75" customHeight="1" x14ac:dyDescent="0.25">
      <c r="A6" s="20">
        <v>2010</v>
      </c>
      <c r="B6" s="21">
        <v>41</v>
      </c>
      <c r="C6" s="21">
        <v>22</v>
      </c>
      <c r="D6" s="115">
        <f t="shared" ref="D6:D12" si="0">(C6/B6)*100</f>
        <v>53.658536585365859</v>
      </c>
      <c r="E6" s="24">
        <v>45000</v>
      </c>
      <c r="F6" s="24" t="s">
        <v>1</v>
      </c>
      <c r="G6" s="24">
        <v>140000</v>
      </c>
      <c r="H6" s="24">
        <v>81136.36</v>
      </c>
      <c r="I6" s="24">
        <v>70000</v>
      </c>
      <c r="J6" s="48">
        <v>76000.925711640812</v>
      </c>
      <c r="K6" s="21"/>
      <c r="L6" s="116"/>
    </row>
    <row r="7" spans="1:12" ht="12.75" customHeight="1" x14ac:dyDescent="0.25">
      <c r="A7" s="20">
        <v>2011</v>
      </c>
      <c r="B7" s="21">
        <v>42</v>
      </c>
      <c r="C7" s="21">
        <v>14</v>
      </c>
      <c r="D7" s="115">
        <f t="shared" si="0"/>
        <v>33.333333333333329</v>
      </c>
      <c r="E7" s="24">
        <v>45000</v>
      </c>
      <c r="F7" s="24" t="s">
        <v>1</v>
      </c>
      <c r="G7" s="24">
        <v>100000</v>
      </c>
      <c r="H7" s="24">
        <v>68214.289999999994</v>
      </c>
      <c r="I7" s="24">
        <v>70000</v>
      </c>
      <c r="J7" s="48">
        <v>73814.340301191274</v>
      </c>
      <c r="K7" s="21"/>
      <c r="L7" s="116"/>
    </row>
    <row r="8" spans="1:12" ht="12.75" customHeight="1" x14ac:dyDescent="0.25">
      <c r="A8" s="20">
        <v>2012</v>
      </c>
      <c r="B8" s="21">
        <v>42</v>
      </c>
      <c r="C8" s="21">
        <v>17</v>
      </c>
      <c r="D8" s="115">
        <f t="shared" si="0"/>
        <v>40.476190476190474</v>
      </c>
      <c r="E8" s="24">
        <v>17500</v>
      </c>
      <c r="F8" s="24" t="s">
        <v>1</v>
      </c>
      <c r="G8" s="24">
        <v>150000</v>
      </c>
      <c r="H8" s="24">
        <v>73676.47</v>
      </c>
      <c r="I8" s="24">
        <v>70000</v>
      </c>
      <c r="J8" s="48">
        <v>73163.590070019098</v>
      </c>
      <c r="K8" s="21"/>
      <c r="L8" s="116"/>
    </row>
    <row r="9" spans="1:12" ht="12.75" customHeight="1" x14ac:dyDescent="0.25">
      <c r="A9" s="20">
        <v>2013</v>
      </c>
      <c r="B9" s="21">
        <v>42</v>
      </c>
      <c r="C9" s="21">
        <v>13</v>
      </c>
      <c r="D9" s="115">
        <f t="shared" si="0"/>
        <v>30.952380952380953</v>
      </c>
      <c r="E9" s="24">
        <v>25000</v>
      </c>
      <c r="F9" s="24" t="s">
        <v>1</v>
      </c>
      <c r="G9" s="24">
        <v>100000</v>
      </c>
      <c r="H9" s="24">
        <v>69038.460000000006</v>
      </c>
      <c r="I9" s="24">
        <v>65000</v>
      </c>
      <c r="J9" s="48">
        <v>67967.90422212315</v>
      </c>
      <c r="K9" s="21"/>
      <c r="L9" s="116"/>
    </row>
    <row r="10" spans="1:12" ht="12.75" customHeight="1" x14ac:dyDescent="0.25">
      <c r="A10" s="20">
        <v>2014</v>
      </c>
      <c r="B10" s="21">
        <v>41</v>
      </c>
      <c r="C10" s="28">
        <v>13</v>
      </c>
      <c r="D10" s="115">
        <f t="shared" si="0"/>
        <v>31.707317073170731</v>
      </c>
      <c r="E10" s="48">
        <v>55000</v>
      </c>
      <c r="F10" s="48" t="s">
        <v>1</v>
      </c>
      <c r="G10" s="48">
        <v>150000</v>
      </c>
      <c r="H10" s="48">
        <v>90000</v>
      </c>
      <c r="I10" s="48">
        <v>90000</v>
      </c>
      <c r="J10" s="48">
        <v>94280.519314810677</v>
      </c>
      <c r="K10" s="21"/>
      <c r="L10" s="116"/>
    </row>
    <row r="11" spans="1:12" ht="12.75" customHeight="1" x14ac:dyDescent="0.25">
      <c r="A11" s="20">
        <v>2015</v>
      </c>
      <c r="B11" s="21">
        <v>47</v>
      </c>
      <c r="C11" s="28">
        <v>28</v>
      </c>
      <c r="D11" s="115">
        <f t="shared" si="0"/>
        <v>59.574468085106382</v>
      </c>
      <c r="E11" s="48">
        <v>35000</v>
      </c>
      <c r="F11" s="48" t="s">
        <v>1</v>
      </c>
      <c r="G11" s="48">
        <v>200000</v>
      </c>
      <c r="H11" s="48">
        <v>84428.57</v>
      </c>
      <c r="I11" s="48">
        <v>82500</v>
      </c>
      <c r="J11" s="48">
        <v>86462.422211584475</v>
      </c>
      <c r="K11" s="21"/>
      <c r="L11" s="116"/>
    </row>
    <row r="12" spans="1:12" ht="12.75" customHeight="1" x14ac:dyDescent="0.25">
      <c r="A12" s="20">
        <v>2016</v>
      </c>
      <c r="B12" s="21">
        <v>49</v>
      </c>
      <c r="C12" s="28">
        <v>24</v>
      </c>
      <c r="D12" s="115">
        <f t="shared" si="0"/>
        <v>48.979591836734691</v>
      </c>
      <c r="E12" s="48">
        <v>30000</v>
      </c>
      <c r="F12" s="48" t="s">
        <v>1</v>
      </c>
      <c r="G12" s="48">
        <v>100000</v>
      </c>
      <c r="H12" s="48">
        <v>66093.75</v>
      </c>
      <c r="I12" s="48">
        <v>65000</v>
      </c>
      <c r="J12" s="48">
        <v>67458.837657617798</v>
      </c>
      <c r="K12" s="21"/>
      <c r="L12" s="116"/>
    </row>
    <row r="13" spans="1:12" ht="12.75" customHeight="1" x14ac:dyDescent="0.25">
      <c r="A13" s="59">
        <v>2017</v>
      </c>
      <c r="B13" s="60">
        <v>54</v>
      </c>
      <c r="C13" s="28">
        <v>25</v>
      </c>
      <c r="D13" s="115">
        <f t="shared" ref="D13:D14" si="1">(C13/B13)*100</f>
        <v>46.296296296296298</v>
      </c>
      <c r="E13" s="48">
        <v>30000</v>
      </c>
      <c r="F13" s="48" t="s">
        <v>1</v>
      </c>
      <c r="G13" s="48">
        <v>175000</v>
      </c>
      <c r="H13" s="48">
        <v>68816.679999999993</v>
      </c>
      <c r="I13" s="48">
        <v>60000</v>
      </c>
      <c r="J13" s="48">
        <v>61171.649436527885</v>
      </c>
      <c r="K13" s="60"/>
      <c r="L13" s="116"/>
    </row>
    <row r="14" spans="1:12" ht="12.75" customHeight="1" x14ac:dyDescent="0.25">
      <c r="A14" s="59">
        <v>2018</v>
      </c>
      <c r="B14" s="60">
        <v>53</v>
      </c>
      <c r="C14" s="28">
        <v>34</v>
      </c>
      <c r="D14" s="115">
        <f t="shared" si="1"/>
        <v>64.15094339622641</v>
      </c>
      <c r="E14" s="48">
        <v>27000</v>
      </c>
      <c r="F14" s="48" t="s">
        <v>1</v>
      </c>
      <c r="G14" s="48">
        <v>175000</v>
      </c>
      <c r="H14" s="48">
        <v>69676</v>
      </c>
      <c r="I14" s="48">
        <v>60000</v>
      </c>
      <c r="J14" s="48">
        <v>60000</v>
      </c>
      <c r="K14" s="60"/>
      <c r="L14" s="116"/>
    </row>
    <row r="15" spans="1:12" ht="6" customHeight="1" x14ac:dyDescent="0.25">
      <c r="A15" s="45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2" ht="15" customHeight="1" x14ac:dyDescent="0.25">
      <c r="A16" s="134" t="s">
        <v>24</v>
      </c>
      <c r="B16" s="135"/>
      <c r="C16" s="135"/>
      <c r="D16" s="135"/>
      <c r="E16" s="135"/>
      <c r="F16" s="135"/>
      <c r="G16" s="135"/>
      <c r="H16" s="135"/>
      <c r="I16" s="135"/>
      <c r="J16" s="135"/>
    </row>
  </sheetData>
  <mergeCells count="7">
    <mergeCell ref="A16:J16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2" sqref="B12"/>
    </sheetView>
  </sheetViews>
  <sheetFormatPr defaultColWidth="9.109375" defaultRowHeight="14.4" x14ac:dyDescent="0.3"/>
  <cols>
    <col min="1" max="1" width="16.6640625" style="3" customWidth="1"/>
    <col min="2" max="2" width="70" style="2" customWidth="1"/>
    <col min="3" max="16384" width="9.109375" style="2"/>
  </cols>
  <sheetData>
    <row r="1" spans="1:2" x14ac:dyDescent="0.3">
      <c r="A1" s="129"/>
      <c r="B1" s="130"/>
    </row>
    <row r="2" spans="1:2" s="7" customFormat="1" x14ac:dyDescent="0.3">
      <c r="A2" s="8"/>
    </row>
    <row r="3" spans="1:2" s="7" customFormat="1" x14ac:dyDescent="0.3">
      <c r="A3" s="8"/>
    </row>
    <row r="4" spans="1:2" ht="63.75" customHeight="1" x14ac:dyDescent="0.3">
      <c r="A4" s="14" t="s">
        <v>10</v>
      </c>
      <c r="B4" s="55" t="s">
        <v>66</v>
      </c>
    </row>
    <row r="5" spans="1:2" x14ac:dyDescent="0.3">
      <c r="A5" s="9"/>
    </row>
    <row r="6" spans="1:2" ht="28.8" x14ac:dyDescent="0.3">
      <c r="A6" s="14" t="s">
        <v>12</v>
      </c>
      <c r="B6" s="118" t="s">
        <v>64</v>
      </c>
    </row>
    <row r="7" spans="1:2" x14ac:dyDescent="0.3">
      <c r="A7" s="14"/>
      <c r="B7" s="13"/>
    </row>
    <row r="8" spans="1:2" ht="28.8" x14ac:dyDescent="0.3">
      <c r="A8" s="9"/>
      <c r="B8" s="118" t="s">
        <v>65</v>
      </c>
    </row>
    <row r="9" spans="1:2" x14ac:dyDescent="0.3">
      <c r="A9" s="9"/>
      <c r="B9" s="13"/>
    </row>
    <row r="10" spans="1:2" x14ac:dyDescent="0.3">
      <c r="A10" s="9" t="s">
        <v>14</v>
      </c>
      <c r="B10" t="s">
        <v>63</v>
      </c>
    </row>
    <row r="11" spans="1:2" x14ac:dyDescent="0.3">
      <c r="A11" s="9"/>
      <c r="B11" s="12"/>
    </row>
    <row r="12" spans="1:2" s="10" customFormat="1" x14ac:dyDescent="0.3">
      <c r="A12" s="11" t="s">
        <v>11</v>
      </c>
      <c r="B12" s="122" t="s">
        <v>67</v>
      </c>
    </row>
    <row r="13" spans="1:2" x14ac:dyDescent="0.3">
      <c r="A13" s="9"/>
    </row>
    <row r="14" spans="1:2" x14ac:dyDescent="0.3">
      <c r="A14" s="6"/>
      <c r="B14" s="5"/>
    </row>
    <row r="15" spans="1:2" x14ac:dyDescent="0.3">
      <c r="A15" s="6"/>
      <c r="B15" s="5"/>
    </row>
    <row r="16" spans="1:2" x14ac:dyDescent="0.3">
      <c r="A16" s="6"/>
      <c r="B16" s="5"/>
    </row>
    <row r="17" spans="1:2" x14ac:dyDescent="0.3">
      <c r="A17" s="6"/>
      <c r="B17" s="5"/>
    </row>
    <row r="18" spans="1:2" x14ac:dyDescent="0.3">
      <c r="A18" s="6"/>
      <c r="B18" s="5"/>
    </row>
    <row r="19" spans="1:2" x14ac:dyDescent="0.3">
      <c r="A19" s="6"/>
      <c r="B19" s="5"/>
    </row>
    <row r="20" spans="1:2" x14ac:dyDescent="0.3">
      <c r="A20" s="6"/>
      <c r="B20" s="5"/>
    </row>
    <row r="21" spans="1:2" x14ac:dyDescent="0.3">
      <c r="A21" s="6"/>
      <c r="B21" s="5"/>
    </row>
    <row r="25" spans="1:2" x14ac:dyDescent="0.3">
      <c r="B25" s="4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16"/>
  <sheetViews>
    <sheetView workbookViewId="0">
      <selection activeCell="M10" sqref="M10"/>
    </sheetView>
  </sheetViews>
  <sheetFormatPr defaultColWidth="9.109375" defaultRowHeight="13.2" x14ac:dyDescent="0.25"/>
  <cols>
    <col min="1" max="1" width="8.109375" style="35" customWidth="1"/>
    <col min="2" max="5" width="7.6640625" style="35" customWidth="1"/>
    <col min="6" max="6" width="2.6640625" style="35" customWidth="1"/>
    <col min="7" max="7" width="7.6640625" style="35" customWidth="1"/>
    <col min="8" max="10" width="10.6640625" style="35" customWidth="1"/>
    <col min="11" max="16384" width="9.109375" style="35"/>
  </cols>
  <sheetData>
    <row r="1" spans="1:12" ht="32.25" customHeight="1" x14ac:dyDescent="0.25">
      <c r="K1" s="66" t="s">
        <v>26</v>
      </c>
    </row>
    <row r="2" spans="1:12" ht="45" customHeight="1" x14ac:dyDescent="0.25">
      <c r="A2" s="133" t="s">
        <v>41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2" ht="15" customHeight="1" x14ac:dyDescent="0.25">
      <c r="A3" s="15"/>
      <c r="B3" s="139" t="s">
        <v>8</v>
      </c>
      <c r="C3" s="136" t="s">
        <v>2</v>
      </c>
      <c r="D3" s="136"/>
      <c r="E3" s="137" t="s">
        <v>5</v>
      </c>
      <c r="F3" s="137"/>
      <c r="G3" s="137"/>
      <c r="H3" s="136" t="s">
        <v>3</v>
      </c>
      <c r="I3" s="136"/>
      <c r="J3" s="137" t="s">
        <v>9</v>
      </c>
    </row>
    <row r="4" spans="1:12" ht="15" customHeight="1" x14ac:dyDescent="0.25">
      <c r="A4" s="17"/>
      <c r="B4" s="138"/>
      <c r="C4" s="108" t="s">
        <v>0</v>
      </c>
      <c r="D4" s="108" t="s">
        <v>4</v>
      </c>
      <c r="E4" s="138"/>
      <c r="F4" s="138"/>
      <c r="G4" s="138"/>
      <c r="H4" s="108" t="s">
        <v>6</v>
      </c>
      <c r="I4" s="108" t="s">
        <v>7</v>
      </c>
      <c r="J4" s="138"/>
    </row>
    <row r="5" spans="1:12" ht="6" customHeight="1" x14ac:dyDescent="0.25">
      <c r="A5" s="15"/>
      <c r="B5" s="107"/>
      <c r="C5" s="107"/>
      <c r="D5" s="107"/>
      <c r="E5" s="107"/>
      <c r="F5" s="107"/>
      <c r="G5" s="107"/>
      <c r="H5" s="107"/>
      <c r="I5" s="107"/>
      <c r="J5" s="107"/>
    </row>
    <row r="6" spans="1:12" ht="12.75" customHeight="1" x14ac:dyDescent="0.25">
      <c r="A6" s="20">
        <v>2010</v>
      </c>
      <c r="B6" s="21">
        <v>41</v>
      </c>
      <c r="C6" s="21">
        <v>9</v>
      </c>
      <c r="D6" s="115">
        <f t="shared" ref="D6:D12" si="0">(C6/B6)*100</f>
        <v>21.951219512195124</v>
      </c>
      <c r="E6" s="24">
        <v>190000</v>
      </c>
      <c r="F6" s="24" t="s">
        <v>1</v>
      </c>
      <c r="G6" s="24">
        <v>500000</v>
      </c>
      <c r="H6" s="24">
        <v>351666.67</v>
      </c>
      <c r="I6" s="24">
        <v>375000</v>
      </c>
      <c r="J6" s="48">
        <v>407147.81631236151</v>
      </c>
      <c r="K6" s="21"/>
      <c r="L6" s="116"/>
    </row>
    <row r="7" spans="1:12" ht="12.75" customHeight="1" x14ac:dyDescent="0.25">
      <c r="A7" s="20">
        <v>2011</v>
      </c>
      <c r="B7" s="21">
        <v>42</v>
      </c>
      <c r="C7" s="21">
        <v>7</v>
      </c>
      <c r="D7" s="115">
        <f t="shared" si="0"/>
        <v>16.666666666666664</v>
      </c>
      <c r="E7" s="24">
        <v>200000</v>
      </c>
      <c r="F7" s="24" t="s">
        <v>1</v>
      </c>
      <c r="G7" s="24">
        <v>500000</v>
      </c>
      <c r="H7" s="24">
        <v>353571.43</v>
      </c>
      <c r="I7" s="24">
        <v>350000</v>
      </c>
      <c r="J7" s="48">
        <v>369071.70150595636</v>
      </c>
      <c r="K7" s="21"/>
      <c r="L7" s="116"/>
    </row>
    <row r="8" spans="1:12" ht="12.75" customHeight="1" x14ac:dyDescent="0.25">
      <c r="A8" s="20">
        <v>2012</v>
      </c>
      <c r="B8" s="21">
        <v>42</v>
      </c>
      <c r="C8" s="21">
        <v>6</v>
      </c>
      <c r="D8" s="115">
        <f t="shared" si="0"/>
        <v>14.285714285714285</v>
      </c>
      <c r="E8" s="24">
        <v>300000</v>
      </c>
      <c r="F8" s="24" t="s">
        <v>1</v>
      </c>
      <c r="G8" s="24">
        <v>450000</v>
      </c>
      <c r="H8" s="24">
        <v>366666.67</v>
      </c>
      <c r="I8" s="24">
        <v>350000</v>
      </c>
      <c r="J8" s="48">
        <v>365817.95035009552</v>
      </c>
      <c r="K8" s="21"/>
      <c r="L8" s="116"/>
    </row>
    <row r="9" spans="1:12" ht="12.75" customHeight="1" x14ac:dyDescent="0.25">
      <c r="A9" s="20">
        <v>2013</v>
      </c>
      <c r="B9" s="21">
        <v>42</v>
      </c>
      <c r="C9" s="21">
        <v>10</v>
      </c>
      <c r="D9" s="115">
        <f t="shared" si="0"/>
        <v>23.809523809523807</v>
      </c>
      <c r="E9" s="24">
        <v>90000</v>
      </c>
      <c r="F9" s="24" t="s">
        <v>1</v>
      </c>
      <c r="G9" s="24">
        <v>600000</v>
      </c>
      <c r="H9" s="24">
        <v>320500</v>
      </c>
      <c r="I9" s="24">
        <v>287500</v>
      </c>
      <c r="J9" s="48">
        <v>300627.26867477549</v>
      </c>
      <c r="K9" s="21"/>
      <c r="L9" s="116"/>
    </row>
    <row r="10" spans="1:12" ht="12.75" customHeight="1" x14ac:dyDescent="0.25">
      <c r="A10" s="20">
        <v>2014</v>
      </c>
      <c r="B10" s="21">
        <v>41</v>
      </c>
      <c r="C10" s="28">
        <v>8</v>
      </c>
      <c r="D10" s="115">
        <f t="shared" si="0"/>
        <v>19.512195121951219</v>
      </c>
      <c r="E10" s="48">
        <v>90000</v>
      </c>
      <c r="F10" s="48" t="s">
        <v>1</v>
      </c>
      <c r="G10" s="48">
        <v>600000</v>
      </c>
      <c r="H10" s="48">
        <v>341250</v>
      </c>
      <c r="I10" s="48">
        <v>300000</v>
      </c>
      <c r="J10" s="48">
        <v>314268.3977160356</v>
      </c>
      <c r="K10" s="21"/>
      <c r="L10" s="116"/>
    </row>
    <row r="11" spans="1:12" ht="12.75" customHeight="1" x14ac:dyDescent="0.25">
      <c r="A11" s="20">
        <v>2015</v>
      </c>
      <c r="B11" s="21">
        <v>47</v>
      </c>
      <c r="C11" s="28">
        <v>13</v>
      </c>
      <c r="D11" s="115">
        <f t="shared" si="0"/>
        <v>27.659574468085108</v>
      </c>
      <c r="E11" s="48">
        <v>90000</v>
      </c>
      <c r="F11" s="48" t="s">
        <v>1</v>
      </c>
      <c r="G11" s="48">
        <v>500000</v>
      </c>
      <c r="H11" s="48">
        <v>339615.38</v>
      </c>
      <c r="I11" s="48">
        <v>350000</v>
      </c>
      <c r="J11" s="48">
        <v>366810.27604914625</v>
      </c>
      <c r="K11" s="21"/>
      <c r="L11" s="116"/>
    </row>
    <row r="12" spans="1:12" ht="12.75" customHeight="1" x14ac:dyDescent="0.25">
      <c r="A12" s="20">
        <v>2016</v>
      </c>
      <c r="B12" s="21">
        <v>49</v>
      </c>
      <c r="C12" s="28">
        <v>12</v>
      </c>
      <c r="D12" s="115">
        <f t="shared" si="0"/>
        <v>24.489795918367346</v>
      </c>
      <c r="E12" s="48">
        <v>350000</v>
      </c>
      <c r="F12" s="48" t="s">
        <v>1</v>
      </c>
      <c r="G12" s="48">
        <v>500000</v>
      </c>
      <c r="H12" s="48">
        <v>410291.66666666669</v>
      </c>
      <c r="I12" s="48">
        <v>400000</v>
      </c>
      <c r="J12" s="48">
        <v>415131.30866226333</v>
      </c>
      <c r="K12" s="21"/>
      <c r="L12" s="116"/>
    </row>
    <row r="13" spans="1:12" ht="12.75" customHeight="1" x14ac:dyDescent="0.25">
      <c r="A13" s="59">
        <v>2017</v>
      </c>
      <c r="B13" s="60">
        <v>54</v>
      </c>
      <c r="C13" s="28">
        <v>20</v>
      </c>
      <c r="D13" s="115">
        <f t="shared" ref="D13:D14" si="1">(C13/B13)*100</f>
        <v>37.037037037037038</v>
      </c>
      <c r="E13" s="48">
        <v>65000</v>
      </c>
      <c r="F13" s="48" t="s">
        <v>1</v>
      </c>
      <c r="G13" s="48">
        <v>700000</v>
      </c>
      <c r="H13" s="48">
        <v>403658.35</v>
      </c>
      <c r="I13" s="48">
        <v>400000</v>
      </c>
      <c r="J13" s="48">
        <v>407810.99624351924</v>
      </c>
      <c r="K13" s="60"/>
      <c r="L13" s="116"/>
    </row>
    <row r="14" spans="1:12" ht="12.75" customHeight="1" x14ac:dyDescent="0.25">
      <c r="A14" s="59">
        <v>2018</v>
      </c>
      <c r="B14" s="60">
        <v>53</v>
      </c>
      <c r="C14" s="28">
        <v>25</v>
      </c>
      <c r="D14" s="115">
        <f t="shared" si="1"/>
        <v>47.169811320754718</v>
      </c>
      <c r="E14" s="48">
        <v>250000</v>
      </c>
      <c r="F14" s="48" t="s">
        <v>1</v>
      </c>
      <c r="G14" s="48">
        <v>650000</v>
      </c>
      <c r="H14" s="48">
        <v>385600</v>
      </c>
      <c r="I14" s="48">
        <v>370000</v>
      </c>
      <c r="J14" s="48">
        <v>370000</v>
      </c>
      <c r="K14" s="60"/>
      <c r="L14" s="116"/>
    </row>
    <row r="15" spans="1:12" ht="6" customHeight="1" x14ac:dyDescent="0.25">
      <c r="A15" s="45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2" ht="15" customHeight="1" x14ac:dyDescent="0.25">
      <c r="A16" s="134" t="s">
        <v>24</v>
      </c>
      <c r="B16" s="135"/>
      <c r="C16" s="135"/>
      <c r="D16" s="135"/>
      <c r="E16" s="135"/>
      <c r="F16" s="135"/>
      <c r="G16" s="135"/>
      <c r="H16" s="135"/>
      <c r="I16" s="135"/>
      <c r="J16" s="135"/>
    </row>
  </sheetData>
  <mergeCells count="7">
    <mergeCell ref="A16:J16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/>
  </hyperlink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16"/>
  <sheetViews>
    <sheetView workbookViewId="0">
      <selection activeCell="N3" sqref="N3"/>
    </sheetView>
  </sheetViews>
  <sheetFormatPr defaultColWidth="9.109375" defaultRowHeight="13.2" x14ac:dyDescent="0.25"/>
  <cols>
    <col min="1" max="1" width="8.109375" style="35" customWidth="1"/>
    <col min="2" max="5" width="7.6640625" style="35" customWidth="1"/>
    <col min="6" max="6" width="2.6640625" style="35" customWidth="1"/>
    <col min="7" max="7" width="7.6640625" style="35" customWidth="1"/>
    <col min="8" max="10" width="10.6640625" style="35" customWidth="1"/>
    <col min="11" max="16384" width="9.109375" style="35"/>
  </cols>
  <sheetData>
    <row r="1" spans="1:12" ht="32.25" customHeight="1" x14ac:dyDescent="0.25">
      <c r="K1" s="66" t="s">
        <v>26</v>
      </c>
    </row>
    <row r="2" spans="1:12" ht="45" customHeight="1" x14ac:dyDescent="0.25">
      <c r="A2" s="133" t="s">
        <v>40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2" ht="15" customHeight="1" x14ac:dyDescent="0.25">
      <c r="A3" s="15"/>
      <c r="B3" s="139" t="s">
        <v>8</v>
      </c>
      <c r="C3" s="136" t="s">
        <v>2</v>
      </c>
      <c r="D3" s="136"/>
      <c r="E3" s="137" t="s">
        <v>5</v>
      </c>
      <c r="F3" s="137"/>
      <c r="G3" s="137"/>
      <c r="H3" s="136" t="s">
        <v>3</v>
      </c>
      <c r="I3" s="136"/>
      <c r="J3" s="137" t="s">
        <v>9</v>
      </c>
    </row>
    <row r="4" spans="1:12" ht="15" customHeight="1" x14ac:dyDescent="0.25">
      <c r="A4" s="17"/>
      <c r="B4" s="138"/>
      <c r="C4" s="108" t="s">
        <v>0</v>
      </c>
      <c r="D4" s="108" t="s">
        <v>4</v>
      </c>
      <c r="E4" s="138"/>
      <c r="F4" s="138"/>
      <c r="G4" s="138"/>
      <c r="H4" s="108" t="s">
        <v>6</v>
      </c>
      <c r="I4" s="108" t="s">
        <v>7</v>
      </c>
      <c r="J4" s="138"/>
    </row>
    <row r="5" spans="1:12" ht="6" customHeight="1" x14ac:dyDescent="0.25">
      <c r="A5" s="15"/>
      <c r="B5" s="107"/>
      <c r="C5" s="107"/>
      <c r="D5" s="107"/>
      <c r="E5" s="107"/>
      <c r="F5" s="107"/>
      <c r="G5" s="107"/>
      <c r="H5" s="107"/>
      <c r="I5" s="107"/>
      <c r="J5" s="107"/>
    </row>
    <row r="6" spans="1:12" ht="12.75" customHeight="1" x14ac:dyDescent="0.25">
      <c r="A6" s="20">
        <v>2010</v>
      </c>
      <c r="B6" s="21">
        <v>41</v>
      </c>
      <c r="C6" s="21">
        <v>3</v>
      </c>
      <c r="D6" s="115">
        <f t="shared" ref="D6:D12" si="0">(C6/B6)*100</f>
        <v>7.3170731707317067</v>
      </c>
      <c r="E6" s="24">
        <v>25000</v>
      </c>
      <c r="F6" s="24" t="s">
        <v>1</v>
      </c>
      <c r="G6" s="24">
        <v>50000</v>
      </c>
      <c r="H6" s="24">
        <v>33333.33</v>
      </c>
      <c r="I6" s="24">
        <v>25000</v>
      </c>
      <c r="J6" s="48">
        <v>27143.187754157432</v>
      </c>
      <c r="K6" s="21"/>
      <c r="L6" s="116"/>
    </row>
    <row r="7" spans="1:12" ht="12.75" customHeight="1" x14ac:dyDescent="0.25">
      <c r="A7" s="20">
        <v>2011</v>
      </c>
      <c r="B7" s="21">
        <v>42</v>
      </c>
      <c r="C7" s="21">
        <v>2</v>
      </c>
      <c r="D7" s="115">
        <f t="shared" si="0"/>
        <v>4.7619047619047619</v>
      </c>
      <c r="E7" s="24">
        <v>25000</v>
      </c>
      <c r="F7" s="24" t="s">
        <v>1</v>
      </c>
      <c r="G7" s="24">
        <v>70000</v>
      </c>
      <c r="H7" s="24">
        <v>47500</v>
      </c>
      <c r="I7" s="24">
        <v>47500</v>
      </c>
      <c r="J7" s="48">
        <v>50088.302347236931</v>
      </c>
      <c r="K7" s="21"/>
      <c r="L7" s="116"/>
    </row>
    <row r="8" spans="1:12" ht="12.75" customHeight="1" x14ac:dyDescent="0.25">
      <c r="A8" s="20">
        <v>2012</v>
      </c>
      <c r="B8" s="21">
        <v>42</v>
      </c>
      <c r="C8" s="21">
        <v>0</v>
      </c>
      <c r="D8" s="115">
        <f t="shared" si="0"/>
        <v>0</v>
      </c>
      <c r="E8" s="24" t="s">
        <v>27</v>
      </c>
      <c r="F8" s="24"/>
      <c r="G8" s="24" t="s">
        <v>27</v>
      </c>
      <c r="H8" s="24" t="s">
        <v>27</v>
      </c>
      <c r="I8" s="24" t="s">
        <v>27</v>
      </c>
      <c r="J8" s="48" t="s">
        <v>27</v>
      </c>
      <c r="K8" s="21"/>
      <c r="L8" s="116"/>
    </row>
    <row r="9" spans="1:12" ht="12.75" customHeight="1" x14ac:dyDescent="0.25">
      <c r="A9" s="20">
        <v>2013</v>
      </c>
      <c r="B9" s="21">
        <v>42</v>
      </c>
      <c r="C9" s="21">
        <v>1</v>
      </c>
      <c r="D9" s="115">
        <f t="shared" si="0"/>
        <v>2.3809523809523809</v>
      </c>
      <c r="E9" s="24">
        <v>75000</v>
      </c>
      <c r="F9" s="24" t="s">
        <v>1</v>
      </c>
      <c r="G9" s="24">
        <v>75000</v>
      </c>
      <c r="H9" s="24">
        <v>75000</v>
      </c>
      <c r="I9" s="24">
        <v>75000</v>
      </c>
      <c r="J9" s="48">
        <v>78424.504871680561</v>
      </c>
      <c r="K9" s="21"/>
      <c r="L9" s="116"/>
    </row>
    <row r="10" spans="1:12" ht="12.75" customHeight="1" x14ac:dyDescent="0.25">
      <c r="A10" s="20">
        <v>2014</v>
      </c>
      <c r="B10" s="21">
        <v>41</v>
      </c>
      <c r="C10" s="28">
        <v>2</v>
      </c>
      <c r="D10" s="115">
        <f t="shared" si="0"/>
        <v>4.8780487804878048</v>
      </c>
      <c r="E10" s="48">
        <v>100000</v>
      </c>
      <c r="F10" s="48" t="s">
        <v>1</v>
      </c>
      <c r="G10" s="48">
        <v>100000</v>
      </c>
      <c r="H10" s="48">
        <v>100000</v>
      </c>
      <c r="I10" s="48">
        <v>100000</v>
      </c>
      <c r="J10" s="48">
        <v>104756.13257201186</v>
      </c>
      <c r="K10" s="21"/>
      <c r="L10" s="116"/>
    </row>
    <row r="11" spans="1:12" ht="12.75" customHeight="1" x14ac:dyDescent="0.25">
      <c r="A11" s="20">
        <v>2015</v>
      </c>
      <c r="B11" s="21">
        <v>47</v>
      </c>
      <c r="C11" s="28">
        <v>3</v>
      </c>
      <c r="D11" s="115">
        <f t="shared" si="0"/>
        <v>6.3829787234042552</v>
      </c>
      <c r="E11" s="48">
        <v>37500</v>
      </c>
      <c r="F11" s="48" t="s">
        <v>1</v>
      </c>
      <c r="G11" s="48">
        <v>47500</v>
      </c>
      <c r="H11" s="48">
        <v>43333.33</v>
      </c>
      <c r="I11" s="48">
        <v>45000</v>
      </c>
      <c r="J11" s="48">
        <v>47161.321206318804</v>
      </c>
      <c r="K11" s="21"/>
      <c r="L11" s="116"/>
    </row>
    <row r="12" spans="1:12" ht="12.75" customHeight="1" x14ac:dyDescent="0.25">
      <c r="A12" s="20">
        <v>2016</v>
      </c>
      <c r="B12" s="21">
        <v>49</v>
      </c>
      <c r="C12" s="28">
        <v>5</v>
      </c>
      <c r="D12" s="115">
        <f t="shared" si="0"/>
        <v>10.204081632653061</v>
      </c>
      <c r="E12" s="48">
        <v>32500</v>
      </c>
      <c r="F12" s="48" t="s">
        <v>1</v>
      </c>
      <c r="G12" s="48">
        <v>40000</v>
      </c>
      <c r="H12" s="48">
        <v>37000</v>
      </c>
      <c r="I12" s="48">
        <v>37500</v>
      </c>
      <c r="J12" s="48">
        <v>38918.560187087191</v>
      </c>
      <c r="K12" s="21"/>
      <c r="L12" s="116"/>
    </row>
    <row r="13" spans="1:12" ht="12.75" customHeight="1" x14ac:dyDescent="0.25">
      <c r="A13" s="59">
        <v>2017</v>
      </c>
      <c r="B13" s="60">
        <v>54</v>
      </c>
      <c r="C13" s="28">
        <v>8</v>
      </c>
      <c r="D13" s="115">
        <f t="shared" ref="D13:D14" si="1">(C13/B13)*100</f>
        <v>14.814814814814813</v>
      </c>
      <c r="E13" s="48">
        <v>10000</v>
      </c>
      <c r="F13" s="48" t="s">
        <v>1</v>
      </c>
      <c r="G13" s="48">
        <v>120000</v>
      </c>
      <c r="H13" s="48">
        <v>51250</v>
      </c>
      <c r="I13" s="48">
        <v>40000</v>
      </c>
      <c r="J13" s="48">
        <v>40781.099624351926</v>
      </c>
      <c r="K13" s="60"/>
      <c r="L13" s="116"/>
    </row>
    <row r="14" spans="1:12" ht="12.75" customHeight="1" x14ac:dyDescent="0.25">
      <c r="A14" s="59">
        <v>2018</v>
      </c>
      <c r="B14" s="60">
        <v>53</v>
      </c>
      <c r="C14" s="28">
        <v>9</v>
      </c>
      <c r="D14" s="115">
        <f t="shared" si="1"/>
        <v>16.981132075471699</v>
      </c>
      <c r="E14" s="49">
        <v>10000</v>
      </c>
      <c r="F14" s="48" t="s">
        <v>1</v>
      </c>
      <c r="G14" s="49">
        <v>100000</v>
      </c>
      <c r="H14" s="49">
        <v>58333</v>
      </c>
      <c r="I14" s="49">
        <v>50000</v>
      </c>
      <c r="J14" s="49">
        <v>50000</v>
      </c>
      <c r="K14" s="60"/>
      <c r="L14" s="116"/>
    </row>
    <row r="15" spans="1:12" ht="6" customHeight="1" x14ac:dyDescent="0.25">
      <c r="A15" s="45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2" ht="15" customHeight="1" x14ac:dyDescent="0.25">
      <c r="A16" s="134" t="s">
        <v>24</v>
      </c>
      <c r="B16" s="135"/>
      <c r="C16" s="135"/>
      <c r="D16" s="135"/>
      <c r="E16" s="135"/>
      <c r="F16" s="135"/>
      <c r="G16" s="135"/>
      <c r="H16" s="135"/>
      <c r="I16" s="135"/>
      <c r="J16" s="135"/>
    </row>
  </sheetData>
  <mergeCells count="7">
    <mergeCell ref="A16:J16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/>
  </hyperlink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O15" sqref="O15"/>
    </sheetView>
  </sheetViews>
  <sheetFormatPr defaultColWidth="9.109375" defaultRowHeight="13.2" x14ac:dyDescent="0.25"/>
  <cols>
    <col min="1" max="1" width="10.88671875" style="29" customWidth="1"/>
    <col min="2" max="5" width="8.6640625" style="35" customWidth="1"/>
    <col min="6" max="6" width="2.6640625" style="35" customWidth="1"/>
    <col min="7" max="11" width="8.6640625" style="35" customWidth="1"/>
    <col min="12" max="16384" width="9.109375" style="35"/>
  </cols>
  <sheetData>
    <row r="1" spans="1:11" s="15" customFormat="1" ht="30.6" customHeight="1" x14ac:dyDescent="0.25">
      <c r="A1" s="20"/>
      <c r="B1" s="16"/>
      <c r="C1" s="16"/>
      <c r="D1" s="16"/>
      <c r="E1" s="16"/>
      <c r="F1" s="16"/>
      <c r="G1" s="16"/>
      <c r="H1" s="16"/>
      <c r="J1" s="66" t="s">
        <v>26</v>
      </c>
      <c r="K1" s="67"/>
    </row>
    <row r="2" spans="1:11" ht="15" customHeight="1" x14ac:dyDescent="0.25">
      <c r="A2" s="133" t="s">
        <v>60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s="110" customFormat="1" ht="15" customHeight="1" x14ac:dyDescent="0.25">
      <c r="A3" s="68"/>
      <c r="B3" s="138" t="s">
        <v>28</v>
      </c>
      <c r="C3" s="138"/>
      <c r="D3" s="138" t="s">
        <v>29</v>
      </c>
      <c r="E3" s="138"/>
      <c r="F3" s="107"/>
      <c r="G3" s="138" t="s">
        <v>30</v>
      </c>
      <c r="H3" s="138"/>
      <c r="I3" s="138"/>
      <c r="J3" s="138"/>
      <c r="K3" s="138"/>
    </row>
    <row r="4" spans="1:11" s="110" customFormat="1" ht="39.6" x14ac:dyDescent="0.25">
      <c r="A4" s="70"/>
      <c r="B4" s="108" t="s">
        <v>17</v>
      </c>
      <c r="C4" s="108" t="s">
        <v>18</v>
      </c>
      <c r="D4" s="108" t="s">
        <v>17</v>
      </c>
      <c r="E4" s="108" t="s">
        <v>18</v>
      </c>
      <c r="F4" s="108"/>
      <c r="G4" s="108" t="s">
        <v>17</v>
      </c>
      <c r="H4" s="108" t="s">
        <v>18</v>
      </c>
      <c r="I4" s="108" t="s">
        <v>31</v>
      </c>
      <c r="J4" s="108" t="s">
        <v>36</v>
      </c>
      <c r="K4" s="108" t="s">
        <v>62</v>
      </c>
    </row>
    <row r="5" spans="1:11" s="110" customFormat="1" ht="6" customHeight="1" x14ac:dyDescent="0.25">
      <c r="A5" s="109"/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x14ac:dyDescent="0.25">
      <c r="A6" s="29">
        <v>2014</v>
      </c>
      <c r="B6" s="28">
        <v>347.7</v>
      </c>
      <c r="C6" s="28">
        <v>703.45</v>
      </c>
      <c r="D6" s="28">
        <v>525</v>
      </c>
      <c r="E6" s="28">
        <v>349</v>
      </c>
      <c r="F6" s="48"/>
      <c r="G6" s="48">
        <f t="shared" ref="G6:G10" si="0">B6+D6</f>
        <v>872.7</v>
      </c>
      <c r="H6" s="48">
        <f t="shared" ref="H6:H10" si="1">C6+E6</f>
        <v>1052.45</v>
      </c>
      <c r="I6" s="48">
        <f t="shared" ref="I6:I10" si="2">G6+H6</f>
        <v>1925.15</v>
      </c>
      <c r="J6" s="48">
        <f>G6/I6*100</f>
        <v>45.331532607848743</v>
      </c>
      <c r="K6" s="48">
        <f>(D6+E6)/I6*100</f>
        <v>45.399059813521021</v>
      </c>
    </row>
    <row r="7" spans="1:11" x14ac:dyDescent="0.25">
      <c r="A7" s="29">
        <v>2015</v>
      </c>
      <c r="B7" s="28">
        <v>754.34718988936197</v>
      </c>
      <c r="C7" s="28">
        <v>953.51728199138506</v>
      </c>
      <c r="D7" s="28">
        <v>310</v>
      </c>
      <c r="E7" s="28">
        <v>101</v>
      </c>
      <c r="F7" s="48"/>
      <c r="G7" s="48">
        <f t="shared" si="0"/>
        <v>1064.347189889362</v>
      </c>
      <c r="H7" s="48">
        <f t="shared" si="1"/>
        <v>1054.5172819913851</v>
      </c>
      <c r="I7" s="48">
        <f t="shared" si="2"/>
        <v>2118.8644718807473</v>
      </c>
      <c r="J7" s="48">
        <f>G7/I7*100</f>
        <v>50.231961695248295</v>
      </c>
      <c r="K7" s="48">
        <f t="shared" ref="K7:K10" si="3">(D7+E7)/I7*100</f>
        <v>19.397182097030871</v>
      </c>
    </row>
    <row r="8" spans="1:11" x14ac:dyDescent="0.25">
      <c r="A8" s="20">
        <v>2016</v>
      </c>
      <c r="B8" s="28">
        <v>853.45269004450404</v>
      </c>
      <c r="C8" s="28">
        <v>855.97792988843798</v>
      </c>
      <c r="D8" s="28">
        <v>690</v>
      </c>
      <c r="E8" s="28">
        <v>695.18</v>
      </c>
      <c r="F8" s="48"/>
      <c r="G8" s="48">
        <f t="shared" si="0"/>
        <v>1543.4526900445039</v>
      </c>
      <c r="H8" s="48">
        <f t="shared" si="1"/>
        <v>1551.157929888438</v>
      </c>
      <c r="I8" s="48">
        <f t="shared" si="2"/>
        <v>3094.610619932942</v>
      </c>
      <c r="J8" s="48">
        <f t="shared" ref="J8:J10" si="4">G8/I8*100</f>
        <v>49.875505503110737</v>
      </c>
      <c r="K8" s="48">
        <f t="shared" si="3"/>
        <v>44.761043314393319</v>
      </c>
    </row>
    <row r="9" spans="1:11" x14ac:dyDescent="0.25">
      <c r="A9" s="20">
        <v>2017</v>
      </c>
      <c r="B9" s="28">
        <v>1235.8409999999999</v>
      </c>
      <c r="C9" s="28">
        <v>878.04899999999998</v>
      </c>
      <c r="D9" s="28">
        <v>2002</v>
      </c>
      <c r="E9" s="28">
        <v>393</v>
      </c>
      <c r="F9" s="48"/>
      <c r="G9" s="48">
        <f t="shared" ref="G9" si="5">B9+D9</f>
        <v>3237.8409999999999</v>
      </c>
      <c r="H9" s="48">
        <f t="shared" ref="H9" si="6">C9+E9</f>
        <v>1271.049</v>
      </c>
      <c r="I9" s="48">
        <f t="shared" ref="I9" si="7">G9+H9</f>
        <v>4508.8899999999994</v>
      </c>
      <c r="J9" s="48">
        <f t="shared" ref="J9" si="8">G9/I9*100</f>
        <v>71.810157267087916</v>
      </c>
      <c r="K9" s="48">
        <f t="shared" si="3"/>
        <v>53.117286072625426</v>
      </c>
    </row>
    <row r="10" spans="1:11" x14ac:dyDescent="0.25">
      <c r="A10" s="20">
        <v>2018</v>
      </c>
      <c r="B10" s="28">
        <v>2039</v>
      </c>
      <c r="C10" s="28">
        <v>697</v>
      </c>
      <c r="D10" s="28">
        <v>684</v>
      </c>
      <c r="E10" s="28">
        <v>242</v>
      </c>
      <c r="F10" s="48"/>
      <c r="G10" s="48">
        <f t="shared" si="0"/>
        <v>2723</v>
      </c>
      <c r="H10" s="48">
        <f t="shared" si="1"/>
        <v>939</v>
      </c>
      <c r="I10" s="48">
        <f t="shared" si="2"/>
        <v>3662</v>
      </c>
      <c r="J10" s="48">
        <f t="shared" si="4"/>
        <v>74.358274167121792</v>
      </c>
      <c r="K10" s="48">
        <f t="shared" si="3"/>
        <v>25.286728563626433</v>
      </c>
    </row>
    <row r="11" spans="1:11" s="15" customFormat="1" ht="6" customHeight="1" x14ac:dyDescent="0.25">
      <c r="A11" s="20"/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x14ac:dyDescent="0.25">
      <c r="A12" s="29" t="s">
        <v>32</v>
      </c>
      <c r="B12" s="48">
        <f>AVERAGE(B6:B10)</f>
        <v>1046.0681759867732</v>
      </c>
      <c r="C12" s="48">
        <f>AVERAGE(C6:C10)</f>
        <v>817.59884237596464</v>
      </c>
      <c r="D12" s="48">
        <f>AVERAGE(D6:D10)</f>
        <v>842.2</v>
      </c>
      <c r="E12" s="48">
        <f>AVERAGE(E6:E10)</f>
        <v>356.03599999999994</v>
      </c>
      <c r="F12" s="48"/>
      <c r="G12" s="48">
        <f>AVERAGE(G6:G10)</f>
        <v>1888.268175986773</v>
      </c>
      <c r="H12" s="48">
        <f>AVERAGE(H6:H10)</f>
        <v>1173.6348423759646</v>
      </c>
      <c r="I12" s="48">
        <f>AVERAGE(I6:I10)</f>
        <v>3061.9030183627378</v>
      </c>
      <c r="J12" s="48">
        <f>AVERAGE(J6:J10)</f>
        <v>58.321486248083502</v>
      </c>
      <c r="K12" s="48">
        <f>AVERAGE(K6:K10)</f>
        <v>37.592259972239411</v>
      </c>
    </row>
    <row r="13" spans="1:11" ht="6" customHeight="1" x14ac:dyDescent="0.25">
      <c r="A13" s="22"/>
      <c r="B13" s="111"/>
      <c r="C13" s="71"/>
      <c r="D13" s="71"/>
      <c r="E13" s="71"/>
      <c r="F13" s="71"/>
      <c r="G13" s="71"/>
      <c r="H13" s="71"/>
      <c r="I13" s="71"/>
      <c r="J13" s="22"/>
      <c r="K13" s="22"/>
    </row>
    <row r="14" spans="1:11" ht="15" customHeight="1" x14ac:dyDescent="0.25">
      <c r="A14" s="134" t="s">
        <v>35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</row>
    <row r="17" spans="11:11" x14ac:dyDescent="0.25">
      <c r="K17" s="117"/>
    </row>
  </sheetData>
  <mergeCells count="5">
    <mergeCell ref="A2:K2"/>
    <mergeCell ref="B3:C3"/>
    <mergeCell ref="D3:E3"/>
    <mergeCell ref="G3:K3"/>
    <mergeCell ref="A14:K14"/>
  </mergeCells>
  <hyperlinks>
    <hyperlink ref="J1:K1" location="Innehåll!A1" display="Till innehållsförteckningen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P2" sqref="P2"/>
    </sheetView>
  </sheetViews>
  <sheetFormatPr defaultColWidth="9.109375" defaultRowHeight="13.2" x14ac:dyDescent="0.25"/>
  <cols>
    <col min="1" max="1" width="11.44140625" style="29" bestFit="1" customWidth="1"/>
    <col min="2" max="5" width="8.6640625" style="35" customWidth="1"/>
    <col min="6" max="6" width="2.6640625" style="35" customWidth="1"/>
    <col min="7" max="8" width="8.6640625" style="35" customWidth="1"/>
    <col min="9" max="11" width="6.6640625" style="35" customWidth="1"/>
    <col min="12" max="16384" width="9.109375" style="35"/>
  </cols>
  <sheetData>
    <row r="1" spans="1:12" s="15" customFormat="1" ht="30.6" customHeight="1" x14ac:dyDescent="0.25">
      <c r="A1" s="20"/>
      <c r="B1" s="16"/>
      <c r="C1" s="16"/>
      <c r="D1" s="16"/>
      <c r="E1" s="16"/>
      <c r="F1" s="16"/>
      <c r="G1" s="16"/>
      <c r="H1" s="16"/>
      <c r="J1" s="66" t="s">
        <v>26</v>
      </c>
      <c r="K1" s="67"/>
    </row>
    <row r="2" spans="1:12" s="69" customFormat="1" ht="30" customHeight="1" x14ac:dyDescent="0.25">
      <c r="A2" s="153" t="s">
        <v>61</v>
      </c>
      <c r="B2" s="133"/>
      <c r="C2" s="133"/>
      <c r="D2" s="148"/>
      <c r="E2" s="148"/>
      <c r="F2" s="148"/>
      <c r="G2" s="148"/>
      <c r="H2" s="148"/>
    </row>
    <row r="3" spans="1:12" s="94" customFormat="1" ht="30" customHeight="1" x14ac:dyDescent="0.25">
      <c r="A3" s="72"/>
      <c r="B3" s="136" t="s">
        <v>33</v>
      </c>
      <c r="C3" s="136"/>
      <c r="D3" s="136" t="s">
        <v>34</v>
      </c>
      <c r="E3" s="136"/>
      <c r="F3" s="68"/>
      <c r="G3" s="154" t="s">
        <v>38</v>
      </c>
      <c r="H3" s="136"/>
      <c r="I3" s="73"/>
    </row>
    <row r="4" spans="1:12" ht="15" customHeight="1" x14ac:dyDescent="0.25">
      <c r="A4" s="74"/>
      <c r="B4" s="58" t="s">
        <v>17</v>
      </c>
      <c r="C4" s="58" t="s">
        <v>18</v>
      </c>
      <c r="D4" s="58" t="s">
        <v>17</v>
      </c>
      <c r="E4" s="58" t="s">
        <v>18</v>
      </c>
      <c r="F4" s="75"/>
      <c r="G4" s="58" t="s">
        <v>17</v>
      </c>
      <c r="H4" s="58" t="s">
        <v>18</v>
      </c>
      <c r="I4" s="76"/>
    </row>
    <row r="5" spans="1:12" ht="6" customHeight="1" x14ac:dyDescent="0.25">
      <c r="A5" s="77"/>
      <c r="B5" s="57"/>
      <c r="C5" s="57"/>
      <c r="D5" s="57"/>
      <c r="E5" s="57"/>
      <c r="F5" s="75"/>
      <c r="G5" s="57"/>
      <c r="H5" s="57"/>
      <c r="I5" s="76"/>
    </row>
    <row r="6" spans="1:12" x14ac:dyDescent="0.25">
      <c r="A6" s="82">
        <v>2014</v>
      </c>
      <c r="B6" s="21">
        <v>109.99393920061246</v>
      </c>
      <c r="C6" s="21">
        <v>125.70735908641423</v>
      </c>
      <c r="D6" s="60">
        <v>41902.453028804746</v>
      </c>
      <c r="E6" s="48">
        <v>57615.872914606523</v>
      </c>
      <c r="F6" s="80"/>
      <c r="G6" s="81">
        <f t="shared" ref="G6:H7" si="0">1000*B6/D6</f>
        <v>2.625</v>
      </c>
      <c r="H6" s="81">
        <f t="shared" si="0"/>
        <v>2.1818181818181817</v>
      </c>
      <c r="I6" s="76"/>
    </row>
    <row r="7" spans="1:12" x14ac:dyDescent="0.25">
      <c r="A7" s="78">
        <v>2015</v>
      </c>
      <c r="B7" s="21">
        <v>104.80293601404178</v>
      </c>
      <c r="C7" s="21">
        <v>125.76352321685013</v>
      </c>
      <c r="D7" s="60">
        <v>47161.321206318804</v>
      </c>
      <c r="E7" s="48">
        <v>52401.468007020892</v>
      </c>
      <c r="F7" s="80"/>
      <c r="G7" s="81">
        <f t="shared" si="0"/>
        <v>2.2222222222222219</v>
      </c>
      <c r="H7" s="81">
        <f t="shared" si="0"/>
        <v>2.4</v>
      </c>
      <c r="I7" s="76"/>
    </row>
    <row r="8" spans="1:12" x14ac:dyDescent="0.25">
      <c r="A8" s="82">
        <v>2016</v>
      </c>
      <c r="B8" s="21">
        <v>103.78282716556583</v>
      </c>
      <c r="C8" s="21">
        <v>114.16110988212242</v>
      </c>
      <c r="D8" s="60">
        <v>46702.272224504624</v>
      </c>
      <c r="E8" s="48">
        <v>51891.413582782916</v>
      </c>
      <c r="F8" s="84"/>
      <c r="G8" s="85">
        <f t="shared" ref="G8:G10" si="1">1000*B8/D8</f>
        <v>2.2222222222222223</v>
      </c>
      <c r="H8" s="85">
        <f t="shared" ref="H8:H10" si="2">1000*C8/E8</f>
        <v>2.2000000000000002</v>
      </c>
      <c r="I8" s="86"/>
      <c r="J8" s="15"/>
      <c r="K8" s="15"/>
      <c r="L8" s="15"/>
    </row>
    <row r="9" spans="1:12" x14ac:dyDescent="0.25">
      <c r="A9" s="82">
        <v>2017</v>
      </c>
      <c r="B9" s="60">
        <v>101.95274906087981</v>
      </c>
      <c r="C9" s="60">
        <v>101.95274906087981</v>
      </c>
      <c r="D9" s="60">
        <v>45878.737077395912</v>
      </c>
      <c r="E9" s="48">
        <v>55564.248238179498</v>
      </c>
      <c r="F9" s="84"/>
      <c r="G9" s="85">
        <f t="shared" ref="G9" si="3">1000*B9/D9</f>
        <v>2.2222222222222223</v>
      </c>
      <c r="H9" s="85">
        <f t="shared" ref="H9" si="4">1000*C9/E9</f>
        <v>1.8348623853211008</v>
      </c>
      <c r="I9" s="86"/>
      <c r="J9" s="15"/>
    </row>
    <row r="10" spans="1:12" x14ac:dyDescent="0.25">
      <c r="A10" s="82">
        <v>2018</v>
      </c>
      <c r="B10" s="60">
        <v>100</v>
      </c>
      <c r="C10" s="60">
        <v>120</v>
      </c>
      <c r="D10" s="60">
        <v>42500</v>
      </c>
      <c r="E10" s="48">
        <v>55000</v>
      </c>
      <c r="F10" s="84"/>
      <c r="G10" s="85">
        <f t="shared" si="1"/>
        <v>2.3529411764705883</v>
      </c>
      <c r="H10" s="85">
        <f t="shared" si="2"/>
        <v>2.1818181818181817</v>
      </c>
      <c r="I10" s="86"/>
      <c r="J10" s="15"/>
    </row>
    <row r="11" spans="1:12" ht="6" customHeight="1" x14ac:dyDescent="0.25">
      <c r="A11" s="82"/>
      <c r="B11" s="83"/>
      <c r="C11" s="83"/>
      <c r="D11" s="84"/>
      <c r="E11" s="84"/>
      <c r="F11" s="84"/>
      <c r="G11" s="85"/>
      <c r="H11" s="85"/>
      <c r="I11" s="86"/>
      <c r="J11" s="15"/>
    </row>
    <row r="12" spans="1:12" x14ac:dyDescent="0.25">
      <c r="A12" s="78" t="s">
        <v>32</v>
      </c>
      <c r="B12" s="79">
        <f>AVERAGE(B6:B10)</f>
        <v>104.10649028821997</v>
      </c>
      <c r="C12" s="79">
        <f>AVERAGE(C6:C10)</f>
        <v>117.51694824925332</v>
      </c>
      <c r="D12" s="87">
        <f>AVERAGE(D6:D10)</f>
        <v>44828.956707404825</v>
      </c>
      <c r="E12" s="87">
        <f>AVERAGE(E6:E10)</f>
        <v>54494.600548517963</v>
      </c>
      <c r="F12" s="84"/>
      <c r="G12" s="88">
        <f>AVERAGE(G6:G10)</f>
        <v>2.3289215686274511</v>
      </c>
      <c r="H12" s="88">
        <f>AVERAGE(H6:H10)</f>
        <v>2.1596997497914932</v>
      </c>
      <c r="I12" s="86"/>
      <c r="J12" s="15"/>
    </row>
    <row r="13" spans="1:12" ht="6" customHeight="1" x14ac:dyDescent="0.25">
      <c r="A13" s="22"/>
      <c r="B13" s="23"/>
      <c r="C13" s="71"/>
      <c r="D13" s="71"/>
      <c r="E13" s="71"/>
      <c r="F13" s="71"/>
      <c r="G13" s="71"/>
      <c r="H13" s="71"/>
      <c r="I13" s="89"/>
      <c r="J13" s="15"/>
    </row>
    <row r="14" spans="1:12" ht="15" customHeight="1" x14ac:dyDescent="0.25">
      <c r="A14" s="134" t="s">
        <v>24</v>
      </c>
      <c r="B14" s="152"/>
      <c r="C14" s="152"/>
      <c r="D14" s="152"/>
      <c r="E14" s="152"/>
      <c r="F14" s="152"/>
      <c r="G14" s="152"/>
      <c r="H14" s="152"/>
      <c r="I14" s="56"/>
      <c r="J14" s="56"/>
    </row>
    <row r="15" spans="1:12" x14ac:dyDescent="0.25">
      <c r="I15" s="15"/>
      <c r="J15" s="15"/>
    </row>
  </sheetData>
  <mergeCells count="5">
    <mergeCell ref="A2:H2"/>
    <mergeCell ref="B3:C3"/>
    <mergeCell ref="D3:E3"/>
    <mergeCell ref="G3:H3"/>
    <mergeCell ref="A14:H14"/>
  </mergeCells>
  <hyperlinks>
    <hyperlink ref="J1:K1" location="Innehåll!A1" display="Till innehållsförteckningen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M15"/>
  <sheetViews>
    <sheetView workbookViewId="0">
      <pane ySplit="4" topLeftCell="A5" activePane="bottomLeft" state="frozen"/>
      <selection pane="bottomLeft" activeCell="N11" sqref="N11"/>
    </sheetView>
  </sheetViews>
  <sheetFormatPr defaultRowHeight="14.4" x14ac:dyDescent="0.3"/>
  <cols>
    <col min="1" max="1" width="18.88671875" customWidth="1"/>
    <col min="2" max="2" width="8.6640625" style="128" customWidth="1"/>
    <col min="3" max="5" width="8.6640625" customWidth="1"/>
    <col min="6" max="6" width="2" customWidth="1"/>
    <col min="7" max="9" width="8.6640625" customWidth="1"/>
    <col min="10" max="10" width="9.6640625" customWidth="1"/>
    <col min="11" max="11" width="10.6640625" customWidth="1"/>
  </cols>
  <sheetData>
    <row r="1" spans="1:13" ht="32.25" customHeight="1" x14ac:dyDescent="0.3">
      <c r="L1" s="100" t="s">
        <v>26</v>
      </c>
    </row>
    <row r="2" spans="1:13" ht="45" customHeight="1" x14ac:dyDescent="0.3">
      <c r="A2" s="133" t="s">
        <v>74</v>
      </c>
      <c r="B2" s="133"/>
      <c r="C2" s="133"/>
      <c r="D2" s="133"/>
      <c r="E2" s="133"/>
      <c r="F2" s="133"/>
      <c r="G2" s="133"/>
      <c r="H2" s="133"/>
      <c r="I2" s="133"/>
      <c r="J2" s="133"/>
      <c r="K2" s="104"/>
    </row>
    <row r="3" spans="1:13" ht="12.75" customHeight="1" x14ac:dyDescent="0.3">
      <c r="A3" s="155">
        <v>2017</v>
      </c>
      <c r="B3" s="139" t="s">
        <v>73</v>
      </c>
      <c r="C3" s="136" t="s">
        <v>2</v>
      </c>
      <c r="D3" s="136"/>
      <c r="E3" s="139" t="s">
        <v>5</v>
      </c>
      <c r="F3" s="139"/>
      <c r="G3" s="139"/>
      <c r="H3" s="139" t="s">
        <v>54</v>
      </c>
      <c r="I3" s="139" t="s">
        <v>55</v>
      </c>
      <c r="J3" s="139" t="s">
        <v>9</v>
      </c>
      <c r="K3" s="104"/>
    </row>
    <row r="4" spans="1:13" ht="27.75" customHeight="1" x14ac:dyDescent="0.3">
      <c r="A4" s="156"/>
      <c r="B4" s="157"/>
      <c r="C4" s="102" t="s">
        <v>0</v>
      </c>
      <c r="D4" s="102" t="s">
        <v>4</v>
      </c>
      <c r="E4" s="138"/>
      <c r="F4" s="138"/>
      <c r="G4" s="138"/>
      <c r="H4" s="138"/>
      <c r="I4" s="138"/>
      <c r="J4" s="138"/>
      <c r="K4" s="101"/>
    </row>
    <row r="5" spans="1:13" ht="6" customHeight="1" x14ac:dyDescent="0.3">
      <c r="A5" s="15"/>
      <c r="B5" s="16"/>
      <c r="C5" s="101"/>
      <c r="D5" s="101"/>
      <c r="E5" s="101"/>
      <c r="F5" s="101"/>
      <c r="G5" s="101"/>
      <c r="H5" s="101"/>
      <c r="I5" s="120"/>
      <c r="J5" s="101"/>
      <c r="K5" s="101"/>
    </row>
    <row r="6" spans="1:13" ht="12.75" customHeight="1" x14ac:dyDescent="0.3">
      <c r="A6" s="20" t="s">
        <v>70</v>
      </c>
      <c r="B6" s="21">
        <v>54</v>
      </c>
      <c r="C6" s="21">
        <v>8</v>
      </c>
      <c r="D6" s="90">
        <f>(C6/54)*100</f>
        <v>14.814814814814813</v>
      </c>
      <c r="E6" s="24">
        <v>150</v>
      </c>
      <c r="F6" s="24" t="s">
        <v>1</v>
      </c>
      <c r="G6" s="24">
        <v>440</v>
      </c>
      <c r="H6" s="24">
        <v>270</v>
      </c>
      <c r="I6" s="24">
        <v>250</v>
      </c>
      <c r="J6" s="48">
        <v>254.88187265219952</v>
      </c>
      <c r="K6" s="48"/>
      <c r="L6" s="21"/>
      <c r="M6" s="93"/>
    </row>
    <row r="7" spans="1:13" ht="12.75" customHeight="1" x14ac:dyDescent="0.3">
      <c r="A7" s="20" t="s">
        <v>71</v>
      </c>
      <c r="B7" s="21">
        <v>54</v>
      </c>
      <c r="C7" s="21">
        <v>24</v>
      </c>
      <c r="D7" s="90">
        <f>(C7/54)*100</f>
        <v>44.444444444444443</v>
      </c>
      <c r="E7" s="48">
        <v>100</v>
      </c>
      <c r="F7" s="48" t="s">
        <v>1</v>
      </c>
      <c r="G7" s="48">
        <v>200</v>
      </c>
      <c r="H7" s="48">
        <v>149</v>
      </c>
      <c r="I7" s="48">
        <v>150</v>
      </c>
      <c r="J7" s="48">
        <v>152.92912359131972</v>
      </c>
      <c r="K7" s="48"/>
      <c r="L7" s="21"/>
      <c r="M7" s="93"/>
    </row>
    <row r="8" spans="1:13" ht="12.75" customHeight="1" x14ac:dyDescent="0.3">
      <c r="A8" s="20" t="s">
        <v>72</v>
      </c>
      <c r="B8" s="21">
        <v>54</v>
      </c>
      <c r="C8" s="21">
        <v>20</v>
      </c>
      <c r="D8" s="123">
        <f>(C8/54)*100</f>
        <v>37.037037037037038</v>
      </c>
      <c r="E8" s="48">
        <v>100</v>
      </c>
      <c r="F8" s="48" t="s">
        <v>1</v>
      </c>
      <c r="G8" s="48">
        <v>250</v>
      </c>
      <c r="H8" s="48">
        <v>168</v>
      </c>
      <c r="I8" s="48">
        <v>150</v>
      </c>
      <c r="J8" s="48">
        <v>152.92912359131972</v>
      </c>
      <c r="K8" s="24"/>
      <c r="L8" s="21"/>
      <c r="M8" s="93"/>
    </row>
    <row r="9" spans="1:13" s="125" customFormat="1" ht="6" customHeight="1" x14ac:dyDescent="0.3">
      <c r="A9" s="103"/>
      <c r="B9" s="16"/>
      <c r="C9" s="113"/>
      <c r="D9" s="113"/>
      <c r="E9" s="113"/>
      <c r="F9" s="113"/>
      <c r="G9" s="113"/>
      <c r="H9" s="113"/>
      <c r="I9" s="113"/>
      <c r="J9" s="113"/>
      <c r="K9" s="48"/>
      <c r="L9" s="21"/>
      <c r="M9" s="124"/>
    </row>
    <row r="10" spans="1:13" s="125" customFormat="1" ht="15" customHeight="1" x14ac:dyDescent="0.3">
      <c r="A10" s="158">
        <v>2018</v>
      </c>
      <c r="B10" s="158"/>
      <c r="C10" s="159"/>
      <c r="D10" s="159"/>
      <c r="E10" s="159"/>
      <c r="F10" s="159"/>
      <c r="G10" s="159"/>
      <c r="H10" s="159"/>
      <c r="I10" s="159"/>
      <c r="J10" s="159"/>
      <c r="K10" s="48"/>
      <c r="L10" s="21"/>
      <c r="M10" s="124"/>
    </row>
    <row r="11" spans="1:13" s="125" customFormat="1" ht="12.75" customHeight="1" x14ac:dyDescent="0.3">
      <c r="A11" s="20" t="s">
        <v>70</v>
      </c>
      <c r="B11" s="16">
        <v>53</v>
      </c>
      <c r="C11" s="126">
        <v>13</v>
      </c>
      <c r="D11" s="127">
        <f>(C11/53)*100</f>
        <v>24.528301886792452</v>
      </c>
      <c r="E11" s="48">
        <v>200</v>
      </c>
      <c r="F11" s="48" t="s">
        <v>1</v>
      </c>
      <c r="G11" s="48">
        <v>400</v>
      </c>
      <c r="H11" s="48">
        <v>287</v>
      </c>
      <c r="I11" s="48">
        <v>275</v>
      </c>
      <c r="J11" s="48">
        <v>275</v>
      </c>
      <c r="K11" s="105"/>
      <c r="L11" s="21"/>
      <c r="M11" s="124"/>
    </row>
    <row r="12" spans="1:13" ht="12.75" customHeight="1" x14ac:dyDescent="0.3">
      <c r="A12" s="20" t="s">
        <v>71</v>
      </c>
      <c r="B12" s="16">
        <v>53</v>
      </c>
      <c r="C12" s="28">
        <v>28</v>
      </c>
      <c r="D12" s="90">
        <f t="shared" ref="D12:D13" si="0">(C12/53)*100</f>
        <v>52.830188679245282</v>
      </c>
      <c r="E12" s="48">
        <v>100</v>
      </c>
      <c r="F12" s="48" t="s">
        <v>1</v>
      </c>
      <c r="G12" s="48">
        <v>250</v>
      </c>
      <c r="H12" s="48">
        <v>163</v>
      </c>
      <c r="I12" s="48">
        <v>150</v>
      </c>
      <c r="J12" s="48">
        <v>150</v>
      </c>
      <c r="K12" s="48"/>
      <c r="L12" s="21"/>
      <c r="M12" s="93"/>
    </row>
    <row r="13" spans="1:13" ht="12.75" customHeight="1" x14ac:dyDescent="0.3">
      <c r="A13" s="20" t="s">
        <v>72</v>
      </c>
      <c r="B13" s="16">
        <v>53</v>
      </c>
      <c r="C13" s="28">
        <v>25</v>
      </c>
      <c r="D13" s="90">
        <f t="shared" si="0"/>
        <v>47.169811320754718</v>
      </c>
      <c r="E13" s="48">
        <v>150</v>
      </c>
      <c r="F13" s="48" t="s">
        <v>1</v>
      </c>
      <c r="G13" s="48">
        <v>215</v>
      </c>
      <c r="H13" s="48">
        <v>173</v>
      </c>
      <c r="I13" s="48">
        <v>175</v>
      </c>
      <c r="J13" s="48">
        <v>175</v>
      </c>
      <c r="K13" s="48"/>
      <c r="L13" s="60"/>
      <c r="M13" s="93"/>
    </row>
    <row r="14" spans="1:13" ht="6" customHeight="1" x14ac:dyDescent="0.3">
      <c r="A14" s="45"/>
      <c r="B14" s="121"/>
      <c r="C14" s="23"/>
      <c r="D14" s="23"/>
      <c r="E14" s="23"/>
      <c r="F14" s="23"/>
      <c r="G14" s="23"/>
      <c r="H14" s="23"/>
      <c r="I14" s="121"/>
      <c r="J14" s="23"/>
      <c r="K14" s="16"/>
    </row>
    <row r="15" spans="1:13" x14ac:dyDescent="0.3">
      <c r="A15" s="134" t="s">
        <v>24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19"/>
    </row>
  </sheetData>
  <mergeCells count="10">
    <mergeCell ref="A15:J15"/>
    <mergeCell ref="A2:J2"/>
    <mergeCell ref="A3:A4"/>
    <mergeCell ref="B3:B4"/>
    <mergeCell ref="J3:J4"/>
    <mergeCell ref="C3:D3"/>
    <mergeCell ref="I3:I4"/>
    <mergeCell ref="E3:G4"/>
    <mergeCell ref="H3:H4"/>
    <mergeCell ref="A10:J10"/>
  </mergeCells>
  <hyperlinks>
    <hyperlink ref="L1" location="Innehåll!A1" display="Till innehållsförteckningen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B30" sqref="B30"/>
    </sheetView>
  </sheetViews>
  <sheetFormatPr defaultRowHeight="14.4" x14ac:dyDescent="0.3"/>
  <cols>
    <col min="1" max="1" width="3.6640625" style="1" bestFit="1" customWidth="1"/>
    <col min="2" max="2" width="85.33203125" customWidth="1"/>
  </cols>
  <sheetData>
    <row r="1" spans="1:9" s="15" customFormat="1" ht="30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3">
      <c r="A2" s="1" t="s">
        <v>16</v>
      </c>
      <c r="B2" s="43" t="s">
        <v>15</v>
      </c>
    </row>
    <row r="3" spans="1:9" ht="6" customHeight="1" x14ac:dyDescent="0.3">
      <c r="B3" s="43"/>
    </row>
    <row r="4" spans="1:9" s="91" customFormat="1" ht="28.8" x14ac:dyDescent="0.3">
      <c r="A4" s="92">
        <v>1</v>
      </c>
      <c r="B4" s="32" t="str">
        <f>'1'!A2</f>
        <v>Gatuprisutvecklingen för hasch i realprisjusterade medianpriser. Priser i kronor per gram. (Inkl. antalet prissvar, prisintervall samt ursprungliga medel- och medianpriser). 1988–2018.</v>
      </c>
    </row>
    <row r="5" spans="1:9" s="91" customFormat="1" ht="30" customHeight="1" x14ac:dyDescent="0.3">
      <c r="A5" s="92">
        <v>2</v>
      </c>
      <c r="B5" s="32" t="str">
        <f>'2'!A2</f>
        <v>Gatuprisutvecklingen för marijuana i realprisjusterade medianpriser. Priser i kronor per gram. (Inkl. antalet prissvar, prisintervall samt ursprungliga medel- och medianpriser). 1988–2018.</v>
      </c>
    </row>
    <row r="6" spans="1:9" s="91" customFormat="1" ht="30" customHeight="1" x14ac:dyDescent="0.3">
      <c r="A6" s="92">
        <v>3</v>
      </c>
      <c r="B6" s="32" t="str">
        <f>'3'!A2</f>
        <v>Gatuprisutvecklingen för amfetamin i realprisjusterade medianpriser. Priser i kronor per gram. (Inkl. antalet prissvar, prisintervall samt ursprungliga medel- och medianpriser). 1988–2018.</v>
      </c>
    </row>
    <row r="7" spans="1:9" s="91" customFormat="1" ht="28.8" x14ac:dyDescent="0.3">
      <c r="A7" s="92">
        <v>4</v>
      </c>
      <c r="B7" s="32" t="str">
        <f>'4'!A2</f>
        <v>Gatuprisutvecklingen för kokain i realprisjusterade medianpriser. Priser i kronor per gram. (Inkl. antalet prissvar, prisintervall samt ursprungliga medel- och medianpriser). 1988–2018.</v>
      </c>
    </row>
    <row r="8" spans="1:9" s="91" customFormat="1" ht="28.8" x14ac:dyDescent="0.3">
      <c r="A8" s="92">
        <v>5</v>
      </c>
      <c r="B8" s="32" t="str">
        <f>'5'!A2</f>
        <v>Gatuprisutvecklingen för vitt heroin/heroin a) i realprisjusterade medianpriser. Priser i kronor per gram. (Inkl. antalet prissvar, prisintervall samt ursprungliga medel- och medianpriser). 1988–2018.</v>
      </c>
    </row>
    <row r="9" spans="1:9" s="91" customFormat="1" ht="28.8" x14ac:dyDescent="0.3">
      <c r="A9" s="92">
        <v>6</v>
      </c>
      <c r="B9" s="32" t="str">
        <f>'6'!A2</f>
        <v>Gatuprisutvecklingen för brunt heroin/heroina) i realprisjusterade medianpriser. Priser i kronor per gram. (Inkl. antalet prissvar, prisintervall samt ursprungliga medel- och medianpriser). 1988–2018.</v>
      </c>
    </row>
    <row r="10" spans="1:9" s="91" customFormat="1" ht="28.8" x14ac:dyDescent="0.3">
      <c r="A10" s="92">
        <v>7</v>
      </c>
      <c r="B10" s="32" t="str">
        <f>'7'!A2</f>
        <v>Gatuprisutvecklingen för ecstasy i realprisjusterade medianpriser. Priser i kronor per tablett. (Inkl. antalet prissvar, prisintervall samt ursprungliga medel- och medianpriser). 2000–2018.</v>
      </c>
    </row>
    <row r="11" spans="1:9" s="91" customFormat="1" ht="28.8" x14ac:dyDescent="0.3">
      <c r="A11" s="92">
        <v>8</v>
      </c>
      <c r="B11" s="32" t="str">
        <f>'8'!A2</f>
        <v>Gatuprisutvecklingen för LSD i realprisjusterade medianpriser. Priser i kronor per dos. (Inkl. antalet prissvar, prisintervall samt ursprungliga medel- och medianpriser). 2000–2018.</v>
      </c>
    </row>
    <row r="12" spans="1:9" s="91" customFormat="1" ht="28.8" x14ac:dyDescent="0.3">
      <c r="A12" s="92">
        <v>9</v>
      </c>
      <c r="B12" s="32" t="str">
        <f>'9'!A2</f>
        <v>Gatupriset för tramadol a). Pris i kronor per 100 milligram. (Inkl. antalet prissvar, prisintervall samt medel- och medianpriser). 2018.</v>
      </c>
    </row>
    <row r="13" spans="1:9" s="91" customFormat="1" ht="30" customHeight="1" x14ac:dyDescent="0.3">
      <c r="A13" s="92">
        <v>10</v>
      </c>
      <c r="B13" s="32" t="str">
        <f>'10'!A2</f>
        <v>Gatupriset för alprazolam a). Pris i kronor per 1 milligram. (Inkl. antalet prissvar, prisintervall samt medel- och medianpriser). 2018.</v>
      </c>
    </row>
    <row r="14" spans="1:9" s="91" customFormat="1" ht="28.8" x14ac:dyDescent="0.3">
      <c r="A14" s="92">
        <v>11</v>
      </c>
      <c r="B14" s="32" t="str">
        <f>'11'!A2</f>
        <v>Indexerad realprisjusterad mediangatuprisutveckling för hasch, marijuana, amfetamin, kokain och brunt heroin. 1988–2018. Index 1988=100.</v>
      </c>
    </row>
    <row r="15" spans="1:9" s="91" customFormat="1" ht="28.8" x14ac:dyDescent="0.3">
      <c r="A15" s="92">
        <v>12</v>
      </c>
      <c r="B15" s="50" t="str">
        <f>'12'!A2</f>
        <v>Indexerad realprisjusterad utveckling av gatupriset (medianvärden) för hasch, marijuana, amfetamin, kokain, brunt heroin, ecstasy, LSD, kat och GHB. 1988–2018. Index 2000=100.</v>
      </c>
    </row>
    <row r="16" spans="1:9" s="91" customFormat="1" ht="28.8" x14ac:dyDescent="0.3">
      <c r="A16" s="92">
        <v>13</v>
      </c>
      <c r="B16" s="32" t="str">
        <f>'13'!A2</f>
        <v>Grossistprisutvecklingen för hasch i realprisjusterade medianpriser. Priser i kronor per kilo. (Inkl. antalet prissvar, prisintervall samt ursprungliga medel- och medianpriser). 2010–2018.</v>
      </c>
    </row>
    <row r="17" spans="1:2" s="91" customFormat="1" ht="30" customHeight="1" x14ac:dyDescent="0.3">
      <c r="A17" s="92">
        <v>14</v>
      </c>
      <c r="B17" s="32" t="str">
        <f>'14'!A2</f>
        <v>Grossistprisutvecklingen för marijuana i realprisjusterade medianpriser. Priser i kronor per kilo. (Inkl. antalet prissvar, prisintervall samt ursprungliga medel- och medianpriser). 2010–2018.</v>
      </c>
    </row>
    <row r="18" spans="1:2" s="91" customFormat="1" ht="28.8" x14ac:dyDescent="0.3">
      <c r="A18" s="92">
        <v>15</v>
      </c>
      <c r="B18" s="32" t="str">
        <f>'15'!A2</f>
        <v>Grossistprisutvecklingen för brunt heroin i realprisjusterade medianpriser. Priser i kronor per kilo. (Inkl. antalet prissvar, prisintervall samt ursprungliga medel- och medianpriser). 2010–2018.</v>
      </c>
    </row>
    <row r="19" spans="1:2" s="91" customFormat="1" ht="28.8" x14ac:dyDescent="0.3">
      <c r="A19" s="92">
        <v>16</v>
      </c>
      <c r="B19" s="32" t="str">
        <f>'16'!A2</f>
        <v>Grossistprisutvecklingen för amfetamin i realprisjusterade medianpriser. Priser i kronor per kilo. (Inkl. antalet prissvar, prisintervall samt ursprungliga medel- och medianpriser). 2010–2018.</v>
      </c>
    </row>
    <row r="20" spans="1:2" s="91" customFormat="1" ht="28.8" x14ac:dyDescent="0.3">
      <c r="A20" s="92">
        <v>17</v>
      </c>
      <c r="B20" s="32" t="str">
        <f>'17'!A2</f>
        <v>Grossistprisutvecklingen för kokain i realprisjusterade medianpriser. Priser i kronor per kilo. (Inkl. antalet prissvar, prisintervall samt ursprungliga medel- och medianpriser). 2010–2018.</v>
      </c>
    </row>
    <row r="21" spans="1:2" s="91" customFormat="1" ht="28.8" x14ac:dyDescent="0.3">
      <c r="A21" s="92">
        <v>18</v>
      </c>
      <c r="B21" s="32" t="str">
        <f>'18'!A2</f>
        <v>Grossistprisutvecklingen för ecstasy i realprisjusterade medianpriser. Priser i kronor per tusental tabletter. (Inkl. antalet prissvar, prisintervall samt ursprungliga medel- och medianpriser). 2010–2018.</v>
      </c>
    </row>
    <row r="22" spans="1:2" s="91" customFormat="1" x14ac:dyDescent="0.3">
      <c r="A22" s="92">
        <v>19</v>
      </c>
      <c r="B22" s="32" t="str">
        <f>'19'!A2</f>
        <v>Cannabisbeslag av tull och polis. Kilo. 2014–2018.</v>
      </c>
    </row>
    <row r="23" spans="1:2" s="91" customFormat="1" ht="28.8" x14ac:dyDescent="0.3">
      <c r="A23" s="92">
        <v>20</v>
      </c>
      <c r="B23" s="32" t="str">
        <f>'20'!A2</f>
        <v>Inflationsjusterade gatu- och grossistmedianpriser, kronor per gram respektive kilo, samt marginalen. 2014–2018.</v>
      </c>
    </row>
    <row r="24" spans="1:2" ht="45" customHeight="1" x14ac:dyDescent="0.3">
      <c r="A24" s="92">
        <v>21</v>
      </c>
      <c r="B24" s="32" t="str">
        <f>'21'!A2</f>
        <v>Gatuprisutvecklingen för smugglad tobak och alkohol i realprisjusterade medianpriser. Priser i kronor per limpa eller liter (Inkl. antalet prissvar, prisintervall samt ursprungliga medel- och medianpriser). 2017–2018.</v>
      </c>
    </row>
  </sheetData>
  <hyperlinks>
    <hyperlink ref="B4" location="'1'!_Toc259450346" display="'1'!_Toc259450346"/>
    <hyperlink ref="B5" location="'2'!_Toc259450346" display="'2'!_Toc259450346"/>
    <hyperlink ref="B6" location="'3'!_Toc259450346" display="'3'!_Toc259450346"/>
    <hyperlink ref="B7" location="'4'!_Toc259450346" display="'4'!_Toc259450346"/>
    <hyperlink ref="B8" location="'5'!_Toc259450346" display="'5'!_Toc259450346"/>
    <hyperlink ref="B9" location="'6'!_Toc259450346" display="'6'!_Toc259450346"/>
    <hyperlink ref="B10" location="'7'!_Toc259450346" display="'7'!_Toc259450346"/>
    <hyperlink ref="B11" location="'8'!_Toc259450346" display="'8'!_Toc259450346"/>
    <hyperlink ref="B12" location="'9'!_Toc259450346" display="'9'!_Toc259450346"/>
    <hyperlink ref="B13" location="'10'!_Toc259450346" display="'10'!_Toc259450346"/>
    <hyperlink ref="B14" location="'11'!A1" display="'11'!A1"/>
    <hyperlink ref="B15" location="'12'!A1" display="'12'!A1"/>
    <hyperlink ref="B22" location="'19'!Utskriftsområde" display="'19'!Utskriftsområde"/>
    <hyperlink ref="B23" location="'20'!Utskriftsområde" display="'20'!Utskriftsområde"/>
    <hyperlink ref="B16" location="'13'!Utskriftsområde" display="'13'!Utskriftsområde"/>
    <hyperlink ref="B17" location="'14'!Utskriftsområde" display="'14'!Utskriftsområde"/>
    <hyperlink ref="B18" location="'15'!Utskriftsområde" display="'15'!Utskriftsområde"/>
    <hyperlink ref="B19" location="'16'!Utskriftsområde" display="'16'!Utskriftsområde"/>
    <hyperlink ref="B20" location="'17'!Utskriftsområde" display="'17'!Utskriftsområde"/>
    <hyperlink ref="B21" location="'18'!Utskriftsområde" display="'18'!Utskriftsområde"/>
    <hyperlink ref="B24" location="'20'!Utskriftsområde" display="'20'!Utskriftsområd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pane ySplit="4" topLeftCell="A5" activePane="bottomLeft" state="frozen"/>
      <selection activeCell="A6" sqref="A6:XFD36"/>
      <selection pane="bottomLeft" activeCell="J36" sqref="J36"/>
    </sheetView>
  </sheetViews>
  <sheetFormatPr defaultColWidth="9.109375" defaultRowHeight="13.2" x14ac:dyDescent="0.25"/>
  <cols>
    <col min="1" max="1" width="6.6640625" style="20" customWidth="1"/>
    <col min="2" max="4" width="8.6640625" style="16" customWidth="1"/>
    <col min="5" max="5" width="6.6640625" style="16" customWidth="1"/>
    <col min="6" max="6" width="2.6640625" style="16" customWidth="1"/>
    <col min="7" max="7" width="6.6640625" style="16" customWidth="1"/>
    <col min="8" max="9" width="8.6640625" style="16" customWidth="1"/>
    <col min="10" max="10" width="9.6640625" style="16" customWidth="1"/>
    <col min="11" max="11" width="9.109375" style="15"/>
    <col min="12" max="13" width="9.109375" style="16"/>
    <col min="14" max="16384" width="9.109375" style="15"/>
  </cols>
  <sheetData>
    <row r="1" spans="1:13" ht="30" customHeight="1" x14ac:dyDescent="0.25">
      <c r="K1" s="131" t="s">
        <v>26</v>
      </c>
      <c r="L1" s="132"/>
      <c r="M1" s="132"/>
    </row>
    <row r="2" spans="1:13" ht="45" customHeight="1" x14ac:dyDescent="0.25">
      <c r="A2" s="133" t="s">
        <v>39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3" ht="15" customHeight="1" x14ac:dyDescent="0.25">
      <c r="A3" s="15"/>
      <c r="B3" s="139" t="s">
        <v>8</v>
      </c>
      <c r="C3" s="136" t="s">
        <v>2</v>
      </c>
      <c r="D3" s="136"/>
      <c r="E3" s="137" t="s">
        <v>5</v>
      </c>
      <c r="F3" s="137"/>
      <c r="G3" s="137"/>
      <c r="H3" s="136" t="s">
        <v>3</v>
      </c>
      <c r="I3" s="136"/>
      <c r="J3" s="137" t="s">
        <v>9</v>
      </c>
    </row>
    <row r="4" spans="1:13" ht="30" customHeight="1" x14ac:dyDescent="0.25">
      <c r="A4" s="17"/>
      <c r="B4" s="138"/>
      <c r="C4" s="108" t="s">
        <v>0</v>
      </c>
      <c r="D4" s="108" t="s">
        <v>4</v>
      </c>
      <c r="E4" s="138"/>
      <c r="F4" s="138"/>
      <c r="G4" s="138"/>
      <c r="H4" s="108" t="s">
        <v>6</v>
      </c>
      <c r="I4" s="108" t="s">
        <v>7</v>
      </c>
      <c r="J4" s="138"/>
    </row>
    <row r="5" spans="1:13" ht="6" customHeight="1" x14ac:dyDescent="0.25">
      <c r="A5" s="15"/>
      <c r="B5" s="107"/>
      <c r="C5" s="107"/>
      <c r="D5" s="107"/>
      <c r="E5" s="107"/>
      <c r="F5" s="107"/>
      <c r="G5" s="107"/>
      <c r="H5" s="107"/>
      <c r="I5" s="107"/>
      <c r="J5" s="107"/>
    </row>
    <row r="6" spans="1:13" ht="12.75" customHeight="1" x14ac:dyDescent="0.25">
      <c r="A6" s="20">
        <v>1988</v>
      </c>
      <c r="B6" s="21">
        <v>21</v>
      </c>
      <c r="C6" s="21">
        <v>13</v>
      </c>
      <c r="D6" s="21">
        <v>62</v>
      </c>
      <c r="E6" s="21">
        <v>30</v>
      </c>
      <c r="F6" s="21" t="s">
        <v>1</v>
      </c>
      <c r="G6" s="21">
        <v>125</v>
      </c>
      <c r="H6" s="21">
        <v>91</v>
      </c>
      <c r="I6" s="21">
        <v>100</v>
      </c>
      <c r="J6" s="21">
        <v>185.8517260894171</v>
      </c>
    </row>
    <row r="7" spans="1:13" ht="12.75" customHeight="1" x14ac:dyDescent="0.25">
      <c r="A7" s="20">
        <v>1989</v>
      </c>
      <c r="B7" s="21">
        <v>42</v>
      </c>
      <c r="C7" s="21">
        <v>33</v>
      </c>
      <c r="D7" s="21">
        <v>79</v>
      </c>
      <c r="E7" s="21">
        <v>50</v>
      </c>
      <c r="F7" s="21" t="s">
        <v>1</v>
      </c>
      <c r="G7" s="21">
        <v>100</v>
      </c>
      <c r="H7" s="21">
        <v>84</v>
      </c>
      <c r="I7" s="21">
        <v>85</v>
      </c>
      <c r="J7" s="21">
        <v>148.41556784347085</v>
      </c>
    </row>
    <row r="8" spans="1:13" ht="12.75" customHeight="1" x14ac:dyDescent="0.25">
      <c r="A8" s="20">
        <v>1990</v>
      </c>
      <c r="B8" s="21">
        <v>40</v>
      </c>
      <c r="C8" s="21">
        <v>34</v>
      </c>
      <c r="D8" s="21">
        <v>85</v>
      </c>
      <c r="E8" s="21">
        <v>55</v>
      </c>
      <c r="F8" s="21" t="s">
        <v>1</v>
      </c>
      <c r="G8" s="21">
        <v>110</v>
      </c>
      <c r="H8" s="21">
        <v>86</v>
      </c>
      <c r="I8" s="21">
        <v>88</v>
      </c>
      <c r="J8" s="21">
        <v>139.21957799402639</v>
      </c>
    </row>
    <row r="9" spans="1:13" ht="12.75" customHeight="1" x14ac:dyDescent="0.25">
      <c r="A9" s="20">
        <v>1991</v>
      </c>
      <c r="B9" s="21">
        <v>35</v>
      </c>
      <c r="C9" s="21">
        <v>33</v>
      </c>
      <c r="D9" s="21">
        <v>94</v>
      </c>
      <c r="E9" s="21">
        <v>45</v>
      </c>
      <c r="F9" s="21" t="s">
        <v>1</v>
      </c>
      <c r="G9" s="21">
        <v>110</v>
      </c>
      <c r="H9" s="21">
        <v>84</v>
      </c>
      <c r="I9" s="21">
        <v>85</v>
      </c>
      <c r="J9" s="21">
        <v>122.87173166651992</v>
      </c>
    </row>
    <row r="10" spans="1:13" ht="12.75" customHeight="1" x14ac:dyDescent="0.25">
      <c r="A10" s="20">
        <v>1992</v>
      </c>
      <c r="B10" s="21">
        <v>39</v>
      </c>
      <c r="C10" s="21">
        <v>36</v>
      </c>
      <c r="D10" s="21">
        <v>92</v>
      </c>
      <c r="E10" s="21">
        <v>50</v>
      </c>
      <c r="F10" s="21" t="s">
        <v>1</v>
      </c>
      <c r="G10" s="21">
        <v>100</v>
      </c>
      <c r="H10" s="21">
        <v>83</v>
      </c>
      <c r="I10" s="21">
        <v>85</v>
      </c>
      <c r="J10" s="21">
        <v>120.01891822168716</v>
      </c>
    </row>
    <row r="11" spans="1:13" ht="12.75" customHeight="1" x14ac:dyDescent="0.25">
      <c r="A11" s="20">
        <v>1993</v>
      </c>
      <c r="B11" s="21">
        <v>41</v>
      </c>
      <c r="C11" s="21">
        <v>35</v>
      </c>
      <c r="D11" s="21">
        <v>85</v>
      </c>
      <c r="E11" s="21">
        <v>60</v>
      </c>
      <c r="F11" s="21" t="s">
        <v>1</v>
      </c>
      <c r="G11" s="21">
        <v>175</v>
      </c>
      <c r="H11" s="21">
        <v>89</v>
      </c>
      <c r="I11" s="21">
        <v>90</v>
      </c>
      <c r="J11" s="21">
        <v>121.34499322576671</v>
      </c>
    </row>
    <row r="12" spans="1:13" ht="12.75" customHeight="1" x14ac:dyDescent="0.25">
      <c r="A12" s="20">
        <v>1994</v>
      </c>
      <c r="B12" s="21">
        <v>36</v>
      </c>
      <c r="C12" s="21">
        <v>30</v>
      </c>
      <c r="D12" s="21">
        <v>83</v>
      </c>
      <c r="E12" s="21">
        <v>50</v>
      </c>
      <c r="F12" s="21" t="s">
        <v>1</v>
      </c>
      <c r="G12" s="21">
        <v>150</v>
      </c>
      <c r="H12" s="21">
        <v>86</v>
      </c>
      <c r="I12" s="21">
        <v>80</v>
      </c>
      <c r="J12" s="21">
        <v>105.58212434192016</v>
      </c>
    </row>
    <row r="13" spans="1:13" ht="12.75" customHeight="1" x14ac:dyDescent="0.25">
      <c r="A13" s="20">
        <v>1995</v>
      </c>
      <c r="B13" s="21">
        <v>39</v>
      </c>
      <c r="C13" s="21">
        <v>29</v>
      </c>
      <c r="D13" s="21">
        <v>74</v>
      </c>
      <c r="E13" s="21">
        <v>60</v>
      </c>
      <c r="F13" s="21" t="s">
        <v>1</v>
      </c>
      <c r="G13" s="21">
        <v>150</v>
      </c>
      <c r="H13" s="21">
        <v>88</v>
      </c>
      <c r="I13" s="21">
        <v>90</v>
      </c>
      <c r="J13" s="21">
        <v>115.93316074370439</v>
      </c>
    </row>
    <row r="14" spans="1:13" ht="12.75" customHeight="1" x14ac:dyDescent="0.25">
      <c r="A14" s="20">
        <v>1996</v>
      </c>
      <c r="B14" s="21">
        <v>35</v>
      </c>
      <c r="C14" s="21">
        <v>28</v>
      </c>
      <c r="D14" s="21">
        <v>80</v>
      </c>
      <c r="E14" s="21">
        <v>50</v>
      </c>
      <c r="F14" s="21" t="s">
        <v>1</v>
      </c>
      <c r="G14" s="21">
        <v>125</v>
      </c>
      <c r="H14" s="21">
        <v>87</v>
      </c>
      <c r="I14" s="21">
        <v>85</v>
      </c>
      <c r="J14" s="21">
        <v>108.91143191572375</v>
      </c>
    </row>
    <row r="15" spans="1:13" ht="12.75" customHeight="1" x14ac:dyDescent="0.25">
      <c r="A15" s="20">
        <v>1997</v>
      </c>
      <c r="B15" s="21">
        <v>30</v>
      </c>
      <c r="C15" s="21">
        <v>21</v>
      </c>
      <c r="D15" s="21">
        <v>70</v>
      </c>
      <c r="E15" s="21">
        <v>50</v>
      </c>
      <c r="F15" s="21" t="s">
        <v>1</v>
      </c>
      <c r="G15" s="21">
        <v>150</v>
      </c>
      <c r="H15" s="21">
        <v>86</v>
      </c>
      <c r="I15" s="21">
        <v>80</v>
      </c>
      <c r="J15" s="21">
        <v>101.8334043955192</v>
      </c>
    </row>
    <row r="16" spans="1:13" ht="12.75" customHeight="1" x14ac:dyDescent="0.25">
      <c r="A16" s="20">
        <v>1998</v>
      </c>
      <c r="B16" s="21">
        <v>35</v>
      </c>
      <c r="C16" s="21">
        <v>22</v>
      </c>
      <c r="D16" s="21">
        <v>63</v>
      </c>
      <c r="E16" s="21">
        <v>55</v>
      </c>
      <c r="F16" s="21" t="s">
        <v>1</v>
      </c>
      <c r="G16" s="21">
        <v>100</v>
      </c>
      <c r="H16" s="21">
        <v>86</v>
      </c>
      <c r="I16" s="21">
        <v>90</v>
      </c>
      <c r="J16" s="21">
        <v>114.86980178779633</v>
      </c>
    </row>
    <row r="17" spans="1:14" ht="12.75" customHeight="1" x14ac:dyDescent="0.25">
      <c r="A17" s="20">
        <v>1999</v>
      </c>
      <c r="B17" s="21">
        <v>32</v>
      </c>
      <c r="C17" s="21">
        <v>23</v>
      </c>
      <c r="D17" s="21">
        <v>72</v>
      </c>
      <c r="E17" s="21">
        <v>60</v>
      </c>
      <c r="F17" s="21" t="s">
        <v>1</v>
      </c>
      <c r="G17" s="21">
        <v>150</v>
      </c>
      <c r="H17" s="21">
        <v>95</v>
      </c>
      <c r="I17" s="21">
        <v>90</v>
      </c>
      <c r="J17" s="21">
        <v>114.34098030871598</v>
      </c>
    </row>
    <row r="18" spans="1:14" ht="12.75" customHeight="1" x14ac:dyDescent="0.25">
      <c r="A18" s="20">
        <v>2000</v>
      </c>
      <c r="B18" s="21">
        <v>21</v>
      </c>
      <c r="C18" s="21">
        <v>21</v>
      </c>
      <c r="D18" s="21">
        <v>100</v>
      </c>
      <c r="E18" s="21">
        <v>60</v>
      </c>
      <c r="F18" s="21" t="s">
        <v>1</v>
      </c>
      <c r="G18" s="21">
        <v>100</v>
      </c>
      <c r="H18" s="21">
        <v>85</v>
      </c>
      <c r="I18" s="21">
        <v>80</v>
      </c>
      <c r="J18" s="21">
        <v>100.73233388290326</v>
      </c>
      <c r="K18" s="16"/>
      <c r="N18" s="16"/>
    </row>
    <row r="19" spans="1:14" ht="12.75" customHeight="1" x14ac:dyDescent="0.25">
      <c r="A19" s="20">
        <v>2001</v>
      </c>
      <c r="B19" s="21">
        <v>42</v>
      </c>
      <c r="C19" s="21">
        <v>39</v>
      </c>
      <c r="D19" s="21">
        <v>93</v>
      </c>
      <c r="E19" s="21">
        <v>60</v>
      </c>
      <c r="F19" s="21" t="s">
        <v>1</v>
      </c>
      <c r="G19" s="21">
        <v>100</v>
      </c>
      <c r="H19" s="21">
        <v>84</v>
      </c>
      <c r="I19" s="21">
        <v>80</v>
      </c>
      <c r="J19" s="21">
        <v>98.363847392264773</v>
      </c>
      <c r="K19" s="96"/>
      <c r="L19" s="96"/>
      <c r="M19" s="95"/>
      <c r="N19" s="95"/>
    </row>
    <row r="20" spans="1:14" ht="12.75" customHeight="1" x14ac:dyDescent="0.25">
      <c r="A20" s="20">
        <v>2002</v>
      </c>
      <c r="B20" s="21">
        <v>39</v>
      </c>
      <c r="C20" s="21">
        <v>37</v>
      </c>
      <c r="D20" s="21">
        <v>95</v>
      </c>
      <c r="E20" s="21">
        <v>65</v>
      </c>
      <c r="F20" s="21" t="s">
        <v>1</v>
      </c>
      <c r="G20" s="21">
        <v>100</v>
      </c>
      <c r="H20" s="21">
        <v>83</v>
      </c>
      <c r="I20" s="21">
        <v>80</v>
      </c>
      <c r="J20" s="21">
        <v>96.287337364852462</v>
      </c>
      <c r="K20" s="96"/>
      <c r="L20" s="96"/>
      <c r="M20" s="95"/>
      <c r="N20" s="95"/>
    </row>
    <row r="21" spans="1:14" ht="12.75" customHeight="1" x14ac:dyDescent="0.25">
      <c r="A21" s="20">
        <v>2003</v>
      </c>
      <c r="B21" s="21">
        <v>42</v>
      </c>
      <c r="C21" s="21">
        <v>41</v>
      </c>
      <c r="D21" s="21">
        <v>98</v>
      </c>
      <c r="E21" s="21">
        <v>65</v>
      </c>
      <c r="F21" s="21" t="s">
        <v>1</v>
      </c>
      <c r="G21" s="21">
        <v>100</v>
      </c>
      <c r="H21" s="21">
        <v>84</v>
      </c>
      <c r="I21" s="21">
        <v>80</v>
      </c>
      <c r="J21" s="21">
        <v>94.466218402790247</v>
      </c>
      <c r="K21" s="96"/>
      <c r="L21" s="96"/>
      <c r="M21" s="95"/>
      <c r="N21" s="95"/>
    </row>
    <row r="22" spans="1:14" ht="12.75" customHeight="1" x14ac:dyDescent="0.25">
      <c r="A22" s="20">
        <v>2004</v>
      </c>
      <c r="B22" s="21">
        <v>42</v>
      </c>
      <c r="C22" s="21">
        <v>41</v>
      </c>
      <c r="D22" s="21">
        <v>98</v>
      </c>
      <c r="E22" s="21">
        <v>70</v>
      </c>
      <c r="F22" s="21" t="s">
        <v>1</v>
      </c>
      <c r="G22" s="21">
        <v>110</v>
      </c>
      <c r="H22" s="21">
        <v>84</v>
      </c>
      <c r="I22" s="21">
        <v>80</v>
      </c>
      <c r="J22" s="21">
        <v>94.117647058823536</v>
      </c>
      <c r="K22" s="96"/>
      <c r="L22" s="96"/>
      <c r="M22" s="95"/>
      <c r="N22" s="95"/>
    </row>
    <row r="23" spans="1:14" ht="12.75" customHeight="1" x14ac:dyDescent="0.25">
      <c r="A23" s="20">
        <v>2005</v>
      </c>
      <c r="B23" s="21">
        <v>42</v>
      </c>
      <c r="C23" s="21">
        <v>41</v>
      </c>
      <c r="D23" s="21">
        <v>98</v>
      </c>
      <c r="E23" s="21">
        <v>60</v>
      </c>
      <c r="F23" s="21" t="s">
        <v>1</v>
      </c>
      <c r="G23" s="21">
        <v>100</v>
      </c>
      <c r="H23" s="21">
        <v>83</v>
      </c>
      <c r="I23" s="21">
        <v>80</v>
      </c>
      <c r="J23" s="21">
        <v>93.691380478584918</v>
      </c>
      <c r="K23" s="96"/>
      <c r="L23" s="96"/>
      <c r="M23" s="95"/>
      <c r="N23" s="95"/>
    </row>
    <row r="24" spans="1:14" ht="12.75" customHeight="1" x14ac:dyDescent="0.25">
      <c r="A24" s="20">
        <v>2006</v>
      </c>
      <c r="B24" s="21">
        <v>42</v>
      </c>
      <c r="C24" s="21">
        <v>40</v>
      </c>
      <c r="D24" s="21">
        <v>95</v>
      </c>
      <c r="E24" s="21">
        <v>60</v>
      </c>
      <c r="F24" s="21" t="s">
        <v>1</v>
      </c>
      <c r="G24" s="21">
        <v>150</v>
      </c>
      <c r="H24" s="21">
        <v>84</v>
      </c>
      <c r="I24" s="21">
        <v>80</v>
      </c>
      <c r="J24" s="21">
        <v>92.435437337273925</v>
      </c>
      <c r="K24" s="96"/>
      <c r="L24" s="96"/>
      <c r="M24" s="95"/>
      <c r="N24" s="95"/>
    </row>
    <row r="25" spans="1:14" ht="12.75" customHeight="1" x14ac:dyDescent="0.25">
      <c r="A25" s="20">
        <v>2007</v>
      </c>
      <c r="B25" s="21">
        <v>40</v>
      </c>
      <c r="C25" s="21">
        <v>40</v>
      </c>
      <c r="D25" s="21">
        <v>100</v>
      </c>
      <c r="E25" s="21">
        <v>60</v>
      </c>
      <c r="F25" s="21" t="s">
        <v>1</v>
      </c>
      <c r="G25" s="21">
        <v>100</v>
      </c>
      <c r="H25" s="21">
        <v>81</v>
      </c>
      <c r="I25" s="21">
        <v>80</v>
      </c>
      <c r="J25" s="21">
        <v>90.434064231868092</v>
      </c>
      <c r="K25" s="96"/>
      <c r="L25" s="96"/>
      <c r="M25" s="95"/>
      <c r="N25" s="95"/>
    </row>
    <row r="26" spans="1:14" ht="12.75" customHeight="1" x14ac:dyDescent="0.25">
      <c r="A26" s="20">
        <v>2008</v>
      </c>
      <c r="B26" s="21">
        <v>42</v>
      </c>
      <c r="C26" s="21">
        <v>41</v>
      </c>
      <c r="D26" s="21">
        <v>98</v>
      </c>
      <c r="E26" s="21">
        <v>60</v>
      </c>
      <c r="F26" s="21" t="s">
        <v>1</v>
      </c>
      <c r="G26" s="21">
        <v>100</v>
      </c>
      <c r="H26" s="21">
        <v>84</v>
      </c>
      <c r="I26" s="21">
        <v>80</v>
      </c>
      <c r="J26" s="21">
        <v>87.427620632279542</v>
      </c>
      <c r="K26" s="96"/>
      <c r="L26" s="96"/>
      <c r="M26" s="95"/>
      <c r="N26" s="95"/>
    </row>
    <row r="27" spans="1:14" ht="12.75" customHeight="1" x14ac:dyDescent="0.25">
      <c r="A27" s="20">
        <v>2009</v>
      </c>
      <c r="B27" s="21">
        <v>42</v>
      </c>
      <c r="C27" s="21">
        <v>42</v>
      </c>
      <c r="D27" s="21">
        <v>100</v>
      </c>
      <c r="E27" s="21">
        <v>70</v>
      </c>
      <c r="F27" s="21" t="s">
        <v>1</v>
      </c>
      <c r="G27" s="21">
        <v>110</v>
      </c>
      <c r="H27" s="21">
        <v>87</v>
      </c>
      <c r="I27" s="21">
        <v>82</v>
      </c>
      <c r="J27" s="21">
        <v>90.05986421858799</v>
      </c>
      <c r="K27" s="96"/>
      <c r="L27" s="96"/>
      <c r="M27" s="95"/>
      <c r="N27" s="95"/>
    </row>
    <row r="28" spans="1:14" ht="12.75" customHeight="1" x14ac:dyDescent="0.25">
      <c r="A28" s="20">
        <v>2010</v>
      </c>
      <c r="B28" s="21">
        <v>41</v>
      </c>
      <c r="C28" s="21">
        <v>41</v>
      </c>
      <c r="D28" s="21">
        <v>100</v>
      </c>
      <c r="E28" s="21">
        <v>60</v>
      </c>
      <c r="F28" s="21" t="s">
        <v>1</v>
      </c>
      <c r="G28" s="21">
        <v>125</v>
      </c>
      <c r="H28" s="21">
        <v>92</v>
      </c>
      <c r="I28" s="21">
        <v>95</v>
      </c>
      <c r="J28" s="21">
        <v>103.14411346579824</v>
      </c>
      <c r="K28" s="96"/>
      <c r="L28" s="96"/>
      <c r="M28" s="95"/>
      <c r="N28" s="95"/>
    </row>
    <row r="29" spans="1:14" ht="12.75" customHeight="1" x14ac:dyDescent="0.25">
      <c r="A29" s="20">
        <v>2011</v>
      </c>
      <c r="B29" s="21">
        <v>42</v>
      </c>
      <c r="C29" s="21">
        <v>42</v>
      </c>
      <c r="D29" s="21">
        <v>100</v>
      </c>
      <c r="E29" s="21">
        <v>70</v>
      </c>
      <c r="F29" s="21" t="s">
        <v>1</v>
      </c>
      <c r="G29" s="21">
        <v>200</v>
      </c>
      <c r="H29" s="21">
        <v>98</v>
      </c>
      <c r="I29" s="21">
        <v>100</v>
      </c>
      <c r="J29" s="21">
        <v>105.44905757313039</v>
      </c>
      <c r="K29" s="96"/>
      <c r="L29" s="96"/>
      <c r="M29" s="95"/>
      <c r="N29" s="95"/>
    </row>
    <row r="30" spans="1:14" ht="12.75" customHeight="1" x14ac:dyDescent="0.25">
      <c r="A30" s="20">
        <v>2012</v>
      </c>
      <c r="B30" s="21">
        <v>42</v>
      </c>
      <c r="C30" s="21">
        <v>41</v>
      </c>
      <c r="D30" s="21">
        <v>98</v>
      </c>
      <c r="E30" s="21">
        <v>70</v>
      </c>
      <c r="F30" s="21" t="s">
        <v>1</v>
      </c>
      <c r="G30" s="21">
        <v>150</v>
      </c>
      <c r="H30" s="21">
        <v>102.8</v>
      </c>
      <c r="I30" s="21">
        <v>100</v>
      </c>
      <c r="J30" s="21">
        <v>104.51941438574157</v>
      </c>
      <c r="K30" s="96"/>
      <c r="L30" s="96"/>
      <c r="M30" s="95"/>
      <c r="N30" s="95"/>
    </row>
    <row r="31" spans="1:14" ht="12.75" customHeight="1" x14ac:dyDescent="0.25">
      <c r="A31" s="20">
        <v>2013</v>
      </c>
      <c r="B31" s="21">
        <v>42</v>
      </c>
      <c r="C31" s="21">
        <v>41</v>
      </c>
      <c r="D31" s="21">
        <v>98</v>
      </c>
      <c r="E31" s="21">
        <v>70</v>
      </c>
      <c r="F31" s="21" t="s">
        <v>1</v>
      </c>
      <c r="G31" s="21">
        <v>150</v>
      </c>
      <c r="H31" s="21">
        <v>104</v>
      </c>
      <c r="I31" s="21">
        <v>100</v>
      </c>
      <c r="J31" s="21">
        <v>104.56600649557409</v>
      </c>
      <c r="K31" s="96"/>
      <c r="L31" s="96"/>
      <c r="M31" s="95"/>
      <c r="N31" s="95"/>
    </row>
    <row r="32" spans="1:14" ht="12.75" customHeight="1" x14ac:dyDescent="0.25">
      <c r="A32" s="20">
        <v>2014</v>
      </c>
      <c r="B32" s="21">
        <v>41</v>
      </c>
      <c r="C32" s="65">
        <v>41</v>
      </c>
      <c r="D32" s="28">
        <v>100</v>
      </c>
      <c r="E32" s="21">
        <v>60</v>
      </c>
      <c r="F32" s="21" t="s">
        <v>1</v>
      </c>
      <c r="G32" s="21">
        <v>150</v>
      </c>
      <c r="H32" s="21">
        <v>110</v>
      </c>
      <c r="I32" s="21">
        <v>105</v>
      </c>
      <c r="J32" s="21">
        <v>109.99393920061246</v>
      </c>
      <c r="K32" s="96"/>
      <c r="L32" s="96"/>
      <c r="M32" s="95"/>
      <c r="N32" s="95"/>
    </row>
    <row r="33" spans="1:14" ht="12.75" customHeight="1" x14ac:dyDescent="0.25">
      <c r="A33" s="20">
        <v>2015</v>
      </c>
      <c r="B33" s="21">
        <v>47</v>
      </c>
      <c r="C33" s="65">
        <v>46</v>
      </c>
      <c r="D33" s="28">
        <v>98</v>
      </c>
      <c r="E33" s="21">
        <v>75</v>
      </c>
      <c r="F33" s="21" t="s">
        <v>1</v>
      </c>
      <c r="G33" s="21">
        <v>160</v>
      </c>
      <c r="H33" s="21">
        <v>108</v>
      </c>
      <c r="I33" s="21">
        <v>100</v>
      </c>
      <c r="J33" s="21">
        <v>104.80293601404178</v>
      </c>
      <c r="K33" s="96"/>
      <c r="L33" s="96"/>
      <c r="M33" s="95"/>
      <c r="N33" s="95"/>
    </row>
    <row r="34" spans="1:14" ht="12.75" customHeight="1" x14ac:dyDescent="0.25">
      <c r="A34" s="20">
        <v>2016</v>
      </c>
      <c r="B34" s="21">
        <v>49</v>
      </c>
      <c r="C34" s="65">
        <v>47</v>
      </c>
      <c r="D34" s="28">
        <v>96</v>
      </c>
      <c r="E34" s="21">
        <v>50</v>
      </c>
      <c r="F34" s="21" t="s">
        <v>1</v>
      </c>
      <c r="G34" s="21">
        <v>150</v>
      </c>
      <c r="H34" s="21">
        <v>105</v>
      </c>
      <c r="I34" s="21">
        <v>100</v>
      </c>
      <c r="J34" s="21">
        <v>103.78282716556583</v>
      </c>
      <c r="K34" s="96"/>
      <c r="L34" s="96"/>
      <c r="M34" s="95"/>
      <c r="N34" s="95"/>
    </row>
    <row r="35" spans="1:14" ht="12.75" customHeight="1" x14ac:dyDescent="0.25">
      <c r="A35" s="59">
        <v>2017</v>
      </c>
      <c r="B35" s="60">
        <v>54</v>
      </c>
      <c r="C35" s="65">
        <v>51</v>
      </c>
      <c r="D35" s="28">
        <v>94</v>
      </c>
      <c r="E35" s="60">
        <v>70</v>
      </c>
      <c r="F35" s="60" t="s">
        <v>1</v>
      </c>
      <c r="G35" s="60">
        <v>175</v>
      </c>
      <c r="H35" s="60">
        <v>105</v>
      </c>
      <c r="I35" s="60">
        <v>100</v>
      </c>
      <c r="J35" s="60">
        <v>101.95274906087981</v>
      </c>
      <c r="K35" s="96"/>
      <c r="L35" s="96"/>
      <c r="M35" s="95"/>
      <c r="N35" s="95"/>
    </row>
    <row r="36" spans="1:14" ht="12.75" customHeight="1" x14ac:dyDescent="0.25">
      <c r="A36" s="59">
        <v>2018</v>
      </c>
      <c r="B36" s="60">
        <v>53</v>
      </c>
      <c r="C36" s="65">
        <v>53</v>
      </c>
      <c r="D36" s="28">
        <v>100</v>
      </c>
      <c r="E36" s="60">
        <v>80</v>
      </c>
      <c r="F36" s="60" t="s">
        <v>1</v>
      </c>
      <c r="G36" s="60">
        <v>150</v>
      </c>
      <c r="H36" s="60">
        <v>106.51</v>
      </c>
      <c r="I36" s="60">
        <v>100</v>
      </c>
      <c r="J36" s="60">
        <v>100</v>
      </c>
      <c r="K36" s="96"/>
      <c r="L36" s="96"/>
      <c r="M36" s="95"/>
      <c r="N36" s="95"/>
    </row>
    <row r="37" spans="1:14" ht="6" customHeight="1" x14ac:dyDescent="0.25">
      <c r="A37" s="45"/>
      <c r="B37" s="111"/>
      <c r="C37" s="111"/>
      <c r="D37" s="111"/>
      <c r="E37" s="111"/>
      <c r="F37" s="111"/>
      <c r="G37" s="111"/>
      <c r="H37" s="111"/>
      <c r="I37" s="111"/>
      <c r="J37" s="111"/>
      <c r="N37" s="16"/>
    </row>
    <row r="38" spans="1:14" ht="15" customHeight="1" x14ac:dyDescent="0.25">
      <c r="A38" s="134" t="s">
        <v>24</v>
      </c>
      <c r="B38" s="135"/>
      <c r="C38" s="135"/>
      <c r="D38" s="135"/>
      <c r="E38" s="135"/>
      <c r="F38" s="135"/>
      <c r="G38" s="135"/>
      <c r="H38" s="135"/>
      <c r="I38" s="135"/>
      <c r="J38" s="135"/>
      <c r="M38" s="95"/>
      <c r="N38" s="96"/>
    </row>
  </sheetData>
  <mergeCells count="8">
    <mergeCell ref="K1:M1"/>
    <mergeCell ref="A2:J2"/>
    <mergeCell ref="A38:J38"/>
    <mergeCell ref="C3:D3"/>
    <mergeCell ref="H3:I3"/>
    <mergeCell ref="J3:J4"/>
    <mergeCell ref="E3:G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pane ySplit="4" topLeftCell="A5" activePane="bottomLeft" state="frozen"/>
      <selection activeCell="A6" sqref="A6:XFD36"/>
      <selection pane="bottomLeft" activeCell="J22" sqref="J22:J36"/>
    </sheetView>
  </sheetViews>
  <sheetFormatPr defaultColWidth="9.109375" defaultRowHeight="13.2" x14ac:dyDescent="0.25"/>
  <cols>
    <col min="1" max="1" width="6.6640625" style="20" customWidth="1"/>
    <col min="2" max="4" width="8.6640625" style="16" customWidth="1"/>
    <col min="5" max="5" width="6.6640625" style="16" customWidth="1"/>
    <col min="6" max="6" width="2.6640625" style="16" customWidth="1"/>
    <col min="7" max="7" width="6.6640625" style="16" customWidth="1"/>
    <col min="8" max="9" width="8.6640625" style="16" customWidth="1"/>
    <col min="10" max="10" width="9.6640625" style="16" customWidth="1"/>
    <col min="11" max="16384" width="9.109375" style="15"/>
  </cols>
  <sheetData>
    <row r="1" spans="1:13" ht="30" customHeight="1" x14ac:dyDescent="0.25">
      <c r="K1" s="131" t="s">
        <v>26</v>
      </c>
      <c r="L1" s="132"/>
      <c r="M1" s="132"/>
    </row>
    <row r="2" spans="1:13" ht="45" customHeight="1" x14ac:dyDescent="0.25">
      <c r="A2" s="140" t="s">
        <v>52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3" ht="15" customHeight="1" x14ac:dyDescent="0.25">
      <c r="A3" s="22"/>
      <c r="B3" s="139" t="s">
        <v>8</v>
      </c>
      <c r="C3" s="136" t="s">
        <v>2</v>
      </c>
      <c r="D3" s="136"/>
      <c r="E3" s="139" t="s">
        <v>5</v>
      </c>
      <c r="F3" s="139"/>
      <c r="G3" s="139"/>
      <c r="H3" s="136" t="s">
        <v>3</v>
      </c>
      <c r="I3" s="136"/>
      <c r="J3" s="139" t="s">
        <v>9</v>
      </c>
    </row>
    <row r="4" spans="1:13" ht="30" customHeight="1" x14ac:dyDescent="0.25">
      <c r="A4" s="17"/>
      <c r="B4" s="138"/>
      <c r="C4" s="108" t="s">
        <v>0</v>
      </c>
      <c r="D4" s="108" t="s">
        <v>4</v>
      </c>
      <c r="E4" s="138"/>
      <c r="F4" s="138"/>
      <c r="G4" s="138"/>
      <c r="H4" s="108" t="s">
        <v>6</v>
      </c>
      <c r="I4" s="108" t="s">
        <v>7</v>
      </c>
      <c r="J4" s="138"/>
    </row>
    <row r="5" spans="1:13" ht="6" customHeight="1" x14ac:dyDescent="0.25">
      <c r="A5" s="15"/>
      <c r="B5" s="107"/>
      <c r="C5" s="107"/>
      <c r="D5" s="107"/>
      <c r="E5" s="107"/>
      <c r="F5" s="107"/>
      <c r="G5" s="107"/>
      <c r="H5" s="107"/>
      <c r="I5" s="107"/>
      <c r="J5" s="107"/>
    </row>
    <row r="6" spans="1:13" ht="12.75" customHeight="1" x14ac:dyDescent="0.25">
      <c r="A6" s="20">
        <v>1988</v>
      </c>
      <c r="B6" s="21">
        <v>21</v>
      </c>
      <c r="C6" s="21">
        <v>2</v>
      </c>
      <c r="D6" s="21">
        <v>10</v>
      </c>
      <c r="E6" s="21">
        <v>90</v>
      </c>
      <c r="F6" s="21" t="s">
        <v>1</v>
      </c>
      <c r="G6" s="21">
        <v>100</v>
      </c>
      <c r="H6" s="21">
        <v>95</v>
      </c>
      <c r="I6" s="21">
        <v>95</v>
      </c>
      <c r="J6" s="21">
        <v>176.55913978494624</v>
      </c>
    </row>
    <row r="7" spans="1:13" ht="12.75" customHeight="1" x14ac:dyDescent="0.25">
      <c r="A7" s="20">
        <v>1989</v>
      </c>
      <c r="B7" s="21">
        <v>42</v>
      </c>
      <c r="C7" s="21">
        <v>5</v>
      </c>
      <c r="D7" s="21">
        <v>12</v>
      </c>
      <c r="E7" s="21">
        <v>40</v>
      </c>
      <c r="F7" s="21" t="s">
        <v>1</v>
      </c>
      <c r="G7" s="21">
        <v>100</v>
      </c>
      <c r="H7" s="21">
        <v>62</v>
      </c>
      <c r="I7" s="21">
        <v>50</v>
      </c>
      <c r="J7" s="21">
        <v>87.303275202041675</v>
      </c>
    </row>
    <row r="8" spans="1:13" ht="12.75" customHeight="1" x14ac:dyDescent="0.25">
      <c r="A8" s="20">
        <v>1990</v>
      </c>
      <c r="B8" s="21">
        <v>40</v>
      </c>
      <c r="C8" s="21">
        <v>5</v>
      </c>
      <c r="D8" s="21">
        <v>13</v>
      </c>
      <c r="E8" s="21">
        <v>50</v>
      </c>
      <c r="F8" s="21" t="s">
        <v>1</v>
      </c>
      <c r="G8" s="21">
        <v>100</v>
      </c>
      <c r="H8" s="21">
        <v>77</v>
      </c>
      <c r="I8" s="21">
        <v>85</v>
      </c>
      <c r="J8" s="21">
        <v>134.4734560169573</v>
      </c>
    </row>
    <row r="9" spans="1:13" ht="12.75" customHeight="1" x14ac:dyDescent="0.25">
      <c r="A9" s="20">
        <v>1991</v>
      </c>
      <c r="B9" s="21">
        <v>35</v>
      </c>
      <c r="C9" s="21">
        <v>5</v>
      </c>
      <c r="D9" s="21">
        <v>14</v>
      </c>
      <c r="E9" s="21">
        <v>45</v>
      </c>
      <c r="F9" s="21" t="s">
        <v>1</v>
      </c>
      <c r="G9" s="21">
        <v>80</v>
      </c>
      <c r="H9" s="21">
        <v>63</v>
      </c>
      <c r="I9" s="21">
        <v>65</v>
      </c>
      <c r="J9" s="21">
        <v>93.960735980279935</v>
      </c>
    </row>
    <row r="10" spans="1:13" ht="12.75" customHeight="1" x14ac:dyDescent="0.25">
      <c r="A10" s="20">
        <v>1992</v>
      </c>
      <c r="B10" s="21">
        <v>39</v>
      </c>
      <c r="C10" s="21">
        <v>6</v>
      </c>
      <c r="D10" s="21">
        <v>15</v>
      </c>
      <c r="E10" s="21">
        <v>40</v>
      </c>
      <c r="F10" s="21" t="s">
        <v>1</v>
      </c>
      <c r="G10" s="21">
        <v>80</v>
      </c>
      <c r="H10" s="21">
        <v>53</v>
      </c>
      <c r="I10" s="21">
        <v>45</v>
      </c>
      <c r="J10" s="21">
        <v>63.539427293834372</v>
      </c>
    </row>
    <row r="11" spans="1:13" ht="12.75" customHeight="1" x14ac:dyDescent="0.25">
      <c r="A11" s="20">
        <v>1993</v>
      </c>
      <c r="B11" s="21">
        <v>41</v>
      </c>
      <c r="C11" s="21">
        <v>2</v>
      </c>
      <c r="D11" s="21">
        <v>5</v>
      </c>
      <c r="E11" s="21">
        <v>40</v>
      </c>
      <c r="F11" s="21" t="s">
        <v>1</v>
      </c>
      <c r="G11" s="21">
        <v>100</v>
      </c>
      <c r="H11" s="21">
        <v>70</v>
      </c>
      <c r="I11" s="21">
        <v>70</v>
      </c>
      <c r="J11" s="21">
        <v>94.379439175596332</v>
      </c>
    </row>
    <row r="12" spans="1:13" ht="12.75" customHeight="1" x14ac:dyDescent="0.25">
      <c r="A12" s="20">
        <v>1994</v>
      </c>
      <c r="B12" s="21">
        <v>36</v>
      </c>
      <c r="C12" s="21">
        <v>4</v>
      </c>
      <c r="D12" s="21">
        <v>11</v>
      </c>
      <c r="E12" s="21">
        <v>40</v>
      </c>
      <c r="F12" s="21" t="s">
        <v>1</v>
      </c>
      <c r="G12" s="21">
        <v>50</v>
      </c>
      <c r="H12" s="21">
        <v>46</v>
      </c>
      <c r="I12" s="21">
        <v>48</v>
      </c>
      <c r="J12" s="21">
        <v>63.349274605152104</v>
      </c>
    </row>
    <row r="13" spans="1:13" ht="12.75" customHeight="1" x14ac:dyDescent="0.25">
      <c r="A13" s="20">
        <v>1995</v>
      </c>
      <c r="B13" s="21">
        <v>39</v>
      </c>
      <c r="C13" s="21">
        <v>8</v>
      </c>
      <c r="D13" s="21">
        <v>21</v>
      </c>
      <c r="E13" s="21">
        <v>50</v>
      </c>
      <c r="F13" s="21" t="s">
        <v>1</v>
      </c>
      <c r="G13" s="21">
        <v>100</v>
      </c>
      <c r="H13" s="21">
        <v>81</v>
      </c>
      <c r="I13" s="21">
        <v>85</v>
      </c>
      <c r="J13" s="21">
        <v>109.49242959127638</v>
      </c>
    </row>
    <row r="14" spans="1:13" ht="12.75" customHeight="1" x14ac:dyDescent="0.25">
      <c r="A14" s="20">
        <v>1996</v>
      </c>
      <c r="B14" s="21">
        <v>35</v>
      </c>
      <c r="C14" s="21">
        <v>8</v>
      </c>
      <c r="D14" s="21">
        <v>23</v>
      </c>
      <c r="E14" s="21">
        <v>50</v>
      </c>
      <c r="F14" s="21" t="s">
        <v>1</v>
      </c>
      <c r="G14" s="21">
        <v>100</v>
      </c>
      <c r="H14" s="21">
        <v>79</v>
      </c>
      <c r="I14" s="21">
        <v>80</v>
      </c>
      <c r="J14" s="21">
        <v>102.50487709715176</v>
      </c>
    </row>
    <row r="15" spans="1:13" ht="12.75" customHeight="1" x14ac:dyDescent="0.25">
      <c r="A15" s="20">
        <v>1997</v>
      </c>
      <c r="B15" s="21">
        <v>30</v>
      </c>
      <c r="C15" s="21">
        <v>4</v>
      </c>
      <c r="D15" s="21">
        <v>13</v>
      </c>
      <c r="E15" s="21">
        <v>80</v>
      </c>
      <c r="F15" s="21" t="s">
        <v>1</v>
      </c>
      <c r="G15" s="21">
        <v>100</v>
      </c>
      <c r="H15" s="21">
        <v>91</v>
      </c>
      <c r="I15" s="21">
        <v>92</v>
      </c>
      <c r="J15" s="21">
        <v>117.10841505484707</v>
      </c>
    </row>
    <row r="16" spans="1:13" ht="12.75" customHeight="1" x14ac:dyDescent="0.25">
      <c r="A16" s="20">
        <v>1998</v>
      </c>
      <c r="B16" s="21">
        <v>35</v>
      </c>
      <c r="C16" s="21">
        <v>6</v>
      </c>
      <c r="D16" s="21">
        <v>17</v>
      </c>
      <c r="E16" s="21">
        <v>75</v>
      </c>
      <c r="F16" s="21" t="s">
        <v>1</v>
      </c>
      <c r="G16" s="21">
        <v>100</v>
      </c>
      <c r="H16" s="21">
        <v>96</v>
      </c>
      <c r="I16" s="21">
        <v>100</v>
      </c>
      <c r="J16" s="21">
        <v>127.63311309755147</v>
      </c>
    </row>
    <row r="17" spans="1:14" ht="12.75" customHeight="1" x14ac:dyDescent="0.25">
      <c r="A17" s="20">
        <v>1999</v>
      </c>
      <c r="B17" s="21">
        <v>32</v>
      </c>
      <c r="C17" s="21">
        <v>7</v>
      </c>
      <c r="D17" s="21">
        <v>22</v>
      </c>
      <c r="E17" s="21">
        <v>60</v>
      </c>
      <c r="F17" s="21" t="s">
        <v>1</v>
      </c>
      <c r="G17" s="21">
        <v>100</v>
      </c>
      <c r="H17" s="21">
        <v>86</v>
      </c>
      <c r="I17" s="21">
        <v>85</v>
      </c>
      <c r="J17" s="21">
        <v>107.98870362489843</v>
      </c>
    </row>
    <row r="18" spans="1:14" ht="12.75" customHeight="1" x14ac:dyDescent="0.25">
      <c r="A18" s="20">
        <v>2000</v>
      </c>
      <c r="B18" s="21">
        <v>21</v>
      </c>
      <c r="C18" s="21">
        <v>10</v>
      </c>
      <c r="D18" s="21">
        <v>48</v>
      </c>
      <c r="E18" s="21">
        <v>30</v>
      </c>
      <c r="F18" s="21" t="s">
        <v>1</v>
      </c>
      <c r="G18" s="21">
        <v>120</v>
      </c>
      <c r="H18" s="21">
        <v>70</v>
      </c>
      <c r="I18" s="21">
        <v>68</v>
      </c>
      <c r="J18" s="21">
        <v>85.622483800467776</v>
      </c>
      <c r="K18" s="16"/>
      <c r="L18" s="16"/>
      <c r="M18" s="16"/>
      <c r="N18" s="16"/>
    </row>
    <row r="19" spans="1:14" ht="12.75" customHeight="1" x14ac:dyDescent="0.25">
      <c r="A19" s="20">
        <v>2001</v>
      </c>
      <c r="B19" s="21">
        <v>42</v>
      </c>
      <c r="C19" s="21">
        <v>26</v>
      </c>
      <c r="D19" s="21">
        <v>62</v>
      </c>
      <c r="E19" s="21">
        <v>30</v>
      </c>
      <c r="F19" s="21" t="s">
        <v>1</v>
      </c>
      <c r="G19" s="21">
        <v>100</v>
      </c>
      <c r="H19" s="21">
        <v>69</v>
      </c>
      <c r="I19" s="21">
        <v>70</v>
      </c>
      <c r="J19" s="21">
        <v>86.068366468231687</v>
      </c>
      <c r="L19" s="16"/>
      <c r="M19" s="95"/>
      <c r="N19" s="16"/>
    </row>
    <row r="20" spans="1:14" ht="12.75" customHeight="1" x14ac:dyDescent="0.25">
      <c r="A20" s="20">
        <v>2002</v>
      </c>
      <c r="B20" s="21">
        <v>39</v>
      </c>
      <c r="C20" s="21">
        <v>24</v>
      </c>
      <c r="D20" s="21">
        <v>62</v>
      </c>
      <c r="E20" s="21">
        <v>30</v>
      </c>
      <c r="F20" s="21" t="s">
        <v>1</v>
      </c>
      <c r="G20" s="21">
        <v>100</v>
      </c>
      <c r="H20" s="21">
        <v>65</v>
      </c>
      <c r="I20" s="21">
        <v>70</v>
      </c>
      <c r="J20" s="21">
        <v>84.25142019424591</v>
      </c>
      <c r="L20" s="16"/>
      <c r="M20" s="95"/>
      <c r="N20" s="95"/>
    </row>
    <row r="21" spans="1:14" ht="12.75" customHeight="1" x14ac:dyDescent="0.25">
      <c r="A21" s="20">
        <v>2003</v>
      </c>
      <c r="B21" s="21">
        <v>42</v>
      </c>
      <c r="C21" s="21">
        <v>30</v>
      </c>
      <c r="D21" s="21">
        <v>71</v>
      </c>
      <c r="E21" s="21">
        <v>30</v>
      </c>
      <c r="F21" s="21" t="s">
        <v>1</v>
      </c>
      <c r="G21" s="21">
        <v>150</v>
      </c>
      <c r="H21" s="21">
        <v>76</v>
      </c>
      <c r="I21" s="21">
        <v>70</v>
      </c>
      <c r="J21" s="21">
        <v>82.65794110244147</v>
      </c>
      <c r="L21" s="16"/>
      <c r="M21" s="95"/>
      <c r="N21" s="95"/>
    </row>
    <row r="22" spans="1:14" ht="12.75" customHeight="1" x14ac:dyDescent="0.25">
      <c r="A22" s="20">
        <v>2004</v>
      </c>
      <c r="B22" s="21">
        <v>42</v>
      </c>
      <c r="C22" s="21">
        <v>33</v>
      </c>
      <c r="D22" s="21">
        <v>79</v>
      </c>
      <c r="E22" s="21">
        <v>50</v>
      </c>
      <c r="F22" s="21" t="s">
        <v>1</v>
      </c>
      <c r="G22" s="21">
        <v>150</v>
      </c>
      <c r="H22" s="21">
        <v>77</v>
      </c>
      <c r="I22" s="21">
        <v>70</v>
      </c>
      <c r="J22" s="21">
        <v>82.352941176470594</v>
      </c>
      <c r="L22" s="16"/>
      <c r="M22" s="95"/>
      <c r="N22" s="95"/>
    </row>
    <row r="23" spans="1:14" ht="12.75" customHeight="1" x14ac:dyDescent="0.25">
      <c r="A23" s="20">
        <v>2005</v>
      </c>
      <c r="B23" s="21">
        <v>42</v>
      </c>
      <c r="C23" s="21">
        <v>33</v>
      </c>
      <c r="D23" s="21">
        <v>79</v>
      </c>
      <c r="E23" s="21">
        <v>40</v>
      </c>
      <c r="F23" s="21" t="s">
        <v>1</v>
      </c>
      <c r="G23" s="21">
        <v>100</v>
      </c>
      <c r="H23" s="21">
        <v>78</v>
      </c>
      <c r="I23" s="21">
        <v>80</v>
      </c>
      <c r="J23" s="21">
        <v>93.691380478584918</v>
      </c>
      <c r="L23" s="16"/>
      <c r="M23" s="95"/>
      <c r="N23" s="95"/>
    </row>
    <row r="24" spans="1:14" ht="12.75" customHeight="1" x14ac:dyDescent="0.25">
      <c r="A24" s="20">
        <v>2006</v>
      </c>
      <c r="B24" s="21">
        <v>42</v>
      </c>
      <c r="C24" s="21">
        <v>28</v>
      </c>
      <c r="D24" s="21">
        <v>67</v>
      </c>
      <c r="E24" s="21">
        <v>50</v>
      </c>
      <c r="F24" s="21" t="s">
        <v>1</v>
      </c>
      <c r="G24" s="21">
        <v>100</v>
      </c>
      <c r="H24" s="21">
        <v>77</v>
      </c>
      <c r="I24" s="21">
        <v>80</v>
      </c>
      <c r="J24" s="21">
        <v>92.435437337273925</v>
      </c>
      <c r="L24" s="16"/>
      <c r="M24" s="95"/>
      <c r="N24" s="95"/>
    </row>
    <row r="25" spans="1:14" ht="12.75" customHeight="1" x14ac:dyDescent="0.25">
      <c r="A25" s="20">
        <v>2007</v>
      </c>
      <c r="B25" s="21">
        <v>40</v>
      </c>
      <c r="C25" s="21">
        <v>29</v>
      </c>
      <c r="D25" s="21">
        <v>73</v>
      </c>
      <c r="E25" s="21">
        <v>50</v>
      </c>
      <c r="F25" s="21" t="s">
        <v>1</v>
      </c>
      <c r="G25" s="21">
        <v>150</v>
      </c>
      <c r="H25" s="21">
        <v>84</v>
      </c>
      <c r="I25" s="21">
        <v>80</v>
      </c>
      <c r="J25" s="21">
        <v>90.434064231868092</v>
      </c>
      <c r="L25" s="16"/>
      <c r="M25" s="95"/>
      <c r="N25" s="95"/>
    </row>
    <row r="26" spans="1:14" ht="12.75" customHeight="1" x14ac:dyDescent="0.25">
      <c r="A26" s="20">
        <v>2008</v>
      </c>
      <c r="B26" s="21">
        <v>42</v>
      </c>
      <c r="C26" s="21">
        <v>35</v>
      </c>
      <c r="D26" s="21">
        <v>83</v>
      </c>
      <c r="E26" s="21">
        <v>48</v>
      </c>
      <c r="F26" s="21" t="s">
        <v>1</v>
      </c>
      <c r="G26" s="21">
        <v>150</v>
      </c>
      <c r="H26" s="21">
        <v>91</v>
      </c>
      <c r="I26" s="21">
        <v>90</v>
      </c>
      <c r="J26" s="21">
        <v>98.356073211314481</v>
      </c>
      <c r="L26" s="16"/>
      <c r="M26" s="95"/>
      <c r="N26" s="95"/>
    </row>
    <row r="27" spans="1:14" ht="12.75" customHeight="1" x14ac:dyDescent="0.25">
      <c r="A27" s="20">
        <v>2009</v>
      </c>
      <c r="B27" s="21">
        <v>42</v>
      </c>
      <c r="C27" s="21">
        <v>40</v>
      </c>
      <c r="D27" s="21">
        <v>95</v>
      </c>
      <c r="E27" s="21">
        <v>60</v>
      </c>
      <c r="F27" s="21" t="s">
        <v>1</v>
      </c>
      <c r="G27" s="21">
        <v>150</v>
      </c>
      <c r="H27" s="21">
        <v>97</v>
      </c>
      <c r="I27" s="21">
        <v>100</v>
      </c>
      <c r="J27" s="21">
        <v>109.82910270559512</v>
      </c>
      <c r="L27" s="16"/>
      <c r="M27" s="95"/>
      <c r="N27" s="95"/>
    </row>
    <row r="28" spans="1:14" ht="12.75" customHeight="1" x14ac:dyDescent="0.25">
      <c r="A28" s="20">
        <v>2010</v>
      </c>
      <c r="B28" s="21">
        <v>41</v>
      </c>
      <c r="C28" s="21">
        <v>38</v>
      </c>
      <c r="D28" s="21">
        <v>92.682926829268297</v>
      </c>
      <c r="E28" s="21">
        <v>60</v>
      </c>
      <c r="F28" s="21" t="s">
        <v>1</v>
      </c>
      <c r="G28" s="21">
        <v>150</v>
      </c>
      <c r="H28" s="21">
        <v>104</v>
      </c>
      <c r="I28" s="21">
        <v>100</v>
      </c>
      <c r="J28" s="21">
        <v>108.57275101662974</v>
      </c>
      <c r="L28" s="16"/>
      <c r="M28" s="95"/>
      <c r="N28" s="95"/>
    </row>
    <row r="29" spans="1:14" ht="12.75" customHeight="1" x14ac:dyDescent="0.25">
      <c r="A29" s="20">
        <v>2011</v>
      </c>
      <c r="B29" s="21">
        <v>42</v>
      </c>
      <c r="C29" s="21">
        <v>38</v>
      </c>
      <c r="D29" s="21">
        <v>90</v>
      </c>
      <c r="E29" s="21">
        <v>80</v>
      </c>
      <c r="F29" s="21" t="s">
        <v>1</v>
      </c>
      <c r="G29" s="21">
        <v>150</v>
      </c>
      <c r="H29" s="21">
        <v>107</v>
      </c>
      <c r="I29" s="21">
        <v>100</v>
      </c>
      <c r="J29" s="21">
        <v>105.44905757313039</v>
      </c>
      <c r="L29" s="16"/>
      <c r="M29" s="95"/>
      <c r="N29" s="95"/>
    </row>
    <row r="30" spans="1:14" ht="12.75" customHeight="1" x14ac:dyDescent="0.25">
      <c r="A30" s="20">
        <v>2012</v>
      </c>
      <c r="B30" s="21">
        <v>42</v>
      </c>
      <c r="C30" s="21">
        <v>39</v>
      </c>
      <c r="D30" s="21">
        <v>92.857142857142861</v>
      </c>
      <c r="E30" s="21">
        <v>70</v>
      </c>
      <c r="F30" s="21" t="s">
        <v>1</v>
      </c>
      <c r="G30" s="21">
        <v>175</v>
      </c>
      <c r="H30" s="21">
        <v>110.9</v>
      </c>
      <c r="I30" s="21">
        <v>110</v>
      </c>
      <c r="J30" s="21">
        <v>114.97135582431572</v>
      </c>
      <c r="L30" s="16"/>
      <c r="M30" s="95"/>
      <c r="N30" s="95"/>
    </row>
    <row r="31" spans="1:14" ht="12.75" customHeight="1" x14ac:dyDescent="0.25">
      <c r="A31" s="20">
        <v>2013</v>
      </c>
      <c r="B31" s="21">
        <v>42</v>
      </c>
      <c r="C31" s="21">
        <v>38</v>
      </c>
      <c r="D31" s="21">
        <v>90</v>
      </c>
      <c r="E31" s="21">
        <v>90</v>
      </c>
      <c r="F31" s="21" t="s">
        <v>1</v>
      </c>
      <c r="G31" s="21">
        <v>150</v>
      </c>
      <c r="H31" s="21">
        <v>113</v>
      </c>
      <c r="I31" s="21">
        <v>100</v>
      </c>
      <c r="J31" s="21">
        <v>104.56600649557409</v>
      </c>
      <c r="L31" s="16"/>
      <c r="M31" s="95"/>
      <c r="N31" s="95"/>
    </row>
    <row r="32" spans="1:14" ht="12.75" customHeight="1" x14ac:dyDescent="0.25">
      <c r="A32" s="20">
        <v>2014</v>
      </c>
      <c r="B32" s="21">
        <v>41</v>
      </c>
      <c r="C32" s="21">
        <v>38</v>
      </c>
      <c r="D32" s="21">
        <v>92.682926829268297</v>
      </c>
      <c r="E32" s="21">
        <v>90</v>
      </c>
      <c r="F32" s="21" t="s">
        <v>1</v>
      </c>
      <c r="G32" s="21">
        <v>160</v>
      </c>
      <c r="H32" s="21">
        <v>123.75</v>
      </c>
      <c r="I32" s="21">
        <v>120</v>
      </c>
      <c r="J32" s="21">
        <v>125.70735908641423</v>
      </c>
      <c r="L32" s="16"/>
      <c r="M32" s="95"/>
      <c r="N32" s="95"/>
    </row>
    <row r="33" spans="1:14" ht="12.75" customHeight="1" x14ac:dyDescent="0.25">
      <c r="A33" s="20">
        <v>2015</v>
      </c>
      <c r="B33" s="21">
        <v>47</v>
      </c>
      <c r="C33" s="21">
        <v>46</v>
      </c>
      <c r="D33" s="21">
        <v>98</v>
      </c>
      <c r="E33" s="21">
        <v>70</v>
      </c>
      <c r="F33" s="21" t="s">
        <v>1</v>
      </c>
      <c r="G33" s="21">
        <v>200</v>
      </c>
      <c r="H33" s="21">
        <v>118</v>
      </c>
      <c r="I33" s="21">
        <v>120</v>
      </c>
      <c r="J33" s="21">
        <v>125.76352321685013</v>
      </c>
      <c r="L33" s="16"/>
      <c r="M33" s="95"/>
      <c r="N33" s="95"/>
    </row>
    <row r="34" spans="1:14" ht="12.75" customHeight="1" x14ac:dyDescent="0.25">
      <c r="A34" s="20">
        <v>2016</v>
      </c>
      <c r="B34" s="21">
        <v>49</v>
      </c>
      <c r="C34" s="65">
        <v>47</v>
      </c>
      <c r="D34" s="28">
        <v>95.918367346938766</v>
      </c>
      <c r="E34" s="21">
        <v>65</v>
      </c>
      <c r="F34" s="21" t="s">
        <v>1</v>
      </c>
      <c r="G34" s="21">
        <v>155</v>
      </c>
      <c r="H34" s="21">
        <v>113.54</v>
      </c>
      <c r="I34" s="21">
        <v>110</v>
      </c>
      <c r="J34" s="21">
        <v>114.16110988212242</v>
      </c>
      <c r="L34" s="16"/>
      <c r="M34" s="95"/>
      <c r="N34" s="95"/>
    </row>
    <row r="35" spans="1:14" ht="12.75" customHeight="1" x14ac:dyDescent="0.25">
      <c r="A35" s="59">
        <v>2017</v>
      </c>
      <c r="B35" s="60">
        <v>54</v>
      </c>
      <c r="C35" s="65">
        <v>49</v>
      </c>
      <c r="D35" s="28">
        <v>91</v>
      </c>
      <c r="E35" s="60">
        <v>80</v>
      </c>
      <c r="F35" s="60" t="s">
        <v>1</v>
      </c>
      <c r="G35" s="60">
        <v>175</v>
      </c>
      <c r="H35" s="60">
        <v>112.82</v>
      </c>
      <c r="I35" s="60">
        <v>100</v>
      </c>
      <c r="J35" s="60">
        <v>101.95274906087981</v>
      </c>
      <c r="L35" s="16"/>
      <c r="M35" s="95"/>
      <c r="N35" s="95"/>
    </row>
    <row r="36" spans="1:14" ht="12.75" customHeight="1" x14ac:dyDescent="0.25">
      <c r="A36" s="59">
        <v>2018</v>
      </c>
      <c r="B36" s="60">
        <v>53</v>
      </c>
      <c r="C36" s="65">
        <v>53</v>
      </c>
      <c r="D36" s="28">
        <v>100</v>
      </c>
      <c r="E36" s="60">
        <v>80</v>
      </c>
      <c r="F36" s="60" t="s">
        <v>1</v>
      </c>
      <c r="G36" s="60">
        <v>175</v>
      </c>
      <c r="H36" s="60">
        <v>117.26</v>
      </c>
      <c r="I36" s="60">
        <v>120</v>
      </c>
      <c r="J36" s="60">
        <v>120</v>
      </c>
      <c r="L36" s="16"/>
      <c r="M36" s="95"/>
      <c r="N36" s="95"/>
    </row>
    <row r="37" spans="1:14" ht="6" customHeight="1" x14ac:dyDescent="0.25">
      <c r="A37" s="45"/>
      <c r="B37" s="111"/>
      <c r="C37" s="111"/>
      <c r="D37" s="111"/>
      <c r="E37" s="111"/>
      <c r="F37" s="111"/>
      <c r="G37" s="111"/>
      <c r="H37" s="111"/>
      <c r="I37" s="111"/>
      <c r="J37" s="111"/>
      <c r="N37" s="16"/>
    </row>
    <row r="38" spans="1:14" ht="15" customHeight="1" x14ac:dyDescent="0.25">
      <c r="A38" s="134" t="s">
        <v>24</v>
      </c>
      <c r="B38" s="135"/>
      <c r="C38" s="135"/>
      <c r="D38" s="135"/>
      <c r="E38" s="135"/>
      <c r="F38" s="135"/>
      <c r="G38" s="135"/>
      <c r="H38" s="135"/>
      <c r="I38" s="135"/>
      <c r="J38" s="135"/>
      <c r="L38" s="16"/>
      <c r="M38" s="95"/>
      <c r="N38" s="16"/>
    </row>
  </sheetData>
  <mergeCells count="8">
    <mergeCell ref="K1:M1"/>
    <mergeCell ref="A38:J38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4" topLeftCell="A5" activePane="bottomLeft" state="frozen"/>
      <selection activeCell="A6" sqref="A6:XFD36"/>
      <selection pane="bottomLeft" activeCell="E34" sqref="E34:E36"/>
    </sheetView>
  </sheetViews>
  <sheetFormatPr defaultColWidth="9.109375" defaultRowHeight="13.2" x14ac:dyDescent="0.25"/>
  <cols>
    <col min="1" max="1" width="6.6640625" style="20" customWidth="1"/>
    <col min="2" max="4" width="8.6640625" style="16" customWidth="1"/>
    <col min="5" max="5" width="6.6640625" style="16" customWidth="1"/>
    <col min="6" max="6" width="2.6640625" style="16" customWidth="1"/>
    <col min="7" max="7" width="6.6640625" style="16" customWidth="1"/>
    <col min="8" max="9" width="8.6640625" style="16" customWidth="1"/>
    <col min="10" max="11" width="9.6640625" style="16" customWidth="1"/>
    <col min="12" max="16384" width="9.109375" style="15"/>
  </cols>
  <sheetData>
    <row r="1" spans="1:13" ht="30" customHeight="1" x14ac:dyDescent="0.25">
      <c r="K1" s="131" t="s">
        <v>26</v>
      </c>
      <c r="L1" s="132"/>
      <c r="M1" s="132"/>
    </row>
    <row r="2" spans="1:13" ht="45" customHeight="1" x14ac:dyDescent="0.25">
      <c r="A2" s="140" t="s">
        <v>51</v>
      </c>
      <c r="B2" s="141"/>
      <c r="C2" s="141"/>
      <c r="D2" s="141"/>
      <c r="E2" s="141"/>
      <c r="F2" s="141"/>
      <c r="G2" s="141"/>
      <c r="H2" s="141"/>
      <c r="I2" s="141"/>
      <c r="J2" s="141"/>
      <c r="K2" s="25"/>
    </row>
    <row r="3" spans="1:13" ht="15" customHeight="1" x14ac:dyDescent="0.25">
      <c r="A3" s="22"/>
      <c r="B3" s="139" t="s">
        <v>8</v>
      </c>
      <c r="C3" s="136" t="s">
        <v>2</v>
      </c>
      <c r="D3" s="136"/>
      <c r="E3" s="139" t="s">
        <v>5</v>
      </c>
      <c r="F3" s="139"/>
      <c r="G3" s="139"/>
      <c r="H3" s="136" t="s">
        <v>3</v>
      </c>
      <c r="I3" s="136"/>
      <c r="J3" s="139" t="s">
        <v>9</v>
      </c>
      <c r="K3" s="107"/>
    </row>
    <row r="4" spans="1:13" ht="30" customHeight="1" x14ac:dyDescent="0.25">
      <c r="A4" s="17"/>
      <c r="B4" s="138"/>
      <c r="C4" s="108" t="s">
        <v>0</v>
      </c>
      <c r="D4" s="108" t="s">
        <v>4</v>
      </c>
      <c r="E4" s="138"/>
      <c r="F4" s="138"/>
      <c r="G4" s="138"/>
      <c r="H4" s="108" t="s">
        <v>6</v>
      </c>
      <c r="I4" s="108" t="s">
        <v>7</v>
      </c>
      <c r="J4" s="138"/>
      <c r="K4" s="107"/>
    </row>
    <row r="5" spans="1:13" ht="6" customHeight="1" x14ac:dyDescent="0.25">
      <c r="A5" s="15"/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3" ht="12.75" customHeight="1" x14ac:dyDescent="0.25">
      <c r="A6" s="20">
        <v>1988</v>
      </c>
      <c r="B6" s="21">
        <v>21</v>
      </c>
      <c r="C6" s="21">
        <v>13</v>
      </c>
      <c r="D6" s="21">
        <v>62</v>
      </c>
      <c r="E6" s="21">
        <v>250</v>
      </c>
      <c r="F6" s="21" t="s">
        <v>1</v>
      </c>
      <c r="G6" s="21">
        <v>525</v>
      </c>
      <c r="H6" s="21">
        <v>413</v>
      </c>
      <c r="I6" s="21">
        <v>400</v>
      </c>
      <c r="J6" s="21">
        <v>743.4069043576684</v>
      </c>
      <c r="K6" s="21"/>
    </row>
    <row r="7" spans="1:13" ht="12.75" customHeight="1" x14ac:dyDescent="0.25">
      <c r="A7" s="20">
        <v>1989</v>
      </c>
      <c r="B7" s="21">
        <v>42</v>
      </c>
      <c r="C7" s="21">
        <v>33</v>
      </c>
      <c r="D7" s="21">
        <v>79</v>
      </c>
      <c r="E7" s="21">
        <v>200</v>
      </c>
      <c r="F7" s="21" t="s">
        <v>1</v>
      </c>
      <c r="G7" s="21">
        <v>1000</v>
      </c>
      <c r="H7" s="21">
        <v>444</v>
      </c>
      <c r="I7" s="21">
        <v>400</v>
      </c>
      <c r="J7" s="21">
        <v>698.4262016163334</v>
      </c>
      <c r="K7" s="21"/>
    </row>
    <row r="8" spans="1:13" ht="12.75" customHeight="1" x14ac:dyDescent="0.25">
      <c r="A8" s="20">
        <v>1990</v>
      </c>
      <c r="B8" s="21">
        <v>40</v>
      </c>
      <c r="C8" s="21">
        <v>31</v>
      </c>
      <c r="D8" s="21">
        <v>78</v>
      </c>
      <c r="E8" s="21">
        <v>250</v>
      </c>
      <c r="F8" s="21" t="s">
        <v>1</v>
      </c>
      <c r="G8" s="21">
        <v>800</v>
      </c>
      <c r="H8" s="21">
        <v>419</v>
      </c>
      <c r="I8" s="21">
        <v>400</v>
      </c>
      <c r="J8" s="21">
        <v>632.81626360921086</v>
      </c>
      <c r="K8" s="21"/>
    </row>
    <row r="9" spans="1:13" ht="12.75" customHeight="1" x14ac:dyDescent="0.25">
      <c r="A9" s="20">
        <v>1991</v>
      </c>
      <c r="B9" s="21">
        <v>35</v>
      </c>
      <c r="C9" s="21">
        <v>32</v>
      </c>
      <c r="D9" s="21">
        <v>91</v>
      </c>
      <c r="E9" s="21">
        <v>100</v>
      </c>
      <c r="F9" s="21" t="s">
        <v>1</v>
      </c>
      <c r="G9" s="21">
        <v>700</v>
      </c>
      <c r="H9" s="21">
        <v>402</v>
      </c>
      <c r="I9" s="21">
        <v>400</v>
      </c>
      <c r="J9" s="21">
        <v>578.21991372479965</v>
      </c>
      <c r="K9" s="21"/>
    </row>
    <row r="10" spans="1:13" ht="12.75" customHeight="1" x14ac:dyDescent="0.25">
      <c r="A10" s="20">
        <v>1992</v>
      </c>
      <c r="B10" s="21">
        <v>39</v>
      </c>
      <c r="C10" s="21">
        <v>33</v>
      </c>
      <c r="D10" s="21">
        <v>85</v>
      </c>
      <c r="E10" s="21">
        <v>160</v>
      </c>
      <c r="F10" s="21" t="s">
        <v>1</v>
      </c>
      <c r="G10" s="21">
        <v>600</v>
      </c>
      <c r="H10" s="21">
        <v>366</v>
      </c>
      <c r="I10" s="21">
        <v>350</v>
      </c>
      <c r="J10" s="21">
        <v>494.19554561871183</v>
      </c>
      <c r="K10" s="21"/>
    </row>
    <row r="11" spans="1:13" ht="12.75" customHeight="1" x14ac:dyDescent="0.25">
      <c r="A11" s="20">
        <v>1993</v>
      </c>
      <c r="B11" s="21">
        <v>41</v>
      </c>
      <c r="C11" s="21">
        <v>34</v>
      </c>
      <c r="D11" s="21">
        <v>83</v>
      </c>
      <c r="E11" s="21">
        <v>155</v>
      </c>
      <c r="F11" s="21" t="s">
        <v>1</v>
      </c>
      <c r="G11" s="21">
        <v>550</v>
      </c>
      <c r="H11" s="21">
        <v>373</v>
      </c>
      <c r="I11" s="21">
        <v>362</v>
      </c>
      <c r="J11" s="21">
        <v>488.07652830808388</v>
      </c>
      <c r="K11" s="21"/>
    </row>
    <row r="12" spans="1:13" ht="12.75" customHeight="1" x14ac:dyDescent="0.25">
      <c r="A12" s="20">
        <v>1994</v>
      </c>
      <c r="B12" s="21">
        <v>36</v>
      </c>
      <c r="C12" s="21">
        <v>22</v>
      </c>
      <c r="D12" s="21">
        <v>61</v>
      </c>
      <c r="E12" s="21">
        <v>100</v>
      </c>
      <c r="F12" s="21" t="s">
        <v>1</v>
      </c>
      <c r="G12" s="21">
        <v>550</v>
      </c>
      <c r="H12" s="21">
        <v>314</v>
      </c>
      <c r="I12" s="21">
        <v>300</v>
      </c>
      <c r="J12" s="21">
        <v>395.93296628220065</v>
      </c>
      <c r="K12" s="21"/>
    </row>
    <row r="13" spans="1:13" ht="12.75" customHeight="1" x14ac:dyDescent="0.25">
      <c r="A13" s="20">
        <v>1995</v>
      </c>
      <c r="B13" s="21">
        <v>39</v>
      </c>
      <c r="C13" s="21">
        <v>27</v>
      </c>
      <c r="D13" s="21">
        <v>69</v>
      </c>
      <c r="E13" s="21">
        <v>180</v>
      </c>
      <c r="F13" s="21" t="s">
        <v>1</v>
      </c>
      <c r="G13" s="21">
        <v>500</v>
      </c>
      <c r="H13" s="21">
        <v>305</v>
      </c>
      <c r="I13" s="21">
        <v>300</v>
      </c>
      <c r="J13" s="21">
        <v>386.44386914568133</v>
      </c>
      <c r="K13" s="21"/>
    </row>
    <row r="14" spans="1:13" ht="12.75" customHeight="1" x14ac:dyDescent="0.25">
      <c r="A14" s="20">
        <v>1996</v>
      </c>
      <c r="B14" s="21">
        <v>35</v>
      </c>
      <c r="C14" s="21">
        <v>26</v>
      </c>
      <c r="D14" s="21">
        <v>74</v>
      </c>
      <c r="E14" s="21">
        <v>100</v>
      </c>
      <c r="F14" s="21" t="s">
        <v>1</v>
      </c>
      <c r="G14" s="21">
        <v>500</v>
      </c>
      <c r="H14" s="21">
        <v>294</v>
      </c>
      <c r="I14" s="21">
        <v>275</v>
      </c>
      <c r="J14" s="21">
        <v>352.36051502145921</v>
      </c>
      <c r="K14" s="21"/>
    </row>
    <row r="15" spans="1:13" ht="12.75" customHeight="1" x14ac:dyDescent="0.25">
      <c r="A15" s="20">
        <v>1997</v>
      </c>
      <c r="B15" s="21">
        <v>30</v>
      </c>
      <c r="C15" s="21">
        <v>24</v>
      </c>
      <c r="D15" s="21">
        <v>80</v>
      </c>
      <c r="E15" s="21">
        <v>135</v>
      </c>
      <c r="F15" s="21" t="s">
        <v>1</v>
      </c>
      <c r="G15" s="21">
        <v>450</v>
      </c>
      <c r="H15" s="21">
        <v>309</v>
      </c>
      <c r="I15" s="21">
        <v>300</v>
      </c>
      <c r="J15" s="21">
        <v>381.87526648319698</v>
      </c>
      <c r="K15" s="21"/>
    </row>
    <row r="16" spans="1:13" ht="12.75" customHeight="1" x14ac:dyDescent="0.25">
      <c r="A16" s="20">
        <v>1998</v>
      </c>
      <c r="B16" s="21">
        <v>35</v>
      </c>
      <c r="C16" s="21">
        <v>23</v>
      </c>
      <c r="D16" s="21">
        <v>66</v>
      </c>
      <c r="E16" s="21">
        <v>190</v>
      </c>
      <c r="F16" s="21" t="s">
        <v>1</v>
      </c>
      <c r="G16" s="21">
        <v>375</v>
      </c>
      <c r="H16" s="21">
        <v>283</v>
      </c>
      <c r="I16" s="21">
        <v>300</v>
      </c>
      <c r="J16" s="21">
        <v>382.89933929265442</v>
      </c>
      <c r="K16" s="21"/>
    </row>
    <row r="17" spans="1:13" ht="12.75" customHeight="1" x14ac:dyDescent="0.25">
      <c r="A17" s="20">
        <v>1999</v>
      </c>
      <c r="B17" s="21">
        <v>32</v>
      </c>
      <c r="C17" s="21">
        <v>21</v>
      </c>
      <c r="D17" s="21">
        <v>66</v>
      </c>
      <c r="E17" s="21">
        <v>175</v>
      </c>
      <c r="F17" s="21" t="s">
        <v>1</v>
      </c>
      <c r="G17" s="21">
        <v>500</v>
      </c>
      <c r="H17" s="21">
        <v>297</v>
      </c>
      <c r="I17" s="21">
        <v>260</v>
      </c>
      <c r="J17" s="21">
        <v>330.31838755851282</v>
      </c>
      <c r="K17" s="21"/>
    </row>
    <row r="18" spans="1:13" ht="12.75" customHeight="1" x14ac:dyDescent="0.25">
      <c r="A18" s="20">
        <v>2000</v>
      </c>
      <c r="B18" s="21">
        <v>21</v>
      </c>
      <c r="C18" s="21">
        <v>21</v>
      </c>
      <c r="D18" s="21">
        <v>100</v>
      </c>
      <c r="E18" s="21">
        <v>100</v>
      </c>
      <c r="F18" s="21" t="s">
        <v>1</v>
      </c>
      <c r="G18" s="21">
        <v>450</v>
      </c>
      <c r="H18" s="21">
        <v>266</v>
      </c>
      <c r="I18" s="21">
        <v>250</v>
      </c>
      <c r="J18" s="21">
        <v>314.78854338407268</v>
      </c>
      <c r="L18" s="16"/>
      <c r="M18" s="16"/>
    </row>
    <row r="19" spans="1:13" ht="12.75" customHeight="1" x14ac:dyDescent="0.25">
      <c r="A19" s="20">
        <v>2001</v>
      </c>
      <c r="B19" s="21">
        <v>42</v>
      </c>
      <c r="C19" s="21">
        <v>41</v>
      </c>
      <c r="D19" s="21">
        <v>98</v>
      </c>
      <c r="E19" s="21">
        <v>100</v>
      </c>
      <c r="F19" s="21" t="s">
        <v>1</v>
      </c>
      <c r="G19" s="21">
        <v>500</v>
      </c>
      <c r="H19" s="21">
        <v>265</v>
      </c>
      <c r="I19" s="21">
        <v>250</v>
      </c>
      <c r="J19" s="21">
        <v>307.38702310082743</v>
      </c>
      <c r="K19" s="21"/>
      <c r="L19" s="16"/>
      <c r="M19" s="95"/>
    </row>
    <row r="20" spans="1:13" ht="12.75" customHeight="1" x14ac:dyDescent="0.25">
      <c r="A20" s="20">
        <v>2002</v>
      </c>
      <c r="B20" s="21">
        <v>39</v>
      </c>
      <c r="C20" s="21">
        <v>37</v>
      </c>
      <c r="D20" s="21">
        <v>95</v>
      </c>
      <c r="E20" s="21">
        <v>100</v>
      </c>
      <c r="F20" s="21" t="s">
        <v>1</v>
      </c>
      <c r="G20" s="21">
        <v>500</v>
      </c>
      <c r="H20" s="21">
        <v>268</v>
      </c>
      <c r="I20" s="21">
        <v>250</v>
      </c>
      <c r="J20" s="21">
        <v>300.89792926516395</v>
      </c>
      <c r="K20" s="21"/>
      <c r="L20" s="16"/>
      <c r="M20" s="95"/>
    </row>
    <row r="21" spans="1:13" ht="12.75" customHeight="1" x14ac:dyDescent="0.25">
      <c r="A21" s="20">
        <v>2003</v>
      </c>
      <c r="B21" s="21">
        <v>42</v>
      </c>
      <c r="C21" s="21">
        <v>41</v>
      </c>
      <c r="D21" s="21">
        <v>98</v>
      </c>
      <c r="E21" s="21">
        <v>150</v>
      </c>
      <c r="F21" s="21" t="s">
        <v>1</v>
      </c>
      <c r="G21" s="21">
        <v>500</v>
      </c>
      <c r="H21" s="21">
        <v>271</v>
      </c>
      <c r="I21" s="21">
        <v>250</v>
      </c>
      <c r="J21" s="21">
        <v>295.20693250871955</v>
      </c>
      <c r="K21" s="21"/>
      <c r="L21" s="16"/>
      <c r="M21" s="95"/>
    </row>
    <row r="22" spans="1:13" ht="12.75" customHeight="1" x14ac:dyDescent="0.25">
      <c r="A22" s="20">
        <v>2004</v>
      </c>
      <c r="B22" s="21">
        <v>42</v>
      </c>
      <c r="C22" s="21">
        <v>41</v>
      </c>
      <c r="D22" s="21">
        <v>98</v>
      </c>
      <c r="E22" s="21">
        <v>150</v>
      </c>
      <c r="F22" s="21" t="s">
        <v>1</v>
      </c>
      <c r="G22" s="21">
        <v>500</v>
      </c>
      <c r="H22" s="21">
        <v>262</v>
      </c>
      <c r="I22" s="21">
        <v>250</v>
      </c>
      <c r="J22" s="21">
        <v>294.11764705882354</v>
      </c>
      <c r="K22" s="21"/>
      <c r="L22" s="16"/>
      <c r="M22" s="95"/>
    </row>
    <row r="23" spans="1:13" ht="12.75" customHeight="1" x14ac:dyDescent="0.25">
      <c r="A23" s="20">
        <v>2005</v>
      </c>
      <c r="B23" s="21">
        <v>42</v>
      </c>
      <c r="C23" s="21">
        <v>41</v>
      </c>
      <c r="D23" s="21">
        <v>98</v>
      </c>
      <c r="E23" s="21">
        <v>150</v>
      </c>
      <c r="F23" s="21" t="s">
        <v>1</v>
      </c>
      <c r="G23" s="21">
        <v>400</v>
      </c>
      <c r="H23" s="21">
        <v>242</v>
      </c>
      <c r="I23" s="21">
        <v>250</v>
      </c>
      <c r="J23" s="21">
        <v>292.78556399557789</v>
      </c>
      <c r="K23" s="21"/>
      <c r="L23" s="16"/>
      <c r="M23" s="95"/>
    </row>
    <row r="24" spans="1:13" ht="12.75" customHeight="1" x14ac:dyDescent="0.25">
      <c r="A24" s="20">
        <v>2006</v>
      </c>
      <c r="B24" s="21">
        <v>42</v>
      </c>
      <c r="C24" s="21">
        <v>39</v>
      </c>
      <c r="D24" s="21">
        <v>93</v>
      </c>
      <c r="E24" s="21">
        <v>125</v>
      </c>
      <c r="F24" s="21" t="s">
        <v>1</v>
      </c>
      <c r="G24" s="21">
        <v>400</v>
      </c>
      <c r="H24" s="21">
        <v>240</v>
      </c>
      <c r="I24" s="21">
        <v>250</v>
      </c>
      <c r="J24" s="21">
        <v>288.86074167898101</v>
      </c>
      <c r="K24" s="21"/>
      <c r="L24" s="16"/>
      <c r="M24" s="95"/>
    </row>
    <row r="25" spans="1:13" ht="12.75" customHeight="1" x14ac:dyDescent="0.25">
      <c r="A25" s="20">
        <v>2007</v>
      </c>
      <c r="B25" s="21">
        <v>40</v>
      </c>
      <c r="C25" s="21">
        <v>40</v>
      </c>
      <c r="D25" s="21">
        <v>100</v>
      </c>
      <c r="E25" s="21">
        <v>125</v>
      </c>
      <c r="F25" s="21" t="s">
        <v>1</v>
      </c>
      <c r="G25" s="21">
        <v>400</v>
      </c>
      <c r="H25" s="21">
        <v>234</v>
      </c>
      <c r="I25" s="21">
        <v>225</v>
      </c>
      <c r="J25" s="21">
        <v>254.345805652129</v>
      </c>
      <c r="K25" s="21"/>
      <c r="L25" s="16"/>
      <c r="M25" s="95"/>
    </row>
    <row r="26" spans="1:13" ht="12.75" customHeight="1" x14ac:dyDescent="0.25">
      <c r="A26" s="20">
        <v>2008</v>
      </c>
      <c r="B26" s="21">
        <v>42</v>
      </c>
      <c r="C26" s="21">
        <v>41</v>
      </c>
      <c r="D26" s="21">
        <v>98</v>
      </c>
      <c r="E26" s="21">
        <v>120</v>
      </c>
      <c r="F26" s="21" t="s">
        <v>1</v>
      </c>
      <c r="G26" s="21">
        <v>400</v>
      </c>
      <c r="H26" s="21">
        <v>254</v>
      </c>
      <c r="I26" s="21">
        <v>250</v>
      </c>
      <c r="J26" s="21">
        <v>273.21131447587356</v>
      </c>
      <c r="K26" s="21"/>
      <c r="L26" s="16"/>
      <c r="M26" s="95"/>
    </row>
    <row r="27" spans="1:13" ht="12.75" customHeight="1" x14ac:dyDescent="0.25">
      <c r="A27" s="20">
        <v>2009</v>
      </c>
      <c r="B27" s="21">
        <v>42</v>
      </c>
      <c r="C27" s="21">
        <v>42</v>
      </c>
      <c r="D27" s="21">
        <v>100</v>
      </c>
      <c r="E27" s="21">
        <v>140</v>
      </c>
      <c r="F27" s="21" t="s">
        <v>1</v>
      </c>
      <c r="G27" s="21">
        <v>400</v>
      </c>
      <c r="H27" s="21">
        <v>263</v>
      </c>
      <c r="I27" s="21">
        <v>250</v>
      </c>
      <c r="J27" s="21">
        <v>274.5727567639878</v>
      </c>
      <c r="K27" s="21"/>
      <c r="L27" s="16"/>
      <c r="M27" s="95"/>
    </row>
    <row r="28" spans="1:13" ht="12.75" customHeight="1" x14ac:dyDescent="0.25">
      <c r="A28" s="20">
        <v>2010</v>
      </c>
      <c r="B28" s="21">
        <v>41</v>
      </c>
      <c r="C28" s="21">
        <v>41</v>
      </c>
      <c r="D28" s="21">
        <v>100</v>
      </c>
      <c r="E28" s="21">
        <v>125</v>
      </c>
      <c r="F28" s="21" t="s">
        <v>1</v>
      </c>
      <c r="G28" s="21">
        <v>400</v>
      </c>
      <c r="H28" s="21">
        <v>254</v>
      </c>
      <c r="I28" s="21">
        <v>250</v>
      </c>
      <c r="J28" s="21">
        <v>271.43187754157435</v>
      </c>
      <c r="K28" s="21"/>
      <c r="L28" s="16"/>
      <c r="M28" s="95"/>
    </row>
    <row r="29" spans="1:13" ht="12.75" customHeight="1" x14ac:dyDescent="0.25">
      <c r="A29" s="20">
        <v>2011</v>
      </c>
      <c r="B29" s="21">
        <v>42</v>
      </c>
      <c r="C29" s="21">
        <v>42</v>
      </c>
      <c r="D29" s="21">
        <v>100</v>
      </c>
      <c r="E29" s="21">
        <v>150</v>
      </c>
      <c r="F29" s="21" t="s">
        <v>1</v>
      </c>
      <c r="G29" s="21">
        <v>400</v>
      </c>
      <c r="H29" s="21">
        <v>257</v>
      </c>
      <c r="I29" s="21">
        <v>250</v>
      </c>
      <c r="J29" s="21">
        <v>263.62264393282595</v>
      </c>
      <c r="K29" s="21"/>
      <c r="L29" s="96"/>
      <c r="M29" s="95"/>
    </row>
    <row r="30" spans="1:13" ht="12.75" customHeight="1" x14ac:dyDescent="0.25">
      <c r="A30" s="20">
        <v>2012</v>
      </c>
      <c r="B30" s="21">
        <v>42</v>
      </c>
      <c r="C30" s="21">
        <v>38</v>
      </c>
      <c r="D30" s="21">
        <v>90.476190476190482</v>
      </c>
      <c r="E30" s="21">
        <v>100</v>
      </c>
      <c r="F30" s="21" t="s">
        <v>1</v>
      </c>
      <c r="G30" s="21">
        <v>400</v>
      </c>
      <c r="H30" s="21">
        <v>257.95999999999998</v>
      </c>
      <c r="I30" s="21">
        <v>250</v>
      </c>
      <c r="J30" s="21">
        <v>261.2985359643539</v>
      </c>
      <c r="K30" s="21"/>
      <c r="L30" s="16"/>
      <c r="M30" s="95"/>
    </row>
    <row r="31" spans="1:13" ht="12.75" customHeight="1" x14ac:dyDescent="0.25">
      <c r="A31" s="20">
        <v>2013</v>
      </c>
      <c r="B31" s="21">
        <v>42</v>
      </c>
      <c r="C31" s="21">
        <v>40</v>
      </c>
      <c r="D31" s="21">
        <v>95</v>
      </c>
      <c r="E31" s="21">
        <v>138</v>
      </c>
      <c r="F31" s="21" t="s">
        <v>1</v>
      </c>
      <c r="G31" s="21">
        <v>400</v>
      </c>
      <c r="H31" s="21">
        <v>272.25</v>
      </c>
      <c r="I31" s="21">
        <v>250</v>
      </c>
      <c r="J31" s="21">
        <v>261.41501623893521</v>
      </c>
      <c r="K31" s="21"/>
      <c r="L31" s="16"/>
      <c r="M31" s="95"/>
    </row>
    <row r="32" spans="1:13" ht="12.75" customHeight="1" x14ac:dyDescent="0.25">
      <c r="A32" s="20">
        <v>2014</v>
      </c>
      <c r="B32" s="21">
        <v>41</v>
      </c>
      <c r="C32" s="21">
        <v>39</v>
      </c>
      <c r="D32" s="21">
        <v>95.121951219512198</v>
      </c>
      <c r="E32" s="21">
        <v>100</v>
      </c>
      <c r="F32" s="21" t="s">
        <v>1</v>
      </c>
      <c r="G32" s="21">
        <v>400</v>
      </c>
      <c r="H32" s="21">
        <v>253</v>
      </c>
      <c r="I32" s="21">
        <v>250</v>
      </c>
      <c r="J32" s="21">
        <v>261.89033143002968</v>
      </c>
      <c r="K32" s="21"/>
      <c r="L32" s="16"/>
      <c r="M32" s="95"/>
    </row>
    <row r="33" spans="1:13" ht="12.75" customHeight="1" x14ac:dyDescent="0.25">
      <c r="A33" s="20">
        <v>2015</v>
      </c>
      <c r="B33" s="21">
        <v>47</v>
      </c>
      <c r="C33" s="21">
        <v>47</v>
      </c>
      <c r="D33" s="21">
        <v>100</v>
      </c>
      <c r="E33" s="21">
        <v>125</v>
      </c>
      <c r="F33" s="21" t="s">
        <v>1</v>
      </c>
      <c r="G33" s="21">
        <v>450</v>
      </c>
      <c r="H33" s="21">
        <v>255</v>
      </c>
      <c r="I33" s="21">
        <v>250</v>
      </c>
      <c r="J33" s="21">
        <v>262.00734003510445</v>
      </c>
      <c r="K33" s="21"/>
      <c r="L33" s="16"/>
      <c r="M33" s="95"/>
    </row>
    <row r="34" spans="1:13" ht="12.75" customHeight="1" x14ac:dyDescent="0.25">
      <c r="A34" s="20">
        <v>2016</v>
      </c>
      <c r="B34" s="21">
        <v>49</v>
      </c>
      <c r="C34" s="65">
        <v>47</v>
      </c>
      <c r="D34" s="28">
        <v>95.918367346938766</v>
      </c>
      <c r="E34" s="21">
        <v>75</v>
      </c>
      <c r="F34" s="21" t="s">
        <v>1</v>
      </c>
      <c r="G34" s="21">
        <v>425</v>
      </c>
      <c r="H34" s="21">
        <v>238.02</v>
      </c>
      <c r="I34" s="21">
        <v>250</v>
      </c>
      <c r="J34" s="21">
        <v>259.45706791391461</v>
      </c>
      <c r="K34" s="15"/>
      <c r="L34" s="16"/>
      <c r="M34" s="95"/>
    </row>
    <row r="35" spans="1:13" ht="12.75" customHeight="1" x14ac:dyDescent="0.25">
      <c r="A35" s="59">
        <v>2017</v>
      </c>
      <c r="B35" s="60">
        <v>54</v>
      </c>
      <c r="C35" s="65">
        <v>53</v>
      </c>
      <c r="D35" s="28">
        <v>98</v>
      </c>
      <c r="E35" s="60">
        <v>75</v>
      </c>
      <c r="F35" s="60" t="s">
        <v>1</v>
      </c>
      <c r="G35" s="60">
        <v>450</v>
      </c>
      <c r="H35" s="60">
        <v>237.36</v>
      </c>
      <c r="I35" s="60">
        <v>250</v>
      </c>
      <c r="J35" s="60">
        <v>254.88187265219952</v>
      </c>
      <c r="K35" s="15"/>
      <c r="L35" s="16"/>
      <c r="M35" s="95"/>
    </row>
    <row r="36" spans="1:13" ht="12.75" customHeight="1" x14ac:dyDescent="0.25">
      <c r="A36" s="59">
        <v>2018</v>
      </c>
      <c r="B36" s="60">
        <v>53</v>
      </c>
      <c r="C36" s="65">
        <v>53</v>
      </c>
      <c r="D36" s="28">
        <v>100</v>
      </c>
      <c r="E36" s="60">
        <v>90</v>
      </c>
      <c r="F36" s="60" t="s">
        <v>1</v>
      </c>
      <c r="G36" s="60">
        <v>450</v>
      </c>
      <c r="H36" s="60">
        <v>228.74</v>
      </c>
      <c r="I36" s="60">
        <v>240</v>
      </c>
      <c r="J36" s="60">
        <v>240</v>
      </c>
      <c r="K36" s="15"/>
      <c r="L36" s="16"/>
      <c r="M36" s="95"/>
    </row>
    <row r="37" spans="1:13" ht="6" customHeight="1" x14ac:dyDescent="0.25">
      <c r="A37" s="45"/>
      <c r="B37" s="111"/>
      <c r="C37" s="111"/>
      <c r="D37" s="111"/>
      <c r="E37" s="111"/>
      <c r="F37" s="111"/>
      <c r="G37" s="111"/>
      <c r="H37" s="111"/>
      <c r="I37" s="111"/>
      <c r="J37" s="111"/>
      <c r="K37" s="15"/>
      <c r="L37" s="16"/>
      <c r="M37" s="16"/>
    </row>
    <row r="38" spans="1:13" ht="15" customHeight="1" x14ac:dyDescent="0.25">
      <c r="A38" s="134" t="s">
        <v>24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06"/>
      <c r="L38" s="16"/>
      <c r="M38" s="95"/>
    </row>
  </sheetData>
  <mergeCells count="8">
    <mergeCell ref="K1:M1"/>
    <mergeCell ref="A38:J38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pane ySplit="4" topLeftCell="A5" activePane="bottomLeft" state="frozen"/>
      <selection activeCell="A6" sqref="A6:XFD36"/>
      <selection pane="bottomLeft" activeCell="E36" sqref="E36:G36"/>
    </sheetView>
  </sheetViews>
  <sheetFormatPr defaultColWidth="9.109375" defaultRowHeight="13.2" x14ac:dyDescent="0.25"/>
  <cols>
    <col min="1" max="1" width="6.6640625" style="20" customWidth="1"/>
    <col min="2" max="4" width="8.6640625" style="16" customWidth="1"/>
    <col min="5" max="5" width="6.6640625" style="16" customWidth="1"/>
    <col min="6" max="6" width="2.6640625" style="16" customWidth="1"/>
    <col min="7" max="7" width="6.6640625" style="16" customWidth="1"/>
    <col min="8" max="9" width="8.6640625" style="16" customWidth="1"/>
    <col min="10" max="10" width="9.6640625" style="16" customWidth="1"/>
    <col min="11" max="14" width="9.109375" style="16"/>
    <col min="15" max="16384" width="9.109375" style="15"/>
  </cols>
  <sheetData>
    <row r="1" spans="1:13" ht="30" customHeight="1" x14ac:dyDescent="0.25">
      <c r="K1" s="142" t="s">
        <v>26</v>
      </c>
      <c r="L1" s="143"/>
      <c r="M1" s="143"/>
    </row>
    <row r="2" spans="1:13" ht="45" customHeight="1" x14ac:dyDescent="0.25">
      <c r="A2" s="140" t="s">
        <v>50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3" ht="15" customHeight="1" x14ac:dyDescent="0.25">
      <c r="A3" s="22"/>
      <c r="B3" s="139" t="s">
        <v>8</v>
      </c>
      <c r="C3" s="136" t="s">
        <v>2</v>
      </c>
      <c r="D3" s="136"/>
      <c r="E3" s="139" t="s">
        <v>5</v>
      </c>
      <c r="F3" s="139"/>
      <c r="G3" s="139"/>
      <c r="H3" s="136" t="s">
        <v>3</v>
      </c>
      <c r="I3" s="136"/>
      <c r="J3" s="139" t="s">
        <v>9</v>
      </c>
    </row>
    <row r="4" spans="1:13" ht="30" customHeight="1" x14ac:dyDescent="0.25">
      <c r="A4" s="17"/>
      <c r="B4" s="144"/>
      <c r="C4" s="18" t="s">
        <v>0</v>
      </c>
      <c r="D4" s="18" t="s">
        <v>4</v>
      </c>
      <c r="E4" s="138"/>
      <c r="F4" s="138"/>
      <c r="G4" s="138"/>
      <c r="H4" s="18" t="s">
        <v>6</v>
      </c>
      <c r="I4" s="18" t="s">
        <v>7</v>
      </c>
      <c r="J4" s="138"/>
    </row>
    <row r="5" spans="1:13" ht="6" customHeight="1" x14ac:dyDescent="0.25">
      <c r="A5" s="15"/>
      <c r="B5" s="19"/>
      <c r="C5" s="19"/>
      <c r="D5" s="19"/>
      <c r="E5" s="19"/>
      <c r="F5" s="19"/>
      <c r="G5" s="19"/>
      <c r="H5" s="19"/>
      <c r="I5" s="19"/>
      <c r="J5" s="19"/>
    </row>
    <row r="6" spans="1:13" ht="12.75" customHeight="1" x14ac:dyDescent="0.25">
      <c r="A6" s="20">
        <v>1988</v>
      </c>
      <c r="B6" s="21">
        <v>21</v>
      </c>
      <c r="C6" s="21">
        <v>5</v>
      </c>
      <c r="D6" s="21">
        <v>24</v>
      </c>
      <c r="E6" s="21">
        <v>250</v>
      </c>
      <c r="F6" s="21" t="s">
        <v>1</v>
      </c>
      <c r="G6" s="21">
        <v>1250</v>
      </c>
      <c r="H6" s="21">
        <v>820</v>
      </c>
      <c r="I6" s="21">
        <v>800</v>
      </c>
      <c r="J6" s="21">
        <v>1486.8138087153368</v>
      </c>
    </row>
    <row r="7" spans="1:13" ht="12.75" customHeight="1" x14ac:dyDescent="0.25">
      <c r="A7" s="20">
        <v>1989</v>
      </c>
      <c r="B7" s="21">
        <v>42</v>
      </c>
      <c r="C7" s="21">
        <v>10</v>
      </c>
      <c r="D7" s="21">
        <v>24</v>
      </c>
      <c r="E7" s="21">
        <v>500</v>
      </c>
      <c r="F7" s="21" t="s">
        <v>1</v>
      </c>
      <c r="G7" s="21">
        <v>2000</v>
      </c>
      <c r="H7" s="21">
        <v>1010</v>
      </c>
      <c r="I7" s="21">
        <v>900</v>
      </c>
      <c r="J7" s="21">
        <v>1571.45895363675</v>
      </c>
    </row>
    <row r="8" spans="1:13" ht="12.75" customHeight="1" x14ac:dyDescent="0.25">
      <c r="A8" s="20">
        <v>1990</v>
      </c>
      <c r="B8" s="21">
        <v>40</v>
      </c>
      <c r="C8" s="21">
        <v>11</v>
      </c>
      <c r="D8" s="21">
        <v>28</v>
      </c>
      <c r="E8" s="21">
        <v>600</v>
      </c>
      <c r="F8" s="21" t="s">
        <v>1</v>
      </c>
      <c r="G8" s="21">
        <v>1500</v>
      </c>
      <c r="H8" s="21">
        <v>1114</v>
      </c>
      <c r="I8" s="21">
        <v>1200</v>
      </c>
      <c r="J8" s="21">
        <v>1898.4487908276326</v>
      </c>
    </row>
    <row r="9" spans="1:13" ht="12.75" customHeight="1" x14ac:dyDescent="0.25">
      <c r="A9" s="20">
        <v>1991</v>
      </c>
      <c r="B9" s="21">
        <v>35</v>
      </c>
      <c r="C9" s="21">
        <v>7</v>
      </c>
      <c r="D9" s="21">
        <v>20</v>
      </c>
      <c r="E9" s="21">
        <v>900</v>
      </c>
      <c r="F9" s="21" t="s">
        <v>1</v>
      </c>
      <c r="G9" s="21">
        <v>1500</v>
      </c>
      <c r="H9" s="21">
        <v>1143</v>
      </c>
      <c r="I9" s="21">
        <v>1000</v>
      </c>
      <c r="J9" s="21">
        <v>1445.549784311999</v>
      </c>
    </row>
    <row r="10" spans="1:13" ht="12.75" customHeight="1" x14ac:dyDescent="0.25">
      <c r="A10" s="20">
        <v>1992</v>
      </c>
      <c r="B10" s="21">
        <v>39</v>
      </c>
      <c r="C10" s="21">
        <v>11</v>
      </c>
      <c r="D10" s="21">
        <v>28</v>
      </c>
      <c r="E10" s="21">
        <v>800</v>
      </c>
      <c r="F10" s="21" t="s">
        <v>1</v>
      </c>
      <c r="G10" s="21">
        <v>1150</v>
      </c>
      <c r="H10" s="21">
        <v>959</v>
      </c>
      <c r="I10" s="21">
        <v>1000</v>
      </c>
      <c r="J10" s="21">
        <v>1411.9872731963194</v>
      </c>
    </row>
    <row r="11" spans="1:13" ht="12.75" customHeight="1" x14ac:dyDescent="0.25">
      <c r="A11" s="20">
        <v>1993</v>
      </c>
      <c r="B11" s="21">
        <v>41</v>
      </c>
      <c r="C11" s="21">
        <v>15</v>
      </c>
      <c r="D11" s="21">
        <v>37</v>
      </c>
      <c r="E11" s="21">
        <v>500</v>
      </c>
      <c r="F11" s="21" t="s">
        <v>1</v>
      </c>
      <c r="G11" s="21">
        <v>1500</v>
      </c>
      <c r="H11" s="21">
        <v>983</v>
      </c>
      <c r="I11" s="21">
        <v>1000</v>
      </c>
      <c r="J11" s="21">
        <v>1348.277702508519</v>
      </c>
    </row>
    <row r="12" spans="1:13" ht="12.75" customHeight="1" x14ac:dyDescent="0.25">
      <c r="A12" s="20">
        <v>1994</v>
      </c>
      <c r="B12" s="21">
        <v>36</v>
      </c>
      <c r="C12" s="21">
        <v>9</v>
      </c>
      <c r="D12" s="21">
        <v>25</v>
      </c>
      <c r="E12" s="21">
        <v>800</v>
      </c>
      <c r="F12" s="21" t="s">
        <v>1</v>
      </c>
      <c r="G12" s="21">
        <v>1200</v>
      </c>
      <c r="H12" s="21">
        <v>961</v>
      </c>
      <c r="I12" s="21">
        <v>1000</v>
      </c>
      <c r="J12" s="21">
        <v>1319.7765542740021</v>
      </c>
    </row>
    <row r="13" spans="1:13" ht="12.75" customHeight="1" x14ac:dyDescent="0.25">
      <c r="A13" s="20">
        <v>1995</v>
      </c>
      <c r="B13" s="21">
        <v>39</v>
      </c>
      <c r="C13" s="21">
        <v>13</v>
      </c>
      <c r="D13" s="21">
        <v>33</v>
      </c>
      <c r="E13" s="21">
        <v>700</v>
      </c>
      <c r="F13" s="21" t="s">
        <v>1</v>
      </c>
      <c r="G13" s="21">
        <v>1500</v>
      </c>
      <c r="H13" s="21">
        <v>973</v>
      </c>
      <c r="I13" s="21">
        <v>1000</v>
      </c>
      <c r="J13" s="21">
        <v>1288.1462304856043</v>
      </c>
    </row>
    <row r="14" spans="1:13" ht="12.75" customHeight="1" x14ac:dyDescent="0.25">
      <c r="A14" s="20">
        <v>1996</v>
      </c>
      <c r="B14" s="21">
        <v>35</v>
      </c>
      <c r="C14" s="21">
        <v>11</v>
      </c>
      <c r="D14" s="21">
        <v>31</v>
      </c>
      <c r="E14" s="21">
        <v>250</v>
      </c>
      <c r="F14" s="21" t="s">
        <v>1</v>
      </c>
      <c r="G14" s="21">
        <v>1500</v>
      </c>
      <c r="H14" s="21">
        <v>995</v>
      </c>
      <c r="I14" s="21">
        <v>1000</v>
      </c>
      <c r="J14" s="21">
        <v>1281.3109637143971</v>
      </c>
    </row>
    <row r="15" spans="1:13" ht="12.75" customHeight="1" x14ac:dyDescent="0.25">
      <c r="A15" s="20">
        <v>1997</v>
      </c>
      <c r="B15" s="21">
        <v>30</v>
      </c>
      <c r="C15" s="21">
        <v>6</v>
      </c>
      <c r="D15" s="21">
        <v>20</v>
      </c>
      <c r="E15" s="21">
        <v>900</v>
      </c>
      <c r="F15" s="21" t="s">
        <v>1</v>
      </c>
      <c r="G15" s="21">
        <v>1500</v>
      </c>
      <c r="H15" s="21">
        <v>1133</v>
      </c>
      <c r="I15" s="21">
        <v>1100</v>
      </c>
      <c r="J15" s="21">
        <v>1400.2093104383889</v>
      </c>
    </row>
    <row r="16" spans="1:13" ht="12.75" customHeight="1" x14ac:dyDescent="0.25">
      <c r="A16" s="20">
        <v>1998</v>
      </c>
      <c r="B16" s="21">
        <v>35</v>
      </c>
      <c r="C16" s="21">
        <v>8</v>
      </c>
      <c r="D16" s="21">
        <v>23</v>
      </c>
      <c r="E16" s="21">
        <v>700</v>
      </c>
      <c r="F16" s="21" t="s">
        <v>1</v>
      </c>
      <c r="G16" s="21">
        <v>1500</v>
      </c>
      <c r="H16" s="21">
        <v>1000</v>
      </c>
      <c r="I16" s="21">
        <v>950</v>
      </c>
      <c r="J16" s="21">
        <v>1212.514574426739</v>
      </c>
    </row>
    <row r="17" spans="1:17" ht="12.75" customHeight="1" x14ac:dyDescent="0.25">
      <c r="A17" s="20">
        <v>1999</v>
      </c>
      <c r="B17" s="21">
        <v>32</v>
      </c>
      <c r="C17" s="21">
        <v>4</v>
      </c>
      <c r="D17" s="21">
        <v>13</v>
      </c>
      <c r="E17" s="21">
        <v>1000</v>
      </c>
      <c r="F17" s="21" t="s">
        <v>1</v>
      </c>
      <c r="G17" s="21">
        <v>1250</v>
      </c>
      <c r="H17" s="21">
        <v>1112</v>
      </c>
      <c r="I17" s="21">
        <v>1100</v>
      </c>
      <c r="J17" s="21">
        <v>1397.500870439862</v>
      </c>
    </row>
    <row r="18" spans="1:17" ht="12.75" customHeight="1" x14ac:dyDescent="0.25">
      <c r="A18" s="20">
        <v>2000</v>
      </c>
      <c r="B18" s="21">
        <v>21</v>
      </c>
      <c r="C18" s="21">
        <v>10</v>
      </c>
      <c r="D18" s="21">
        <v>48</v>
      </c>
      <c r="E18" s="21">
        <v>600</v>
      </c>
      <c r="F18" s="21" t="s">
        <v>1</v>
      </c>
      <c r="G18" s="21">
        <v>1000</v>
      </c>
      <c r="H18" s="21">
        <v>860</v>
      </c>
      <c r="I18" s="21">
        <v>900</v>
      </c>
      <c r="J18" s="21">
        <v>1133.2387561826617</v>
      </c>
    </row>
    <row r="19" spans="1:17" ht="12.75" customHeight="1" x14ac:dyDescent="0.25">
      <c r="A19" s="20">
        <v>2001</v>
      </c>
      <c r="B19" s="21">
        <v>42</v>
      </c>
      <c r="C19" s="21">
        <v>22</v>
      </c>
      <c r="D19" s="21">
        <v>52</v>
      </c>
      <c r="E19" s="21">
        <v>700</v>
      </c>
      <c r="F19" s="21" t="s">
        <v>1</v>
      </c>
      <c r="G19" s="21">
        <v>1200</v>
      </c>
      <c r="H19" s="21">
        <v>914</v>
      </c>
      <c r="I19" s="21">
        <v>1000</v>
      </c>
      <c r="J19" s="21">
        <v>1229.5480924033097</v>
      </c>
      <c r="M19" s="95"/>
      <c r="N19" s="95"/>
    </row>
    <row r="20" spans="1:17" ht="12.75" customHeight="1" x14ac:dyDescent="0.25">
      <c r="A20" s="20">
        <v>2002</v>
      </c>
      <c r="B20" s="21">
        <v>39</v>
      </c>
      <c r="C20" s="21">
        <v>23</v>
      </c>
      <c r="D20" s="21">
        <v>59</v>
      </c>
      <c r="E20" s="21">
        <v>700</v>
      </c>
      <c r="F20" s="21" t="s">
        <v>1</v>
      </c>
      <c r="G20" s="21">
        <v>1200</v>
      </c>
      <c r="H20" s="21">
        <v>870</v>
      </c>
      <c r="I20" s="21">
        <v>800</v>
      </c>
      <c r="J20" s="21">
        <v>962.87337364852465</v>
      </c>
      <c r="M20" s="95"/>
      <c r="N20" s="95"/>
    </row>
    <row r="21" spans="1:17" ht="12.75" customHeight="1" x14ac:dyDescent="0.25">
      <c r="A21" s="20">
        <v>2003</v>
      </c>
      <c r="B21" s="21">
        <v>42</v>
      </c>
      <c r="C21" s="21">
        <v>26</v>
      </c>
      <c r="D21" s="21">
        <v>62</v>
      </c>
      <c r="E21" s="21">
        <v>600</v>
      </c>
      <c r="F21" s="21" t="s">
        <v>1</v>
      </c>
      <c r="G21" s="21">
        <v>1100</v>
      </c>
      <c r="H21" s="21">
        <v>842</v>
      </c>
      <c r="I21" s="21">
        <v>800</v>
      </c>
      <c r="J21" s="21">
        <v>944.66218402790253</v>
      </c>
      <c r="M21" s="95"/>
      <c r="N21" s="95"/>
    </row>
    <row r="22" spans="1:17" ht="12.75" customHeight="1" x14ac:dyDescent="0.25">
      <c r="A22" s="20">
        <v>2004</v>
      </c>
      <c r="B22" s="21">
        <v>42</v>
      </c>
      <c r="C22" s="21">
        <v>26</v>
      </c>
      <c r="D22" s="21">
        <v>62</v>
      </c>
      <c r="E22" s="21">
        <v>600</v>
      </c>
      <c r="F22" s="21" t="s">
        <v>1</v>
      </c>
      <c r="G22" s="21">
        <v>1000</v>
      </c>
      <c r="H22" s="21">
        <v>856</v>
      </c>
      <c r="I22" s="21">
        <v>800</v>
      </c>
      <c r="J22" s="21">
        <v>941.17647058823536</v>
      </c>
      <c r="M22" s="95"/>
      <c r="N22" s="95"/>
    </row>
    <row r="23" spans="1:17" ht="12.75" customHeight="1" x14ac:dyDescent="0.25">
      <c r="A23" s="20">
        <v>2005</v>
      </c>
      <c r="B23" s="21">
        <v>42</v>
      </c>
      <c r="C23" s="21">
        <v>29</v>
      </c>
      <c r="D23" s="21">
        <v>69</v>
      </c>
      <c r="E23" s="21">
        <v>400</v>
      </c>
      <c r="F23" s="21" t="s">
        <v>1</v>
      </c>
      <c r="G23" s="21">
        <v>1000</v>
      </c>
      <c r="H23" s="21">
        <v>824</v>
      </c>
      <c r="I23" s="21">
        <v>800</v>
      </c>
      <c r="J23" s="21">
        <v>936.91380478584915</v>
      </c>
      <c r="M23" s="95"/>
      <c r="N23" s="95"/>
    </row>
    <row r="24" spans="1:17" ht="12.75" customHeight="1" x14ac:dyDescent="0.25">
      <c r="A24" s="20">
        <v>2006</v>
      </c>
      <c r="B24" s="21">
        <v>42</v>
      </c>
      <c r="C24" s="21">
        <v>29</v>
      </c>
      <c r="D24" s="21">
        <v>69</v>
      </c>
      <c r="E24" s="21">
        <v>600</v>
      </c>
      <c r="F24" s="21" t="s">
        <v>1</v>
      </c>
      <c r="G24" s="21">
        <v>1200</v>
      </c>
      <c r="H24" s="21">
        <v>810</v>
      </c>
      <c r="I24" s="21">
        <v>800</v>
      </c>
      <c r="J24" s="21">
        <v>924.35437337273925</v>
      </c>
      <c r="M24" s="95"/>
      <c r="N24" s="95"/>
    </row>
    <row r="25" spans="1:17" ht="12.75" customHeight="1" x14ac:dyDescent="0.25">
      <c r="A25" s="20">
        <v>2007</v>
      </c>
      <c r="B25" s="21">
        <v>40</v>
      </c>
      <c r="C25" s="21">
        <v>27</v>
      </c>
      <c r="D25" s="21">
        <v>68</v>
      </c>
      <c r="E25" s="21">
        <v>600</v>
      </c>
      <c r="F25" s="21" t="s">
        <v>1</v>
      </c>
      <c r="G25" s="21">
        <v>1000</v>
      </c>
      <c r="H25" s="21">
        <v>811</v>
      </c>
      <c r="I25" s="21">
        <v>800</v>
      </c>
      <c r="J25" s="21">
        <v>904.34064231868092</v>
      </c>
      <c r="M25" s="95"/>
      <c r="N25" s="95"/>
    </row>
    <row r="26" spans="1:17" ht="12.75" customHeight="1" x14ac:dyDescent="0.25">
      <c r="A26" s="20">
        <v>2008</v>
      </c>
      <c r="B26" s="21">
        <v>42</v>
      </c>
      <c r="C26" s="21">
        <v>33</v>
      </c>
      <c r="D26" s="21">
        <v>79</v>
      </c>
      <c r="E26" s="21">
        <v>600</v>
      </c>
      <c r="F26" s="21" t="s">
        <v>1</v>
      </c>
      <c r="G26" s="21">
        <v>1250</v>
      </c>
      <c r="H26" s="21">
        <v>882</v>
      </c>
      <c r="I26" s="21">
        <v>850</v>
      </c>
      <c r="J26" s="21">
        <v>928.91846921797003</v>
      </c>
      <c r="M26" s="95"/>
      <c r="N26" s="95"/>
    </row>
    <row r="27" spans="1:17" ht="12.75" customHeight="1" x14ac:dyDescent="0.25">
      <c r="A27" s="20">
        <v>2009</v>
      </c>
      <c r="B27" s="21">
        <v>42</v>
      </c>
      <c r="C27" s="21">
        <v>36</v>
      </c>
      <c r="D27" s="21">
        <v>86</v>
      </c>
      <c r="E27" s="21">
        <v>625</v>
      </c>
      <c r="F27" s="21" t="s">
        <v>1</v>
      </c>
      <c r="G27" s="21">
        <v>1200</v>
      </c>
      <c r="H27" s="21">
        <v>883</v>
      </c>
      <c r="I27" s="21">
        <v>800</v>
      </c>
      <c r="J27" s="21">
        <v>878.63282164476095</v>
      </c>
      <c r="M27" s="95"/>
      <c r="N27" s="95"/>
    </row>
    <row r="28" spans="1:17" ht="12.75" customHeight="1" x14ac:dyDescent="0.25">
      <c r="A28" s="20">
        <v>2010</v>
      </c>
      <c r="B28" s="21">
        <v>41</v>
      </c>
      <c r="C28" s="21">
        <v>33</v>
      </c>
      <c r="D28" s="21">
        <v>80.487804878048792</v>
      </c>
      <c r="E28" s="21">
        <v>650</v>
      </c>
      <c r="F28" s="21" t="s">
        <v>1</v>
      </c>
      <c r="G28" s="21">
        <v>1750</v>
      </c>
      <c r="H28" s="21">
        <v>905</v>
      </c>
      <c r="I28" s="21">
        <v>900</v>
      </c>
      <c r="J28" s="21">
        <v>977.1547591496676</v>
      </c>
      <c r="M28" s="95"/>
      <c r="N28" s="95"/>
    </row>
    <row r="29" spans="1:17" ht="12.75" customHeight="1" x14ac:dyDescent="0.25">
      <c r="A29" s="20">
        <v>2011</v>
      </c>
      <c r="B29" s="21">
        <v>42</v>
      </c>
      <c r="C29" s="21">
        <v>29</v>
      </c>
      <c r="D29" s="21">
        <v>69</v>
      </c>
      <c r="E29" s="21">
        <v>700</v>
      </c>
      <c r="F29" s="21" t="s">
        <v>1</v>
      </c>
      <c r="G29" s="21">
        <v>1100</v>
      </c>
      <c r="H29" s="21">
        <v>886</v>
      </c>
      <c r="I29" s="21">
        <v>900</v>
      </c>
      <c r="J29" s="21">
        <v>949.04151815817352</v>
      </c>
      <c r="M29" s="95"/>
      <c r="N29" s="95"/>
    </row>
    <row r="30" spans="1:17" ht="12.75" customHeight="1" x14ac:dyDescent="0.3">
      <c r="A30" s="20">
        <v>2012</v>
      </c>
      <c r="B30" s="21">
        <v>42</v>
      </c>
      <c r="C30" s="21">
        <v>26</v>
      </c>
      <c r="D30" s="21">
        <v>61.904761904761905</v>
      </c>
      <c r="E30" s="21">
        <v>750</v>
      </c>
      <c r="F30" s="21" t="s">
        <v>1</v>
      </c>
      <c r="G30" s="21">
        <v>1400</v>
      </c>
      <c r="H30" s="21">
        <v>918.27</v>
      </c>
      <c r="I30" s="21">
        <v>900</v>
      </c>
      <c r="J30" s="21">
        <v>940.67472947167414</v>
      </c>
      <c r="M30" s="95"/>
      <c r="N30" s="95"/>
      <c r="Q30" s="33"/>
    </row>
    <row r="31" spans="1:17" ht="12.75" customHeight="1" x14ac:dyDescent="0.25">
      <c r="A31" s="20">
        <v>2013</v>
      </c>
      <c r="B31" s="21">
        <v>42</v>
      </c>
      <c r="C31" s="21">
        <v>36</v>
      </c>
      <c r="D31" s="21">
        <v>86</v>
      </c>
      <c r="E31" s="21">
        <v>600</v>
      </c>
      <c r="F31" s="21" t="s">
        <v>1</v>
      </c>
      <c r="G31" s="21">
        <v>1200</v>
      </c>
      <c r="H31" s="21">
        <v>890</v>
      </c>
      <c r="I31" s="21">
        <v>900</v>
      </c>
      <c r="J31" s="21">
        <v>941.09405846016671</v>
      </c>
      <c r="M31" s="95"/>
      <c r="N31" s="95"/>
    </row>
    <row r="32" spans="1:17" ht="12.75" customHeight="1" x14ac:dyDescent="0.25">
      <c r="A32" s="20">
        <v>2014</v>
      </c>
      <c r="B32" s="21">
        <v>41</v>
      </c>
      <c r="C32" s="21">
        <v>33</v>
      </c>
      <c r="D32" s="21">
        <v>80.487804878048792</v>
      </c>
      <c r="E32" s="21">
        <v>700</v>
      </c>
      <c r="F32" s="21" t="s">
        <v>1</v>
      </c>
      <c r="G32" s="21">
        <v>1100</v>
      </c>
      <c r="H32" s="21">
        <v>911</v>
      </c>
      <c r="I32" s="21">
        <v>900</v>
      </c>
      <c r="J32" s="21">
        <v>942.80519314810681</v>
      </c>
      <c r="M32" s="95"/>
      <c r="N32" s="95"/>
    </row>
    <row r="33" spans="1:14" ht="12.75" customHeight="1" x14ac:dyDescent="0.25">
      <c r="A33" s="20">
        <v>2015</v>
      </c>
      <c r="B33" s="21">
        <v>47</v>
      </c>
      <c r="C33" s="21">
        <v>43</v>
      </c>
      <c r="D33" s="21">
        <v>91</v>
      </c>
      <c r="E33" s="21">
        <v>700</v>
      </c>
      <c r="F33" s="21" t="s">
        <v>1</v>
      </c>
      <c r="G33" s="21">
        <v>1250</v>
      </c>
      <c r="H33" s="21">
        <v>917</v>
      </c>
      <c r="I33" s="21">
        <v>900</v>
      </c>
      <c r="J33" s="21">
        <v>943.22642412637606</v>
      </c>
      <c r="M33" s="95"/>
      <c r="N33" s="95"/>
    </row>
    <row r="34" spans="1:14" ht="12.75" customHeight="1" x14ac:dyDescent="0.3">
      <c r="A34" s="20">
        <v>2016</v>
      </c>
      <c r="B34" s="21">
        <v>49</v>
      </c>
      <c r="C34" s="47">
        <v>45</v>
      </c>
      <c r="D34" s="28">
        <v>91.83673469387756</v>
      </c>
      <c r="E34" s="21">
        <v>650</v>
      </c>
      <c r="F34" s="21" t="s">
        <v>1</v>
      </c>
      <c r="G34" s="21">
        <v>1200</v>
      </c>
      <c r="H34" s="21">
        <v>906.82</v>
      </c>
      <c r="I34" s="21">
        <v>900</v>
      </c>
      <c r="J34" s="21">
        <v>934.04544449009256</v>
      </c>
      <c r="M34" s="95"/>
      <c r="N34" s="95"/>
    </row>
    <row r="35" spans="1:14" ht="12.75" customHeight="1" x14ac:dyDescent="0.3">
      <c r="A35" s="59">
        <v>2017</v>
      </c>
      <c r="B35" s="60">
        <v>54</v>
      </c>
      <c r="C35" s="47">
        <v>51</v>
      </c>
      <c r="D35" s="28">
        <v>94</v>
      </c>
      <c r="E35" s="60">
        <v>650</v>
      </c>
      <c r="F35" s="60" t="s">
        <v>1</v>
      </c>
      <c r="G35" s="60">
        <v>1100</v>
      </c>
      <c r="H35" s="60">
        <v>905.49</v>
      </c>
      <c r="I35" s="60">
        <v>900</v>
      </c>
      <c r="J35" s="60">
        <v>917.57474154791828</v>
      </c>
      <c r="M35" s="95"/>
      <c r="N35" s="95"/>
    </row>
    <row r="36" spans="1:14" ht="12.75" customHeight="1" x14ac:dyDescent="0.3">
      <c r="A36" s="59">
        <v>2018</v>
      </c>
      <c r="B36" s="60">
        <v>53</v>
      </c>
      <c r="C36" s="47">
        <v>51</v>
      </c>
      <c r="D36" s="28">
        <v>96</v>
      </c>
      <c r="E36" s="60">
        <v>700</v>
      </c>
      <c r="F36" s="60" t="s">
        <v>1</v>
      </c>
      <c r="G36" s="60">
        <v>1200</v>
      </c>
      <c r="H36" s="60">
        <v>893.14</v>
      </c>
      <c r="I36" s="60">
        <v>900</v>
      </c>
      <c r="J36" s="60">
        <v>900</v>
      </c>
      <c r="M36" s="95"/>
      <c r="N36" s="95"/>
    </row>
    <row r="37" spans="1:14" ht="6" customHeight="1" x14ac:dyDescent="0.25">
      <c r="A37" s="45"/>
      <c r="B37" s="23"/>
      <c r="C37" s="23"/>
      <c r="D37" s="23"/>
      <c r="E37" s="23"/>
      <c r="F37" s="23"/>
      <c r="G37" s="23"/>
      <c r="H37" s="23"/>
      <c r="I37" s="23"/>
      <c r="J37" s="23"/>
    </row>
    <row r="38" spans="1:14" ht="15" customHeight="1" x14ac:dyDescent="0.25">
      <c r="A38" s="134" t="s">
        <v>24</v>
      </c>
      <c r="B38" s="135"/>
      <c r="C38" s="135"/>
      <c r="D38" s="135"/>
      <c r="E38" s="135"/>
      <c r="F38" s="135"/>
      <c r="G38" s="135"/>
      <c r="H38" s="135"/>
      <c r="I38" s="135"/>
      <c r="J38" s="135"/>
      <c r="M38" s="95"/>
      <c r="N38" s="95"/>
    </row>
  </sheetData>
  <mergeCells count="8">
    <mergeCell ref="K1:M1"/>
    <mergeCell ref="A38:J38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43"/>
  <sheetViews>
    <sheetView workbookViewId="0">
      <pane ySplit="4" topLeftCell="A5" activePane="bottomLeft" state="frozen"/>
      <selection activeCell="A6" sqref="A6:XFD36"/>
      <selection pane="bottomLeft" activeCell="M13" sqref="M13"/>
    </sheetView>
  </sheetViews>
  <sheetFormatPr defaultColWidth="9.109375" defaultRowHeight="13.2" x14ac:dyDescent="0.25"/>
  <cols>
    <col min="1" max="1" width="6.6640625" style="20" customWidth="1"/>
    <col min="2" max="4" width="8.6640625" style="16" customWidth="1"/>
    <col min="5" max="5" width="6.6640625" style="16" customWidth="1"/>
    <col min="6" max="6" width="2.6640625" style="16" customWidth="1"/>
    <col min="7" max="7" width="6.6640625" style="16" customWidth="1"/>
    <col min="8" max="9" width="8.6640625" style="16" customWidth="1"/>
    <col min="10" max="10" width="9.6640625" style="16" customWidth="1"/>
    <col min="11" max="16384" width="9.109375" style="15"/>
  </cols>
  <sheetData>
    <row r="1" spans="1:13" ht="30" customHeight="1" x14ac:dyDescent="0.25">
      <c r="K1" s="131" t="s">
        <v>26</v>
      </c>
      <c r="L1" s="132"/>
      <c r="M1" s="132"/>
    </row>
    <row r="2" spans="1:13" ht="45" customHeight="1" x14ac:dyDescent="0.25">
      <c r="A2" s="140" t="s">
        <v>57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3" ht="15" customHeight="1" x14ac:dyDescent="0.25">
      <c r="A3" s="22"/>
      <c r="B3" s="139" t="s">
        <v>8</v>
      </c>
      <c r="C3" s="136" t="s">
        <v>2</v>
      </c>
      <c r="D3" s="136"/>
      <c r="E3" s="139" t="s">
        <v>5</v>
      </c>
      <c r="F3" s="139"/>
      <c r="G3" s="139"/>
      <c r="H3" s="136" t="s">
        <v>3</v>
      </c>
      <c r="I3" s="136"/>
      <c r="J3" s="139" t="s">
        <v>9</v>
      </c>
    </row>
    <row r="4" spans="1:13" ht="30" customHeight="1" x14ac:dyDescent="0.25">
      <c r="A4" s="17"/>
      <c r="B4" s="138"/>
      <c r="C4" s="108" t="s">
        <v>0</v>
      </c>
      <c r="D4" s="108" t="s">
        <v>4</v>
      </c>
      <c r="E4" s="138"/>
      <c r="F4" s="138"/>
      <c r="G4" s="138"/>
      <c r="H4" s="108" t="s">
        <v>6</v>
      </c>
      <c r="I4" s="108" t="s">
        <v>7</v>
      </c>
      <c r="J4" s="138"/>
    </row>
    <row r="5" spans="1:13" ht="6" customHeight="1" x14ac:dyDescent="0.25">
      <c r="A5" s="15"/>
      <c r="B5" s="107"/>
      <c r="C5" s="107"/>
      <c r="D5" s="107"/>
      <c r="E5" s="107"/>
      <c r="F5" s="107"/>
      <c r="G5" s="107"/>
      <c r="H5" s="107"/>
      <c r="I5" s="107"/>
      <c r="J5" s="107"/>
    </row>
    <row r="6" spans="1:13" ht="12.75" customHeight="1" x14ac:dyDescent="0.25">
      <c r="A6" s="20">
        <v>1988</v>
      </c>
      <c r="B6" s="21">
        <v>21</v>
      </c>
      <c r="C6" s="21">
        <v>9</v>
      </c>
      <c r="D6" s="21">
        <v>43</v>
      </c>
      <c r="E6" s="21">
        <v>900</v>
      </c>
      <c r="F6" s="21" t="s">
        <v>1</v>
      </c>
      <c r="G6" s="21">
        <v>2500</v>
      </c>
      <c r="H6" s="21">
        <v>1689</v>
      </c>
      <c r="I6" s="21">
        <v>1700</v>
      </c>
      <c r="J6" s="60">
        <v>3159.4793435200904</v>
      </c>
    </row>
    <row r="7" spans="1:13" ht="12.75" customHeight="1" x14ac:dyDescent="0.25">
      <c r="A7" s="20">
        <v>1989</v>
      </c>
      <c r="B7" s="21">
        <v>42</v>
      </c>
      <c r="C7" s="21">
        <v>17</v>
      </c>
      <c r="D7" s="21">
        <v>40</v>
      </c>
      <c r="E7" s="21">
        <v>1000</v>
      </c>
      <c r="F7" s="21" t="s">
        <v>1</v>
      </c>
      <c r="G7" s="21">
        <v>2800</v>
      </c>
      <c r="H7" s="21">
        <v>1981</v>
      </c>
      <c r="I7" s="21">
        <v>2000</v>
      </c>
      <c r="J7" s="60">
        <v>3492.131008081667</v>
      </c>
    </row>
    <row r="8" spans="1:13" ht="12.75" customHeight="1" x14ac:dyDescent="0.25">
      <c r="A8" s="20">
        <v>1990</v>
      </c>
      <c r="B8" s="21">
        <v>40</v>
      </c>
      <c r="C8" s="21">
        <v>20</v>
      </c>
      <c r="D8" s="21">
        <v>50</v>
      </c>
      <c r="E8" s="21">
        <v>1000</v>
      </c>
      <c r="F8" s="21" t="s">
        <v>1</v>
      </c>
      <c r="G8" s="21">
        <v>3000</v>
      </c>
      <c r="H8" s="21">
        <v>2010</v>
      </c>
      <c r="I8" s="21">
        <v>2000</v>
      </c>
      <c r="J8" s="60">
        <v>3164.0813180460541</v>
      </c>
    </row>
    <row r="9" spans="1:13" ht="12.75" customHeight="1" x14ac:dyDescent="0.25">
      <c r="A9" s="20">
        <v>1991</v>
      </c>
      <c r="B9" s="21">
        <v>35</v>
      </c>
      <c r="C9" s="21">
        <v>17</v>
      </c>
      <c r="D9" s="21">
        <v>49</v>
      </c>
      <c r="E9" s="21">
        <v>250</v>
      </c>
      <c r="F9" s="21" t="s">
        <v>1</v>
      </c>
      <c r="G9" s="21">
        <v>2500</v>
      </c>
      <c r="H9" s="21">
        <v>1862</v>
      </c>
      <c r="I9" s="21">
        <v>2000</v>
      </c>
      <c r="J9" s="60">
        <v>2891.099568623998</v>
      </c>
    </row>
    <row r="10" spans="1:13" ht="12.75" customHeight="1" x14ac:dyDescent="0.25">
      <c r="A10" s="20">
        <v>1992</v>
      </c>
      <c r="B10" s="21">
        <v>39</v>
      </c>
      <c r="C10" s="21">
        <v>20</v>
      </c>
      <c r="D10" s="21">
        <v>51</v>
      </c>
      <c r="E10" s="21">
        <v>450</v>
      </c>
      <c r="F10" s="21" t="s">
        <v>1</v>
      </c>
      <c r="G10" s="21">
        <v>3000</v>
      </c>
      <c r="H10" s="21">
        <v>1782</v>
      </c>
      <c r="I10" s="21">
        <v>1875</v>
      </c>
      <c r="J10" s="60">
        <v>2647.4761372430989</v>
      </c>
    </row>
    <row r="11" spans="1:13" ht="12.75" customHeight="1" x14ac:dyDescent="0.25">
      <c r="A11" s="20">
        <v>1993</v>
      </c>
      <c r="B11" s="21">
        <v>41</v>
      </c>
      <c r="C11" s="21">
        <v>22</v>
      </c>
      <c r="D11" s="21">
        <v>54</v>
      </c>
      <c r="E11" s="21">
        <v>1000</v>
      </c>
      <c r="F11" s="21" t="s">
        <v>1</v>
      </c>
      <c r="G11" s="21">
        <v>3000</v>
      </c>
      <c r="H11" s="21">
        <v>2059</v>
      </c>
      <c r="I11" s="21">
        <v>2375</v>
      </c>
      <c r="J11" s="21">
        <v>3202.159543457733</v>
      </c>
    </row>
    <row r="12" spans="1:13" ht="12.75" customHeight="1" x14ac:dyDescent="0.25">
      <c r="A12" s="20">
        <v>1994</v>
      </c>
      <c r="B12" s="21">
        <v>36</v>
      </c>
      <c r="C12" s="21">
        <v>14</v>
      </c>
      <c r="D12" s="21">
        <v>39</v>
      </c>
      <c r="E12" s="21">
        <v>700</v>
      </c>
      <c r="F12" s="21" t="s">
        <v>1</v>
      </c>
      <c r="G12" s="21">
        <v>5000</v>
      </c>
      <c r="H12" s="21">
        <v>2289</v>
      </c>
      <c r="I12" s="21">
        <v>2500</v>
      </c>
      <c r="J12" s="21">
        <v>3299.4413856850051</v>
      </c>
    </row>
    <row r="13" spans="1:13" ht="12.75" customHeight="1" x14ac:dyDescent="0.25">
      <c r="A13" s="20">
        <v>1995</v>
      </c>
      <c r="B13" s="21">
        <v>39</v>
      </c>
      <c r="C13" s="21">
        <v>13</v>
      </c>
      <c r="D13" s="21">
        <v>33</v>
      </c>
      <c r="E13" s="21">
        <v>1200</v>
      </c>
      <c r="F13" s="21" t="s">
        <v>1</v>
      </c>
      <c r="G13" s="21">
        <v>4500</v>
      </c>
      <c r="H13" s="21">
        <v>2398</v>
      </c>
      <c r="I13" s="21">
        <v>2250</v>
      </c>
      <c r="J13" s="21">
        <v>2898.3290185926098</v>
      </c>
    </row>
    <row r="14" spans="1:13" ht="12.75" customHeight="1" x14ac:dyDescent="0.25">
      <c r="A14" s="20">
        <v>1996</v>
      </c>
      <c r="B14" s="21">
        <v>35</v>
      </c>
      <c r="C14" s="21">
        <v>13</v>
      </c>
      <c r="D14" s="21">
        <v>37</v>
      </c>
      <c r="E14" s="21">
        <v>500</v>
      </c>
      <c r="F14" s="21" t="s">
        <v>1</v>
      </c>
      <c r="G14" s="21">
        <v>2500</v>
      </c>
      <c r="H14" s="21">
        <v>1605</v>
      </c>
      <c r="I14" s="21">
        <v>1750</v>
      </c>
      <c r="J14" s="21">
        <v>2242.2941865001949</v>
      </c>
    </row>
    <row r="15" spans="1:13" ht="12.75" customHeight="1" x14ac:dyDescent="0.25">
      <c r="A15" s="20">
        <v>1997</v>
      </c>
      <c r="B15" s="21">
        <v>30</v>
      </c>
      <c r="C15" s="21">
        <v>6</v>
      </c>
      <c r="D15" s="21">
        <v>20</v>
      </c>
      <c r="E15" s="21">
        <v>800</v>
      </c>
      <c r="F15" s="21" t="s">
        <v>1</v>
      </c>
      <c r="G15" s="21">
        <v>2500</v>
      </c>
      <c r="H15" s="21">
        <v>1667</v>
      </c>
      <c r="I15" s="21">
        <v>1600</v>
      </c>
      <c r="J15" s="21">
        <v>2036.668087910384</v>
      </c>
    </row>
    <row r="16" spans="1:13" ht="12.75" customHeight="1" x14ac:dyDescent="0.25">
      <c r="A16" s="20">
        <v>1998</v>
      </c>
      <c r="B16" s="21">
        <v>35</v>
      </c>
      <c r="C16" s="21">
        <v>8</v>
      </c>
      <c r="D16" s="21">
        <v>23</v>
      </c>
      <c r="E16" s="21">
        <v>500</v>
      </c>
      <c r="F16" s="21" t="s">
        <v>1</v>
      </c>
      <c r="G16" s="21">
        <v>3000</v>
      </c>
      <c r="H16" s="21">
        <v>1788</v>
      </c>
      <c r="I16" s="21">
        <v>1875</v>
      </c>
      <c r="J16" s="21">
        <v>2393.12087057909</v>
      </c>
    </row>
    <row r="17" spans="1:10" ht="12.75" customHeight="1" x14ac:dyDescent="0.25">
      <c r="A17" s="20">
        <v>1999</v>
      </c>
      <c r="B17" s="21">
        <v>32</v>
      </c>
      <c r="C17" s="21">
        <v>1</v>
      </c>
      <c r="D17" s="21">
        <v>3</v>
      </c>
      <c r="E17" s="21">
        <v>1750</v>
      </c>
      <c r="F17" s="21" t="s">
        <v>1</v>
      </c>
      <c r="G17" s="21">
        <v>1750</v>
      </c>
      <c r="H17" s="21">
        <v>1750</v>
      </c>
      <c r="I17" s="21">
        <v>1750</v>
      </c>
      <c r="J17" s="21">
        <v>2223.2968393361443</v>
      </c>
    </row>
    <row r="18" spans="1:10" ht="12.75" customHeight="1" x14ac:dyDescent="0.25">
      <c r="A18" s="20">
        <v>2000</v>
      </c>
      <c r="B18" s="21">
        <v>21</v>
      </c>
      <c r="C18" s="21">
        <v>6</v>
      </c>
      <c r="D18" s="21">
        <v>29</v>
      </c>
      <c r="E18" s="21">
        <v>1500</v>
      </c>
      <c r="F18" s="21" t="s">
        <v>1</v>
      </c>
      <c r="G18" s="21">
        <v>3500</v>
      </c>
      <c r="H18" s="21">
        <v>2267</v>
      </c>
      <c r="I18" s="21">
        <v>2250</v>
      </c>
      <c r="J18" s="21">
        <v>2833.0968904566544</v>
      </c>
    </row>
    <row r="19" spans="1:10" ht="12.75" customHeight="1" x14ac:dyDescent="0.25">
      <c r="A19" s="20">
        <v>2001</v>
      </c>
      <c r="B19" s="21">
        <v>42</v>
      </c>
      <c r="C19" s="21">
        <v>10</v>
      </c>
      <c r="D19" s="21">
        <v>24</v>
      </c>
      <c r="E19" s="21">
        <v>1100</v>
      </c>
      <c r="F19" s="21" t="s">
        <v>1</v>
      </c>
      <c r="G19" s="21">
        <v>2500</v>
      </c>
      <c r="H19" s="21">
        <v>1910</v>
      </c>
      <c r="I19" s="21">
        <v>2000</v>
      </c>
      <c r="J19" s="21">
        <v>2459.0961848066195</v>
      </c>
    </row>
    <row r="20" spans="1:10" ht="12.75" customHeight="1" x14ac:dyDescent="0.25">
      <c r="A20" s="20">
        <v>2002</v>
      </c>
      <c r="B20" s="21">
        <v>39</v>
      </c>
      <c r="C20" s="21">
        <v>17</v>
      </c>
      <c r="D20" s="21">
        <v>44</v>
      </c>
      <c r="E20" s="21">
        <v>1000</v>
      </c>
      <c r="F20" s="21" t="s">
        <v>1</v>
      </c>
      <c r="G20" s="21">
        <v>3500</v>
      </c>
      <c r="H20" s="21">
        <v>1953</v>
      </c>
      <c r="I20" s="21">
        <v>1600</v>
      </c>
      <c r="J20" s="21">
        <v>1925.7467472970493</v>
      </c>
    </row>
    <row r="21" spans="1:10" ht="12.75" customHeight="1" x14ac:dyDescent="0.25">
      <c r="A21" s="20">
        <v>2003</v>
      </c>
      <c r="B21" s="21">
        <v>42</v>
      </c>
      <c r="C21" s="21">
        <v>20</v>
      </c>
      <c r="D21" s="21">
        <v>48</v>
      </c>
      <c r="E21" s="21">
        <v>800</v>
      </c>
      <c r="F21" s="21" t="s">
        <v>1</v>
      </c>
      <c r="G21" s="21">
        <v>3000</v>
      </c>
      <c r="H21" s="21">
        <v>1935</v>
      </c>
      <c r="I21" s="21">
        <v>2000</v>
      </c>
      <c r="J21" s="21">
        <v>2361.6554600697564</v>
      </c>
    </row>
    <row r="22" spans="1:10" ht="12.75" customHeight="1" x14ac:dyDescent="0.25">
      <c r="A22" s="20">
        <v>2004</v>
      </c>
      <c r="B22" s="21">
        <v>42</v>
      </c>
      <c r="C22" s="21">
        <v>18</v>
      </c>
      <c r="D22" s="21">
        <v>43</v>
      </c>
      <c r="E22" s="21">
        <v>800</v>
      </c>
      <c r="F22" s="21" t="s">
        <v>1</v>
      </c>
      <c r="G22" s="21">
        <v>3000</v>
      </c>
      <c r="H22" s="21">
        <v>1789</v>
      </c>
      <c r="I22" s="21">
        <v>2000</v>
      </c>
      <c r="J22" s="21">
        <v>2352.9411764705883</v>
      </c>
    </row>
    <row r="23" spans="1:10" ht="12.75" customHeight="1" x14ac:dyDescent="0.25">
      <c r="A23" s="20">
        <v>2005</v>
      </c>
      <c r="B23" s="21">
        <v>42</v>
      </c>
      <c r="C23" s="21">
        <v>20</v>
      </c>
      <c r="D23" s="21">
        <v>48</v>
      </c>
      <c r="E23" s="21">
        <v>800</v>
      </c>
      <c r="F23" s="21" t="s">
        <v>1</v>
      </c>
      <c r="G23" s="21">
        <v>3000</v>
      </c>
      <c r="H23" s="21">
        <v>1565</v>
      </c>
      <c r="I23" s="21">
        <v>1350</v>
      </c>
      <c r="J23" s="21">
        <v>1581.0420455761205</v>
      </c>
    </row>
    <row r="24" spans="1:10" ht="12.75" customHeight="1" x14ac:dyDescent="0.25">
      <c r="A24" s="20">
        <v>2006</v>
      </c>
      <c r="B24" s="21">
        <v>42</v>
      </c>
      <c r="C24" s="21">
        <v>21</v>
      </c>
      <c r="D24" s="21">
        <v>50</v>
      </c>
      <c r="E24" s="21">
        <v>800</v>
      </c>
      <c r="F24" s="21" t="s">
        <v>1</v>
      </c>
      <c r="G24" s="21">
        <v>2500</v>
      </c>
      <c r="H24" s="21">
        <v>1433</v>
      </c>
      <c r="I24" s="21">
        <v>1500</v>
      </c>
      <c r="J24" s="21">
        <v>1733.1644500738862</v>
      </c>
    </row>
    <row r="25" spans="1:10" ht="12.75" customHeight="1" x14ac:dyDescent="0.25">
      <c r="A25" s="20">
        <v>2007</v>
      </c>
      <c r="B25" s="21">
        <v>40</v>
      </c>
      <c r="C25" s="21">
        <v>17</v>
      </c>
      <c r="D25" s="21">
        <v>43</v>
      </c>
      <c r="E25" s="21">
        <v>600</v>
      </c>
      <c r="F25" s="21" t="s">
        <v>1</v>
      </c>
      <c r="G25" s="21">
        <v>2500</v>
      </c>
      <c r="H25" s="21">
        <v>1400</v>
      </c>
      <c r="I25" s="21">
        <v>1500</v>
      </c>
      <c r="J25" s="21">
        <v>1695.6387043475268</v>
      </c>
    </row>
    <row r="26" spans="1:10" ht="12.75" customHeight="1" x14ac:dyDescent="0.25">
      <c r="A26" s="20">
        <v>2008</v>
      </c>
      <c r="B26" s="21">
        <v>42</v>
      </c>
      <c r="C26" s="21">
        <v>10</v>
      </c>
      <c r="D26" s="21">
        <v>24</v>
      </c>
      <c r="E26" s="21">
        <v>600</v>
      </c>
      <c r="F26" s="21" t="s">
        <v>1</v>
      </c>
      <c r="G26" s="21">
        <v>3000</v>
      </c>
      <c r="H26" s="21">
        <v>2010</v>
      </c>
      <c r="I26" s="21">
        <v>2000</v>
      </c>
      <c r="J26" s="21">
        <v>2185.6905158069885</v>
      </c>
    </row>
    <row r="27" spans="1:10" ht="12.75" customHeight="1" x14ac:dyDescent="0.25">
      <c r="A27" s="20">
        <v>2009</v>
      </c>
      <c r="B27" s="21">
        <v>42</v>
      </c>
      <c r="C27" s="21">
        <v>13</v>
      </c>
      <c r="D27" s="21">
        <v>31</v>
      </c>
      <c r="E27" s="21">
        <v>900</v>
      </c>
      <c r="F27" s="21" t="s">
        <v>1</v>
      </c>
      <c r="G27" s="21">
        <v>3000</v>
      </c>
      <c r="H27" s="21">
        <v>1969</v>
      </c>
      <c r="I27" s="21">
        <v>2000</v>
      </c>
      <c r="J27" s="21">
        <v>2196.5820541119024</v>
      </c>
    </row>
    <row r="28" spans="1:10" ht="12.75" customHeight="1" x14ac:dyDescent="0.25">
      <c r="A28" s="20">
        <v>2010</v>
      </c>
      <c r="B28" s="21">
        <v>41</v>
      </c>
      <c r="C28" s="21">
        <v>9</v>
      </c>
      <c r="D28" s="21">
        <v>21.951219512195124</v>
      </c>
      <c r="E28" s="21">
        <v>800</v>
      </c>
      <c r="F28" s="21" t="s">
        <v>1</v>
      </c>
      <c r="G28" s="21">
        <v>4250</v>
      </c>
      <c r="H28" s="21">
        <v>2394</v>
      </c>
      <c r="I28" s="21">
        <v>2500</v>
      </c>
      <c r="J28" s="21">
        <v>2714.3187754157434</v>
      </c>
    </row>
    <row r="29" spans="1:10" ht="12.75" customHeight="1" x14ac:dyDescent="0.25">
      <c r="A29" s="20">
        <v>2011</v>
      </c>
      <c r="B29" s="21">
        <v>42</v>
      </c>
      <c r="C29" s="21">
        <v>7</v>
      </c>
      <c r="D29" s="21">
        <v>17</v>
      </c>
      <c r="E29" s="21">
        <v>1000</v>
      </c>
      <c r="F29" s="21" t="s">
        <v>1</v>
      </c>
      <c r="G29" s="21">
        <v>3000</v>
      </c>
      <c r="H29" s="21">
        <v>2257</v>
      </c>
      <c r="I29" s="21">
        <v>2500</v>
      </c>
      <c r="J29" s="21">
        <v>2636.2264393282599</v>
      </c>
    </row>
    <row r="30" spans="1:10" ht="12.75" customHeight="1" x14ac:dyDescent="0.25">
      <c r="A30" s="20">
        <v>2012</v>
      </c>
      <c r="B30" s="21">
        <v>42</v>
      </c>
      <c r="C30" s="21">
        <v>5</v>
      </c>
      <c r="D30" s="21">
        <v>11.904761904761903</v>
      </c>
      <c r="E30" s="21">
        <v>875</v>
      </c>
      <c r="F30" s="21" t="s">
        <v>1</v>
      </c>
      <c r="G30" s="21">
        <v>2500</v>
      </c>
      <c r="H30" s="21">
        <v>1775</v>
      </c>
      <c r="I30" s="21">
        <v>2000</v>
      </c>
      <c r="J30" s="21">
        <v>2090.3882877148312</v>
      </c>
    </row>
    <row r="31" spans="1:10" ht="12.75" customHeight="1" x14ac:dyDescent="0.25">
      <c r="A31" s="20">
        <v>2013</v>
      </c>
      <c r="B31" s="21">
        <v>42</v>
      </c>
      <c r="C31" s="21">
        <v>6</v>
      </c>
      <c r="D31" s="21">
        <v>14</v>
      </c>
      <c r="E31" s="21">
        <v>1000</v>
      </c>
      <c r="F31" s="21" t="s">
        <v>1</v>
      </c>
      <c r="G31" s="21">
        <v>2500</v>
      </c>
      <c r="H31" s="21">
        <v>1475</v>
      </c>
      <c r="I31" s="21">
        <v>1175</v>
      </c>
      <c r="J31" s="21">
        <v>1228.6505763229954</v>
      </c>
    </row>
    <row r="32" spans="1:10" ht="12.75" customHeight="1" x14ac:dyDescent="0.25">
      <c r="A32" s="20">
        <v>2014</v>
      </c>
      <c r="B32" s="21">
        <v>41</v>
      </c>
      <c r="C32" s="21">
        <v>3</v>
      </c>
      <c r="D32" s="21">
        <v>7.3170731707317067</v>
      </c>
      <c r="E32" s="21">
        <v>1000</v>
      </c>
      <c r="F32" s="21" t="s">
        <v>1</v>
      </c>
      <c r="G32" s="21">
        <v>3000</v>
      </c>
      <c r="H32" s="21">
        <v>1700</v>
      </c>
      <c r="I32" s="21">
        <v>1100</v>
      </c>
      <c r="J32" s="21">
        <v>1152.3174582921304</v>
      </c>
    </row>
    <row r="33" spans="1:1021 1031:2041 2051:3071 3081:4091 4101:5111 5121:6141 6151:7161 7171:8191 8201:9211 9221:10231 10241:11261 11271:12281 12291:13311 13321:14331 14341:15351 15361:16381" ht="12.75" customHeight="1" x14ac:dyDescent="0.25">
      <c r="A33" s="20">
        <v>2015</v>
      </c>
      <c r="B33" s="21">
        <v>47</v>
      </c>
      <c r="C33" s="21">
        <v>8</v>
      </c>
      <c r="D33" s="21">
        <v>17</v>
      </c>
      <c r="E33" s="21">
        <v>800</v>
      </c>
      <c r="F33" s="21" t="s">
        <v>1</v>
      </c>
      <c r="G33" s="21">
        <v>1750</v>
      </c>
      <c r="H33" s="21">
        <v>1325</v>
      </c>
      <c r="I33" s="21">
        <v>1250</v>
      </c>
      <c r="J33" s="21">
        <v>1310.0367001755224</v>
      </c>
    </row>
    <row r="34" spans="1:1021 1031:2041 2051:3071 3081:4091 4101:5111 5121:6141 6151:7161 7171:8191 8201:9211 9221:10231 10241:11261 11271:12281 12291:13311 13321:14331 14341:15351 15361:16381" ht="12.75" customHeight="1" x14ac:dyDescent="0.25">
      <c r="A34" s="20">
        <v>2016</v>
      </c>
      <c r="B34" s="21">
        <v>49</v>
      </c>
      <c r="C34" s="65">
        <v>12</v>
      </c>
      <c r="D34" s="28">
        <v>24.489795918367346</v>
      </c>
      <c r="E34" s="21">
        <v>700</v>
      </c>
      <c r="F34" s="21" t="s">
        <v>1</v>
      </c>
      <c r="G34" s="21">
        <v>2500</v>
      </c>
      <c r="H34" s="21">
        <v>1381.33</v>
      </c>
      <c r="I34" s="21">
        <v>1188</v>
      </c>
      <c r="J34" s="21">
        <v>1232.9399867269221</v>
      </c>
    </row>
    <row r="35" spans="1:1021 1031:2041 2051:3071 3081:4091 4101:5111 5121:6141 6151:7161 7171:8191 8201:9211 9221:10231 10241:11261 11271:12281 12291:13311 13321:14331 14341:15351 15361:16381" ht="12.75" customHeight="1" x14ac:dyDescent="0.25">
      <c r="A35" s="59">
        <v>2017</v>
      </c>
      <c r="B35" s="60">
        <v>54</v>
      </c>
      <c r="C35" s="65">
        <v>8</v>
      </c>
      <c r="D35" s="28">
        <v>15</v>
      </c>
      <c r="E35" s="60">
        <v>625</v>
      </c>
      <c r="F35" s="60" t="s">
        <v>1</v>
      </c>
      <c r="G35" s="60">
        <v>5000</v>
      </c>
      <c r="H35" s="60">
        <v>1750</v>
      </c>
      <c r="I35" s="60">
        <v>1350</v>
      </c>
      <c r="J35" s="60">
        <v>1376.3621123218775</v>
      </c>
    </row>
    <row r="36" spans="1:1021 1031:2041 2051:3071 3081:4091 4101:5111 5121:6141 6151:7161 7171:8191 8201:9211 9221:10231 10241:11261 11271:12281 12291:13311 13321:14331 14341:15351 15361:16381" ht="12.75" customHeight="1" x14ac:dyDescent="0.25">
      <c r="A36" s="59">
        <v>2018</v>
      </c>
      <c r="B36" s="60">
        <v>53</v>
      </c>
      <c r="C36" s="65">
        <v>15</v>
      </c>
      <c r="D36" s="28">
        <v>28</v>
      </c>
      <c r="E36" s="60">
        <v>750</v>
      </c>
      <c r="F36" s="60" t="s">
        <v>1</v>
      </c>
      <c r="G36" s="60">
        <v>2500</v>
      </c>
      <c r="H36" s="60">
        <v>1256.67</v>
      </c>
      <c r="I36" s="60">
        <v>1000</v>
      </c>
      <c r="J36" s="60">
        <v>1000</v>
      </c>
    </row>
    <row r="37" spans="1:1021 1031:2041 2051:3071 3081:4091 4101:5111 5121:6141 6151:7161 7171:8191 8201:9211 9221:10231 10241:11261 11271:12281 12291:13311 13321:14331 14341:15351 15361:16381" ht="6" customHeight="1" x14ac:dyDescent="0.25">
      <c r="A37" s="45"/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21 1031:2041 2051:3071 3081:4091 4101:5111 5121:6141 6151:7161 7171:8191 8201:9211 9221:10231 10241:11261 11271:12281 12291:13311 13321:14331 14341:15351 15361:16381" ht="15" customHeight="1" x14ac:dyDescent="0.25">
      <c r="A38" s="134" t="s">
        <v>24</v>
      </c>
      <c r="B38" s="135"/>
      <c r="C38" s="135"/>
      <c r="D38" s="135"/>
      <c r="E38" s="135"/>
      <c r="F38" s="135"/>
      <c r="G38" s="135"/>
      <c r="H38" s="135"/>
      <c r="I38" s="135"/>
      <c r="J38" s="135"/>
    </row>
    <row r="39" spans="1:1021 1031:2041 2051:3071 3081:4091 4101:5111 5121:6141 6151:7161 7171:8191 8201:9211 9221:10231 10241:11261 11271:12281 12291:13311 13321:14331 14341:15351 15361:16381" ht="6" customHeight="1" x14ac:dyDescent="0.25">
      <c r="K39" s="16"/>
    </row>
    <row r="40" spans="1:1021 1031:2041 2051:3071 3081:4091 4101:5111 5121:6141 6151:7161 7171:8191 8201:9211 9221:10231 10241:11261 11271:12281 12291:13311 13321:14331 14341:15351 15361:16381" s="52" customFormat="1" ht="30.6" customHeight="1" x14ac:dyDescent="0.25">
      <c r="A40" s="145" t="s">
        <v>25</v>
      </c>
      <c r="B40" s="145"/>
      <c r="C40" s="145"/>
      <c r="D40" s="145"/>
      <c r="E40" s="145"/>
      <c r="F40" s="145"/>
      <c r="G40" s="145"/>
      <c r="H40" s="145"/>
      <c r="I40" s="145"/>
      <c r="J40" s="145"/>
      <c r="K40" s="51"/>
      <c r="U40" s="51"/>
      <c r="AE40" s="51"/>
      <c r="AO40" s="51"/>
      <c r="AY40" s="51"/>
      <c r="BI40" s="51"/>
      <c r="BS40" s="51"/>
      <c r="CC40" s="51"/>
      <c r="CM40" s="51"/>
      <c r="CW40" s="51"/>
      <c r="DG40" s="51"/>
      <c r="DQ40" s="51"/>
      <c r="EA40" s="51"/>
      <c r="EK40" s="51"/>
      <c r="EU40" s="51"/>
      <c r="FE40" s="51"/>
      <c r="FO40" s="51"/>
      <c r="FY40" s="51"/>
      <c r="GI40" s="51"/>
      <c r="GS40" s="51"/>
      <c r="HC40" s="51"/>
      <c r="HM40" s="51"/>
      <c r="HW40" s="51"/>
      <c r="IG40" s="51"/>
      <c r="IQ40" s="51"/>
      <c r="JA40" s="51"/>
      <c r="JK40" s="51"/>
      <c r="JU40" s="51"/>
      <c r="KE40" s="51"/>
      <c r="KO40" s="51"/>
      <c r="KY40" s="51"/>
      <c r="LI40" s="51"/>
      <c r="LS40" s="51"/>
      <c r="MC40" s="51"/>
      <c r="MM40" s="51"/>
      <c r="MW40" s="51"/>
      <c r="NG40" s="51"/>
      <c r="NQ40" s="51"/>
      <c r="OA40" s="51"/>
      <c r="OK40" s="51"/>
      <c r="OU40" s="51"/>
      <c r="PE40" s="51"/>
      <c r="PO40" s="51"/>
      <c r="PY40" s="51"/>
      <c r="QI40" s="51"/>
      <c r="QS40" s="51"/>
      <c r="RC40" s="51"/>
      <c r="RM40" s="51"/>
      <c r="RW40" s="51"/>
      <c r="SG40" s="51"/>
      <c r="SQ40" s="51"/>
      <c r="TA40" s="51"/>
      <c r="TK40" s="51"/>
      <c r="TU40" s="51"/>
      <c r="UE40" s="51"/>
      <c r="UO40" s="51"/>
      <c r="UY40" s="51"/>
      <c r="VI40" s="51"/>
      <c r="VS40" s="51"/>
      <c r="WC40" s="51"/>
      <c r="WM40" s="51"/>
      <c r="WW40" s="51"/>
      <c r="XG40" s="51"/>
      <c r="XQ40" s="51"/>
      <c r="YA40" s="51"/>
      <c r="YK40" s="51"/>
      <c r="YU40" s="51"/>
      <c r="ZE40" s="51"/>
      <c r="ZO40" s="51"/>
      <c r="ZY40" s="51"/>
      <c r="AAI40" s="51"/>
      <c r="AAS40" s="51"/>
      <c r="ABC40" s="51"/>
      <c r="ABM40" s="51"/>
      <c r="ABW40" s="51"/>
      <c r="ACG40" s="51"/>
      <c r="ACQ40" s="51"/>
      <c r="ADA40" s="51"/>
      <c r="ADK40" s="51"/>
      <c r="ADU40" s="51"/>
      <c r="AEE40" s="51"/>
      <c r="AEO40" s="51"/>
      <c r="AEY40" s="51"/>
      <c r="AFI40" s="51"/>
      <c r="AFS40" s="51"/>
      <c r="AGC40" s="51"/>
      <c r="AGM40" s="51"/>
      <c r="AGW40" s="51"/>
      <c r="AHG40" s="51"/>
      <c r="AHQ40" s="51"/>
      <c r="AIA40" s="51"/>
      <c r="AIK40" s="51"/>
      <c r="AIU40" s="51"/>
      <c r="AJE40" s="51"/>
      <c r="AJO40" s="51"/>
      <c r="AJY40" s="51"/>
      <c r="AKI40" s="51"/>
      <c r="AKS40" s="51"/>
      <c r="ALC40" s="51"/>
      <c r="ALM40" s="51"/>
      <c r="ALW40" s="51"/>
      <c r="AMG40" s="51"/>
      <c r="AMQ40" s="51"/>
      <c r="ANA40" s="51"/>
      <c r="ANK40" s="51"/>
      <c r="ANU40" s="51"/>
      <c r="AOE40" s="51"/>
      <c r="AOO40" s="51"/>
      <c r="AOY40" s="51"/>
      <c r="API40" s="51"/>
      <c r="APS40" s="51"/>
      <c r="AQC40" s="51"/>
      <c r="AQM40" s="51"/>
      <c r="AQW40" s="51"/>
      <c r="ARG40" s="51"/>
      <c r="ARQ40" s="51"/>
      <c r="ASA40" s="51"/>
      <c r="ASK40" s="51"/>
      <c r="ASU40" s="51"/>
      <c r="ATE40" s="51"/>
      <c r="ATO40" s="51"/>
      <c r="ATY40" s="51"/>
      <c r="AUI40" s="51"/>
      <c r="AUS40" s="51"/>
      <c r="AVC40" s="51"/>
      <c r="AVM40" s="51"/>
      <c r="AVW40" s="51"/>
      <c r="AWG40" s="51"/>
      <c r="AWQ40" s="51"/>
      <c r="AXA40" s="51"/>
      <c r="AXK40" s="51"/>
      <c r="AXU40" s="51"/>
      <c r="AYE40" s="51"/>
      <c r="AYO40" s="51"/>
      <c r="AYY40" s="51"/>
      <c r="AZI40" s="51"/>
      <c r="AZS40" s="51"/>
      <c r="BAC40" s="51"/>
      <c r="BAM40" s="51"/>
      <c r="BAW40" s="51"/>
      <c r="BBG40" s="51"/>
      <c r="BBQ40" s="51"/>
      <c r="BCA40" s="51"/>
      <c r="BCK40" s="51"/>
      <c r="BCU40" s="51"/>
      <c r="BDE40" s="51"/>
      <c r="BDO40" s="51"/>
      <c r="BDY40" s="51"/>
      <c r="BEI40" s="51"/>
      <c r="BES40" s="51"/>
      <c r="BFC40" s="51"/>
      <c r="BFM40" s="51"/>
      <c r="BFW40" s="51"/>
      <c r="BGG40" s="51"/>
      <c r="BGQ40" s="51"/>
      <c r="BHA40" s="51"/>
      <c r="BHK40" s="51"/>
      <c r="BHU40" s="51"/>
      <c r="BIE40" s="51"/>
      <c r="BIO40" s="51"/>
      <c r="BIY40" s="51"/>
      <c r="BJI40" s="51"/>
      <c r="BJS40" s="51"/>
      <c r="BKC40" s="51"/>
      <c r="BKM40" s="51"/>
      <c r="BKW40" s="51"/>
      <c r="BLG40" s="51"/>
      <c r="BLQ40" s="51"/>
      <c r="BMA40" s="51"/>
      <c r="BMK40" s="51"/>
      <c r="BMU40" s="51"/>
      <c r="BNE40" s="51"/>
      <c r="BNO40" s="51"/>
      <c r="BNY40" s="51"/>
      <c r="BOI40" s="51"/>
      <c r="BOS40" s="51"/>
      <c r="BPC40" s="51"/>
      <c r="BPM40" s="51"/>
      <c r="BPW40" s="51"/>
      <c r="BQG40" s="51"/>
      <c r="BQQ40" s="51"/>
      <c r="BRA40" s="51"/>
      <c r="BRK40" s="51"/>
      <c r="BRU40" s="51"/>
      <c r="BSE40" s="51"/>
      <c r="BSO40" s="51"/>
      <c r="BSY40" s="51"/>
      <c r="BTI40" s="51"/>
      <c r="BTS40" s="51"/>
      <c r="BUC40" s="51"/>
      <c r="BUM40" s="51"/>
      <c r="BUW40" s="51"/>
      <c r="BVG40" s="51"/>
      <c r="BVQ40" s="51"/>
      <c r="BWA40" s="51"/>
      <c r="BWK40" s="51"/>
      <c r="BWU40" s="51"/>
      <c r="BXE40" s="51"/>
      <c r="BXO40" s="51"/>
      <c r="BXY40" s="51"/>
      <c r="BYI40" s="51"/>
      <c r="BYS40" s="51"/>
      <c r="BZC40" s="51"/>
      <c r="BZM40" s="51"/>
      <c r="BZW40" s="51"/>
      <c r="CAG40" s="51"/>
      <c r="CAQ40" s="51"/>
      <c r="CBA40" s="51"/>
      <c r="CBK40" s="51"/>
      <c r="CBU40" s="51"/>
      <c r="CCE40" s="51"/>
      <c r="CCO40" s="51"/>
      <c r="CCY40" s="51"/>
      <c r="CDI40" s="51"/>
      <c r="CDS40" s="51"/>
      <c r="CEC40" s="51"/>
      <c r="CEM40" s="51"/>
      <c r="CEW40" s="51"/>
      <c r="CFG40" s="51"/>
      <c r="CFQ40" s="51"/>
      <c r="CGA40" s="51"/>
      <c r="CGK40" s="51"/>
      <c r="CGU40" s="51"/>
      <c r="CHE40" s="51"/>
      <c r="CHO40" s="51"/>
      <c r="CHY40" s="51"/>
      <c r="CII40" s="51"/>
      <c r="CIS40" s="51"/>
      <c r="CJC40" s="51"/>
      <c r="CJM40" s="51"/>
      <c r="CJW40" s="51"/>
      <c r="CKG40" s="51"/>
      <c r="CKQ40" s="51"/>
      <c r="CLA40" s="51"/>
      <c r="CLK40" s="51"/>
      <c r="CLU40" s="51"/>
      <c r="CME40" s="51"/>
      <c r="CMO40" s="51"/>
      <c r="CMY40" s="51"/>
      <c r="CNI40" s="51"/>
      <c r="CNS40" s="51"/>
      <c r="COC40" s="51"/>
      <c r="COM40" s="51"/>
      <c r="COW40" s="51"/>
      <c r="CPG40" s="51"/>
      <c r="CPQ40" s="51"/>
      <c r="CQA40" s="51"/>
      <c r="CQK40" s="51"/>
      <c r="CQU40" s="51"/>
      <c r="CRE40" s="51"/>
      <c r="CRO40" s="51"/>
      <c r="CRY40" s="51"/>
      <c r="CSI40" s="51"/>
      <c r="CSS40" s="51"/>
      <c r="CTC40" s="51"/>
      <c r="CTM40" s="51"/>
      <c r="CTW40" s="51"/>
      <c r="CUG40" s="51"/>
      <c r="CUQ40" s="51"/>
      <c r="CVA40" s="51"/>
      <c r="CVK40" s="51"/>
      <c r="CVU40" s="51"/>
      <c r="CWE40" s="51"/>
      <c r="CWO40" s="51"/>
      <c r="CWY40" s="51"/>
      <c r="CXI40" s="51"/>
      <c r="CXS40" s="51"/>
      <c r="CYC40" s="51"/>
      <c r="CYM40" s="51"/>
      <c r="CYW40" s="51"/>
      <c r="CZG40" s="51"/>
      <c r="CZQ40" s="51"/>
      <c r="DAA40" s="51"/>
      <c r="DAK40" s="51"/>
      <c r="DAU40" s="51"/>
      <c r="DBE40" s="51"/>
      <c r="DBO40" s="51"/>
      <c r="DBY40" s="51"/>
      <c r="DCI40" s="51"/>
      <c r="DCS40" s="51"/>
      <c r="DDC40" s="51"/>
      <c r="DDM40" s="51"/>
      <c r="DDW40" s="51"/>
      <c r="DEG40" s="51"/>
      <c r="DEQ40" s="51"/>
      <c r="DFA40" s="51"/>
      <c r="DFK40" s="51"/>
      <c r="DFU40" s="51"/>
      <c r="DGE40" s="51"/>
      <c r="DGO40" s="51"/>
      <c r="DGY40" s="51"/>
      <c r="DHI40" s="51"/>
      <c r="DHS40" s="51"/>
      <c r="DIC40" s="51"/>
      <c r="DIM40" s="51"/>
      <c r="DIW40" s="51"/>
      <c r="DJG40" s="51"/>
      <c r="DJQ40" s="51"/>
      <c r="DKA40" s="51"/>
      <c r="DKK40" s="51"/>
      <c r="DKU40" s="51"/>
      <c r="DLE40" s="51"/>
      <c r="DLO40" s="51"/>
      <c r="DLY40" s="51"/>
      <c r="DMI40" s="51"/>
      <c r="DMS40" s="51"/>
      <c r="DNC40" s="51"/>
      <c r="DNM40" s="51"/>
      <c r="DNW40" s="51"/>
      <c r="DOG40" s="51"/>
      <c r="DOQ40" s="51"/>
      <c r="DPA40" s="51"/>
      <c r="DPK40" s="51"/>
      <c r="DPU40" s="51"/>
      <c r="DQE40" s="51"/>
      <c r="DQO40" s="51"/>
      <c r="DQY40" s="51"/>
      <c r="DRI40" s="51"/>
      <c r="DRS40" s="51"/>
      <c r="DSC40" s="51"/>
      <c r="DSM40" s="51"/>
      <c r="DSW40" s="51"/>
      <c r="DTG40" s="51"/>
      <c r="DTQ40" s="51"/>
      <c r="DUA40" s="51"/>
      <c r="DUK40" s="51"/>
      <c r="DUU40" s="51"/>
      <c r="DVE40" s="51"/>
      <c r="DVO40" s="51"/>
      <c r="DVY40" s="51"/>
      <c r="DWI40" s="51"/>
      <c r="DWS40" s="51"/>
      <c r="DXC40" s="51"/>
      <c r="DXM40" s="51"/>
      <c r="DXW40" s="51"/>
      <c r="DYG40" s="51"/>
      <c r="DYQ40" s="51"/>
      <c r="DZA40" s="51"/>
      <c r="DZK40" s="51"/>
      <c r="DZU40" s="51"/>
      <c r="EAE40" s="51"/>
      <c r="EAO40" s="51"/>
      <c r="EAY40" s="51"/>
      <c r="EBI40" s="51"/>
      <c r="EBS40" s="51"/>
      <c r="ECC40" s="51"/>
      <c r="ECM40" s="51"/>
      <c r="ECW40" s="51"/>
      <c r="EDG40" s="51"/>
      <c r="EDQ40" s="51"/>
      <c r="EEA40" s="51"/>
      <c r="EEK40" s="51"/>
      <c r="EEU40" s="51"/>
      <c r="EFE40" s="51"/>
      <c r="EFO40" s="51"/>
      <c r="EFY40" s="51"/>
      <c r="EGI40" s="51"/>
      <c r="EGS40" s="51"/>
      <c r="EHC40" s="51"/>
      <c r="EHM40" s="51"/>
      <c r="EHW40" s="51"/>
      <c r="EIG40" s="51"/>
      <c r="EIQ40" s="51"/>
      <c r="EJA40" s="51"/>
      <c r="EJK40" s="51"/>
      <c r="EJU40" s="51"/>
      <c r="EKE40" s="51"/>
      <c r="EKO40" s="51"/>
      <c r="EKY40" s="51"/>
      <c r="ELI40" s="51"/>
      <c r="ELS40" s="51"/>
      <c r="EMC40" s="51"/>
      <c r="EMM40" s="51"/>
      <c r="EMW40" s="51"/>
      <c r="ENG40" s="51"/>
      <c r="ENQ40" s="51"/>
      <c r="EOA40" s="51"/>
      <c r="EOK40" s="51"/>
      <c r="EOU40" s="51"/>
      <c r="EPE40" s="51"/>
      <c r="EPO40" s="51"/>
      <c r="EPY40" s="51"/>
      <c r="EQI40" s="51"/>
      <c r="EQS40" s="51"/>
      <c r="ERC40" s="51"/>
      <c r="ERM40" s="51"/>
      <c r="ERW40" s="51"/>
      <c r="ESG40" s="51"/>
      <c r="ESQ40" s="51"/>
      <c r="ETA40" s="51"/>
      <c r="ETK40" s="51"/>
      <c r="ETU40" s="51"/>
      <c r="EUE40" s="51"/>
      <c r="EUO40" s="51"/>
      <c r="EUY40" s="51"/>
      <c r="EVI40" s="51"/>
      <c r="EVS40" s="51"/>
      <c r="EWC40" s="51"/>
      <c r="EWM40" s="51"/>
      <c r="EWW40" s="51"/>
      <c r="EXG40" s="51"/>
      <c r="EXQ40" s="51"/>
      <c r="EYA40" s="51"/>
      <c r="EYK40" s="51"/>
      <c r="EYU40" s="51"/>
      <c r="EZE40" s="51"/>
      <c r="EZO40" s="51"/>
      <c r="EZY40" s="51"/>
      <c r="FAI40" s="51"/>
      <c r="FAS40" s="51"/>
      <c r="FBC40" s="51"/>
      <c r="FBM40" s="51"/>
      <c r="FBW40" s="51"/>
      <c r="FCG40" s="51"/>
      <c r="FCQ40" s="51"/>
      <c r="FDA40" s="51"/>
      <c r="FDK40" s="51"/>
      <c r="FDU40" s="51"/>
      <c r="FEE40" s="51"/>
      <c r="FEO40" s="51"/>
      <c r="FEY40" s="51"/>
      <c r="FFI40" s="51"/>
      <c r="FFS40" s="51"/>
      <c r="FGC40" s="51"/>
      <c r="FGM40" s="51"/>
      <c r="FGW40" s="51"/>
      <c r="FHG40" s="51"/>
      <c r="FHQ40" s="51"/>
      <c r="FIA40" s="51"/>
      <c r="FIK40" s="51"/>
      <c r="FIU40" s="51"/>
      <c r="FJE40" s="51"/>
      <c r="FJO40" s="51"/>
      <c r="FJY40" s="51"/>
      <c r="FKI40" s="51"/>
      <c r="FKS40" s="51"/>
      <c r="FLC40" s="51"/>
      <c r="FLM40" s="51"/>
      <c r="FLW40" s="51"/>
      <c r="FMG40" s="51"/>
      <c r="FMQ40" s="51"/>
      <c r="FNA40" s="51"/>
      <c r="FNK40" s="51"/>
      <c r="FNU40" s="51"/>
      <c r="FOE40" s="51"/>
      <c r="FOO40" s="51"/>
      <c r="FOY40" s="51"/>
      <c r="FPI40" s="51"/>
      <c r="FPS40" s="51"/>
      <c r="FQC40" s="51"/>
      <c r="FQM40" s="51"/>
      <c r="FQW40" s="51"/>
      <c r="FRG40" s="51"/>
      <c r="FRQ40" s="51"/>
      <c r="FSA40" s="51"/>
      <c r="FSK40" s="51"/>
      <c r="FSU40" s="51"/>
      <c r="FTE40" s="51"/>
      <c r="FTO40" s="51"/>
      <c r="FTY40" s="51"/>
      <c r="FUI40" s="51"/>
      <c r="FUS40" s="51"/>
      <c r="FVC40" s="51"/>
      <c r="FVM40" s="51"/>
      <c r="FVW40" s="51"/>
      <c r="FWG40" s="51"/>
      <c r="FWQ40" s="51"/>
      <c r="FXA40" s="51"/>
      <c r="FXK40" s="51"/>
      <c r="FXU40" s="51"/>
      <c r="FYE40" s="51"/>
      <c r="FYO40" s="51"/>
      <c r="FYY40" s="51"/>
      <c r="FZI40" s="51"/>
      <c r="FZS40" s="51"/>
      <c r="GAC40" s="51"/>
      <c r="GAM40" s="51"/>
      <c r="GAW40" s="51"/>
      <c r="GBG40" s="51"/>
      <c r="GBQ40" s="51"/>
      <c r="GCA40" s="51"/>
      <c r="GCK40" s="51"/>
      <c r="GCU40" s="51"/>
      <c r="GDE40" s="51"/>
      <c r="GDO40" s="51"/>
      <c r="GDY40" s="51"/>
      <c r="GEI40" s="51"/>
      <c r="GES40" s="51"/>
      <c r="GFC40" s="51"/>
      <c r="GFM40" s="51"/>
      <c r="GFW40" s="51"/>
      <c r="GGG40" s="51"/>
      <c r="GGQ40" s="51"/>
      <c r="GHA40" s="51"/>
      <c r="GHK40" s="51"/>
      <c r="GHU40" s="51"/>
      <c r="GIE40" s="51"/>
      <c r="GIO40" s="51"/>
      <c r="GIY40" s="51"/>
      <c r="GJI40" s="51"/>
      <c r="GJS40" s="51"/>
      <c r="GKC40" s="51"/>
      <c r="GKM40" s="51"/>
      <c r="GKW40" s="51"/>
      <c r="GLG40" s="51"/>
      <c r="GLQ40" s="51"/>
      <c r="GMA40" s="51"/>
      <c r="GMK40" s="51"/>
      <c r="GMU40" s="51"/>
      <c r="GNE40" s="51"/>
      <c r="GNO40" s="51"/>
      <c r="GNY40" s="51"/>
      <c r="GOI40" s="51"/>
      <c r="GOS40" s="51"/>
      <c r="GPC40" s="51"/>
      <c r="GPM40" s="51"/>
      <c r="GPW40" s="51"/>
      <c r="GQG40" s="51"/>
      <c r="GQQ40" s="51"/>
      <c r="GRA40" s="51"/>
      <c r="GRK40" s="51"/>
      <c r="GRU40" s="51"/>
      <c r="GSE40" s="51"/>
      <c r="GSO40" s="51"/>
      <c r="GSY40" s="51"/>
      <c r="GTI40" s="51"/>
      <c r="GTS40" s="51"/>
      <c r="GUC40" s="51"/>
      <c r="GUM40" s="51"/>
      <c r="GUW40" s="51"/>
      <c r="GVG40" s="51"/>
      <c r="GVQ40" s="51"/>
      <c r="GWA40" s="51"/>
      <c r="GWK40" s="51"/>
      <c r="GWU40" s="51"/>
      <c r="GXE40" s="51"/>
      <c r="GXO40" s="51"/>
      <c r="GXY40" s="51"/>
      <c r="GYI40" s="51"/>
      <c r="GYS40" s="51"/>
      <c r="GZC40" s="51"/>
      <c r="GZM40" s="51"/>
      <c r="GZW40" s="51"/>
      <c r="HAG40" s="51"/>
      <c r="HAQ40" s="51"/>
      <c r="HBA40" s="51"/>
      <c r="HBK40" s="51"/>
      <c r="HBU40" s="51"/>
      <c r="HCE40" s="51"/>
      <c r="HCO40" s="51"/>
      <c r="HCY40" s="51"/>
      <c r="HDI40" s="51"/>
      <c r="HDS40" s="51"/>
      <c r="HEC40" s="51"/>
      <c r="HEM40" s="51"/>
      <c r="HEW40" s="51"/>
      <c r="HFG40" s="51"/>
      <c r="HFQ40" s="51"/>
      <c r="HGA40" s="51"/>
      <c r="HGK40" s="51"/>
      <c r="HGU40" s="51"/>
      <c r="HHE40" s="51"/>
      <c r="HHO40" s="51"/>
      <c r="HHY40" s="51"/>
      <c r="HII40" s="51"/>
      <c r="HIS40" s="51"/>
      <c r="HJC40" s="51"/>
      <c r="HJM40" s="51"/>
      <c r="HJW40" s="51"/>
      <c r="HKG40" s="51"/>
      <c r="HKQ40" s="51"/>
      <c r="HLA40" s="51"/>
      <c r="HLK40" s="51"/>
      <c r="HLU40" s="51"/>
      <c r="HME40" s="51"/>
      <c r="HMO40" s="51"/>
      <c r="HMY40" s="51"/>
      <c r="HNI40" s="51"/>
      <c r="HNS40" s="51"/>
      <c r="HOC40" s="51"/>
      <c r="HOM40" s="51"/>
      <c r="HOW40" s="51"/>
      <c r="HPG40" s="51"/>
      <c r="HPQ40" s="51"/>
      <c r="HQA40" s="51"/>
      <c r="HQK40" s="51"/>
      <c r="HQU40" s="51"/>
      <c r="HRE40" s="51"/>
      <c r="HRO40" s="51"/>
      <c r="HRY40" s="51"/>
      <c r="HSI40" s="51"/>
      <c r="HSS40" s="51"/>
      <c r="HTC40" s="51"/>
      <c r="HTM40" s="51"/>
      <c r="HTW40" s="51"/>
      <c r="HUG40" s="51"/>
      <c r="HUQ40" s="51"/>
      <c r="HVA40" s="51"/>
      <c r="HVK40" s="51"/>
      <c r="HVU40" s="51"/>
      <c r="HWE40" s="51"/>
      <c r="HWO40" s="51"/>
      <c r="HWY40" s="51"/>
      <c r="HXI40" s="51"/>
      <c r="HXS40" s="51"/>
      <c r="HYC40" s="51"/>
      <c r="HYM40" s="51"/>
      <c r="HYW40" s="51"/>
      <c r="HZG40" s="51"/>
      <c r="HZQ40" s="51"/>
      <c r="IAA40" s="51"/>
      <c r="IAK40" s="51"/>
      <c r="IAU40" s="51"/>
      <c r="IBE40" s="51"/>
      <c r="IBO40" s="51"/>
      <c r="IBY40" s="51"/>
      <c r="ICI40" s="51"/>
      <c r="ICS40" s="51"/>
      <c r="IDC40" s="51"/>
      <c r="IDM40" s="51"/>
      <c r="IDW40" s="51"/>
      <c r="IEG40" s="51"/>
      <c r="IEQ40" s="51"/>
      <c r="IFA40" s="51"/>
      <c r="IFK40" s="51"/>
      <c r="IFU40" s="51"/>
      <c r="IGE40" s="51"/>
      <c r="IGO40" s="51"/>
      <c r="IGY40" s="51"/>
      <c r="IHI40" s="51"/>
      <c r="IHS40" s="51"/>
      <c r="IIC40" s="51"/>
      <c r="IIM40" s="51"/>
      <c r="IIW40" s="51"/>
      <c r="IJG40" s="51"/>
      <c r="IJQ40" s="51"/>
      <c r="IKA40" s="51"/>
      <c r="IKK40" s="51"/>
      <c r="IKU40" s="51"/>
      <c r="ILE40" s="51"/>
      <c r="ILO40" s="51"/>
      <c r="ILY40" s="51"/>
      <c r="IMI40" s="51"/>
      <c r="IMS40" s="51"/>
      <c r="INC40" s="51"/>
      <c r="INM40" s="51"/>
      <c r="INW40" s="51"/>
      <c r="IOG40" s="51"/>
      <c r="IOQ40" s="51"/>
      <c r="IPA40" s="51"/>
      <c r="IPK40" s="51"/>
      <c r="IPU40" s="51"/>
      <c r="IQE40" s="51"/>
      <c r="IQO40" s="51"/>
      <c r="IQY40" s="51"/>
      <c r="IRI40" s="51"/>
      <c r="IRS40" s="51"/>
      <c r="ISC40" s="51"/>
      <c r="ISM40" s="51"/>
      <c r="ISW40" s="51"/>
      <c r="ITG40" s="51"/>
      <c r="ITQ40" s="51"/>
      <c r="IUA40" s="51"/>
      <c r="IUK40" s="51"/>
      <c r="IUU40" s="51"/>
      <c r="IVE40" s="51"/>
      <c r="IVO40" s="51"/>
      <c r="IVY40" s="51"/>
      <c r="IWI40" s="51"/>
      <c r="IWS40" s="51"/>
      <c r="IXC40" s="51"/>
      <c r="IXM40" s="51"/>
      <c r="IXW40" s="51"/>
      <c r="IYG40" s="51"/>
      <c r="IYQ40" s="51"/>
      <c r="IZA40" s="51"/>
      <c r="IZK40" s="51"/>
      <c r="IZU40" s="51"/>
      <c r="JAE40" s="51"/>
      <c r="JAO40" s="51"/>
      <c r="JAY40" s="51"/>
      <c r="JBI40" s="51"/>
      <c r="JBS40" s="51"/>
      <c r="JCC40" s="51"/>
      <c r="JCM40" s="51"/>
      <c r="JCW40" s="51"/>
      <c r="JDG40" s="51"/>
      <c r="JDQ40" s="51"/>
      <c r="JEA40" s="51"/>
      <c r="JEK40" s="51"/>
      <c r="JEU40" s="51"/>
      <c r="JFE40" s="51"/>
      <c r="JFO40" s="51"/>
      <c r="JFY40" s="51"/>
      <c r="JGI40" s="51"/>
      <c r="JGS40" s="51"/>
      <c r="JHC40" s="51"/>
      <c r="JHM40" s="51"/>
      <c r="JHW40" s="51"/>
      <c r="JIG40" s="51"/>
      <c r="JIQ40" s="51"/>
      <c r="JJA40" s="51"/>
      <c r="JJK40" s="51"/>
      <c r="JJU40" s="51"/>
      <c r="JKE40" s="51"/>
      <c r="JKO40" s="51"/>
      <c r="JKY40" s="51"/>
      <c r="JLI40" s="51"/>
      <c r="JLS40" s="51"/>
      <c r="JMC40" s="51"/>
      <c r="JMM40" s="51"/>
      <c r="JMW40" s="51"/>
      <c r="JNG40" s="51"/>
      <c r="JNQ40" s="51"/>
      <c r="JOA40" s="51"/>
      <c r="JOK40" s="51"/>
      <c r="JOU40" s="51"/>
      <c r="JPE40" s="51"/>
      <c r="JPO40" s="51"/>
      <c r="JPY40" s="51"/>
      <c r="JQI40" s="51"/>
      <c r="JQS40" s="51"/>
      <c r="JRC40" s="51"/>
      <c r="JRM40" s="51"/>
      <c r="JRW40" s="51"/>
      <c r="JSG40" s="51"/>
      <c r="JSQ40" s="51"/>
      <c r="JTA40" s="51"/>
      <c r="JTK40" s="51"/>
      <c r="JTU40" s="51"/>
      <c r="JUE40" s="51"/>
      <c r="JUO40" s="51"/>
      <c r="JUY40" s="51"/>
      <c r="JVI40" s="51"/>
      <c r="JVS40" s="51"/>
      <c r="JWC40" s="51"/>
      <c r="JWM40" s="51"/>
      <c r="JWW40" s="51"/>
      <c r="JXG40" s="51"/>
      <c r="JXQ40" s="51"/>
      <c r="JYA40" s="51"/>
      <c r="JYK40" s="51"/>
      <c r="JYU40" s="51"/>
      <c r="JZE40" s="51"/>
      <c r="JZO40" s="51"/>
      <c r="JZY40" s="51"/>
      <c r="KAI40" s="51"/>
      <c r="KAS40" s="51"/>
      <c r="KBC40" s="51"/>
      <c r="KBM40" s="51"/>
      <c r="KBW40" s="51"/>
      <c r="KCG40" s="51"/>
      <c r="KCQ40" s="51"/>
      <c r="KDA40" s="51"/>
      <c r="KDK40" s="51"/>
      <c r="KDU40" s="51"/>
      <c r="KEE40" s="51"/>
      <c r="KEO40" s="51"/>
      <c r="KEY40" s="51"/>
      <c r="KFI40" s="51"/>
      <c r="KFS40" s="51"/>
      <c r="KGC40" s="51"/>
      <c r="KGM40" s="51"/>
      <c r="KGW40" s="51"/>
      <c r="KHG40" s="51"/>
      <c r="KHQ40" s="51"/>
      <c r="KIA40" s="51"/>
      <c r="KIK40" s="51"/>
      <c r="KIU40" s="51"/>
      <c r="KJE40" s="51"/>
      <c r="KJO40" s="51"/>
      <c r="KJY40" s="51"/>
      <c r="KKI40" s="51"/>
      <c r="KKS40" s="51"/>
      <c r="KLC40" s="51"/>
      <c r="KLM40" s="51"/>
      <c r="KLW40" s="51"/>
      <c r="KMG40" s="51"/>
      <c r="KMQ40" s="51"/>
      <c r="KNA40" s="51"/>
      <c r="KNK40" s="51"/>
      <c r="KNU40" s="51"/>
      <c r="KOE40" s="51"/>
      <c r="KOO40" s="51"/>
      <c r="KOY40" s="51"/>
      <c r="KPI40" s="51"/>
      <c r="KPS40" s="51"/>
      <c r="KQC40" s="51"/>
      <c r="KQM40" s="51"/>
      <c r="KQW40" s="51"/>
      <c r="KRG40" s="51"/>
      <c r="KRQ40" s="51"/>
      <c r="KSA40" s="51"/>
      <c r="KSK40" s="51"/>
      <c r="KSU40" s="51"/>
      <c r="KTE40" s="51"/>
      <c r="KTO40" s="51"/>
      <c r="KTY40" s="51"/>
      <c r="KUI40" s="51"/>
      <c r="KUS40" s="51"/>
      <c r="KVC40" s="51"/>
      <c r="KVM40" s="51"/>
      <c r="KVW40" s="51"/>
      <c r="KWG40" s="51"/>
      <c r="KWQ40" s="51"/>
      <c r="KXA40" s="51"/>
      <c r="KXK40" s="51"/>
      <c r="KXU40" s="51"/>
      <c r="KYE40" s="51"/>
      <c r="KYO40" s="51"/>
      <c r="KYY40" s="51"/>
      <c r="KZI40" s="51"/>
      <c r="KZS40" s="51"/>
      <c r="LAC40" s="51"/>
      <c r="LAM40" s="51"/>
      <c r="LAW40" s="51"/>
      <c r="LBG40" s="51"/>
      <c r="LBQ40" s="51"/>
      <c r="LCA40" s="51"/>
      <c r="LCK40" s="51"/>
      <c r="LCU40" s="51"/>
      <c r="LDE40" s="51"/>
      <c r="LDO40" s="51"/>
      <c r="LDY40" s="51"/>
      <c r="LEI40" s="51"/>
      <c r="LES40" s="51"/>
      <c r="LFC40" s="51"/>
      <c r="LFM40" s="51"/>
      <c r="LFW40" s="51"/>
      <c r="LGG40" s="51"/>
      <c r="LGQ40" s="51"/>
      <c r="LHA40" s="51"/>
      <c r="LHK40" s="51"/>
      <c r="LHU40" s="51"/>
      <c r="LIE40" s="51"/>
      <c r="LIO40" s="51"/>
      <c r="LIY40" s="51"/>
      <c r="LJI40" s="51"/>
      <c r="LJS40" s="51"/>
      <c r="LKC40" s="51"/>
      <c r="LKM40" s="51"/>
      <c r="LKW40" s="51"/>
      <c r="LLG40" s="51"/>
      <c r="LLQ40" s="51"/>
      <c r="LMA40" s="51"/>
      <c r="LMK40" s="51"/>
      <c r="LMU40" s="51"/>
      <c r="LNE40" s="51"/>
      <c r="LNO40" s="51"/>
      <c r="LNY40" s="51"/>
      <c r="LOI40" s="51"/>
      <c r="LOS40" s="51"/>
      <c r="LPC40" s="51"/>
      <c r="LPM40" s="51"/>
      <c r="LPW40" s="51"/>
      <c r="LQG40" s="51"/>
      <c r="LQQ40" s="51"/>
      <c r="LRA40" s="51"/>
      <c r="LRK40" s="51"/>
      <c r="LRU40" s="51"/>
      <c r="LSE40" s="51"/>
      <c r="LSO40" s="51"/>
      <c r="LSY40" s="51"/>
      <c r="LTI40" s="51"/>
      <c r="LTS40" s="51"/>
      <c r="LUC40" s="51"/>
      <c r="LUM40" s="51"/>
      <c r="LUW40" s="51"/>
      <c r="LVG40" s="51"/>
      <c r="LVQ40" s="51"/>
      <c r="LWA40" s="51"/>
      <c r="LWK40" s="51"/>
      <c r="LWU40" s="51"/>
      <c r="LXE40" s="51"/>
      <c r="LXO40" s="51"/>
      <c r="LXY40" s="51"/>
      <c r="LYI40" s="51"/>
      <c r="LYS40" s="51"/>
      <c r="LZC40" s="51"/>
      <c r="LZM40" s="51"/>
      <c r="LZW40" s="51"/>
      <c r="MAG40" s="51"/>
      <c r="MAQ40" s="51"/>
      <c r="MBA40" s="51"/>
      <c r="MBK40" s="51"/>
      <c r="MBU40" s="51"/>
      <c r="MCE40" s="51"/>
      <c r="MCO40" s="51"/>
      <c r="MCY40" s="51"/>
      <c r="MDI40" s="51"/>
      <c r="MDS40" s="51"/>
      <c r="MEC40" s="51"/>
      <c r="MEM40" s="51"/>
      <c r="MEW40" s="51"/>
      <c r="MFG40" s="51"/>
      <c r="MFQ40" s="51"/>
      <c r="MGA40" s="51"/>
      <c r="MGK40" s="51"/>
      <c r="MGU40" s="51"/>
      <c r="MHE40" s="51"/>
      <c r="MHO40" s="51"/>
      <c r="MHY40" s="51"/>
      <c r="MII40" s="51"/>
      <c r="MIS40" s="51"/>
      <c r="MJC40" s="51"/>
      <c r="MJM40" s="51"/>
      <c r="MJW40" s="51"/>
      <c r="MKG40" s="51"/>
      <c r="MKQ40" s="51"/>
      <c r="MLA40" s="51"/>
      <c r="MLK40" s="51"/>
      <c r="MLU40" s="51"/>
      <c r="MME40" s="51"/>
      <c r="MMO40" s="51"/>
      <c r="MMY40" s="51"/>
      <c r="MNI40" s="51"/>
      <c r="MNS40" s="51"/>
      <c r="MOC40" s="51"/>
      <c r="MOM40" s="51"/>
      <c r="MOW40" s="51"/>
      <c r="MPG40" s="51"/>
      <c r="MPQ40" s="51"/>
      <c r="MQA40" s="51"/>
      <c r="MQK40" s="51"/>
      <c r="MQU40" s="51"/>
      <c r="MRE40" s="51"/>
      <c r="MRO40" s="51"/>
      <c r="MRY40" s="51"/>
      <c r="MSI40" s="51"/>
      <c r="MSS40" s="51"/>
      <c r="MTC40" s="51"/>
      <c r="MTM40" s="51"/>
      <c r="MTW40" s="51"/>
      <c r="MUG40" s="51"/>
      <c r="MUQ40" s="51"/>
      <c r="MVA40" s="51"/>
      <c r="MVK40" s="51"/>
      <c r="MVU40" s="51"/>
      <c r="MWE40" s="51"/>
      <c r="MWO40" s="51"/>
      <c r="MWY40" s="51"/>
      <c r="MXI40" s="51"/>
      <c r="MXS40" s="51"/>
      <c r="MYC40" s="51"/>
      <c r="MYM40" s="51"/>
      <c r="MYW40" s="51"/>
      <c r="MZG40" s="51"/>
      <c r="MZQ40" s="51"/>
      <c r="NAA40" s="51"/>
      <c r="NAK40" s="51"/>
      <c r="NAU40" s="51"/>
      <c r="NBE40" s="51"/>
      <c r="NBO40" s="51"/>
      <c r="NBY40" s="51"/>
      <c r="NCI40" s="51"/>
      <c r="NCS40" s="51"/>
      <c r="NDC40" s="51"/>
      <c r="NDM40" s="51"/>
      <c r="NDW40" s="51"/>
      <c r="NEG40" s="51"/>
      <c r="NEQ40" s="51"/>
      <c r="NFA40" s="51"/>
      <c r="NFK40" s="51"/>
      <c r="NFU40" s="51"/>
      <c r="NGE40" s="51"/>
      <c r="NGO40" s="51"/>
      <c r="NGY40" s="51"/>
      <c r="NHI40" s="51"/>
      <c r="NHS40" s="51"/>
      <c r="NIC40" s="51"/>
      <c r="NIM40" s="51"/>
      <c r="NIW40" s="51"/>
      <c r="NJG40" s="51"/>
      <c r="NJQ40" s="51"/>
      <c r="NKA40" s="51"/>
      <c r="NKK40" s="51"/>
      <c r="NKU40" s="51"/>
      <c r="NLE40" s="51"/>
      <c r="NLO40" s="51"/>
      <c r="NLY40" s="51"/>
      <c r="NMI40" s="51"/>
      <c r="NMS40" s="51"/>
      <c r="NNC40" s="51"/>
      <c r="NNM40" s="51"/>
      <c r="NNW40" s="51"/>
      <c r="NOG40" s="51"/>
      <c r="NOQ40" s="51"/>
      <c r="NPA40" s="51"/>
      <c r="NPK40" s="51"/>
      <c r="NPU40" s="51"/>
      <c r="NQE40" s="51"/>
      <c r="NQO40" s="51"/>
      <c r="NQY40" s="51"/>
      <c r="NRI40" s="51"/>
      <c r="NRS40" s="51"/>
      <c r="NSC40" s="51"/>
      <c r="NSM40" s="51"/>
      <c r="NSW40" s="51"/>
      <c r="NTG40" s="51"/>
      <c r="NTQ40" s="51"/>
      <c r="NUA40" s="51"/>
      <c r="NUK40" s="51"/>
      <c r="NUU40" s="51"/>
      <c r="NVE40" s="51"/>
      <c r="NVO40" s="51"/>
      <c r="NVY40" s="51"/>
      <c r="NWI40" s="51"/>
      <c r="NWS40" s="51"/>
      <c r="NXC40" s="51"/>
      <c r="NXM40" s="51"/>
      <c r="NXW40" s="51"/>
      <c r="NYG40" s="51"/>
      <c r="NYQ40" s="51"/>
      <c r="NZA40" s="51"/>
      <c r="NZK40" s="51"/>
      <c r="NZU40" s="51"/>
      <c r="OAE40" s="51"/>
      <c r="OAO40" s="51"/>
      <c r="OAY40" s="51"/>
      <c r="OBI40" s="51"/>
      <c r="OBS40" s="51"/>
      <c r="OCC40" s="51"/>
      <c r="OCM40" s="51"/>
      <c r="OCW40" s="51"/>
      <c r="ODG40" s="51"/>
      <c r="ODQ40" s="51"/>
      <c r="OEA40" s="51"/>
      <c r="OEK40" s="51"/>
      <c r="OEU40" s="51"/>
      <c r="OFE40" s="51"/>
      <c r="OFO40" s="51"/>
      <c r="OFY40" s="51"/>
      <c r="OGI40" s="51"/>
      <c r="OGS40" s="51"/>
      <c r="OHC40" s="51"/>
      <c r="OHM40" s="51"/>
      <c r="OHW40" s="51"/>
      <c r="OIG40" s="51"/>
      <c r="OIQ40" s="51"/>
      <c r="OJA40" s="51"/>
      <c r="OJK40" s="51"/>
      <c r="OJU40" s="51"/>
      <c r="OKE40" s="51"/>
      <c r="OKO40" s="51"/>
      <c r="OKY40" s="51"/>
      <c r="OLI40" s="51"/>
      <c r="OLS40" s="51"/>
      <c r="OMC40" s="51"/>
      <c r="OMM40" s="51"/>
      <c r="OMW40" s="51"/>
      <c r="ONG40" s="51"/>
      <c r="ONQ40" s="51"/>
      <c r="OOA40" s="51"/>
      <c r="OOK40" s="51"/>
      <c r="OOU40" s="51"/>
      <c r="OPE40" s="51"/>
      <c r="OPO40" s="51"/>
      <c r="OPY40" s="51"/>
      <c r="OQI40" s="51"/>
      <c r="OQS40" s="51"/>
      <c r="ORC40" s="51"/>
      <c r="ORM40" s="51"/>
      <c r="ORW40" s="51"/>
      <c r="OSG40" s="51"/>
      <c r="OSQ40" s="51"/>
      <c r="OTA40" s="51"/>
      <c r="OTK40" s="51"/>
      <c r="OTU40" s="51"/>
      <c r="OUE40" s="51"/>
      <c r="OUO40" s="51"/>
      <c r="OUY40" s="51"/>
      <c r="OVI40" s="51"/>
      <c r="OVS40" s="51"/>
      <c r="OWC40" s="51"/>
      <c r="OWM40" s="51"/>
      <c r="OWW40" s="51"/>
      <c r="OXG40" s="51"/>
      <c r="OXQ40" s="51"/>
      <c r="OYA40" s="51"/>
      <c r="OYK40" s="51"/>
      <c r="OYU40" s="51"/>
      <c r="OZE40" s="51"/>
      <c r="OZO40" s="51"/>
      <c r="OZY40" s="51"/>
      <c r="PAI40" s="51"/>
      <c r="PAS40" s="51"/>
      <c r="PBC40" s="51"/>
      <c r="PBM40" s="51"/>
      <c r="PBW40" s="51"/>
      <c r="PCG40" s="51"/>
      <c r="PCQ40" s="51"/>
      <c r="PDA40" s="51"/>
      <c r="PDK40" s="51"/>
      <c r="PDU40" s="51"/>
      <c r="PEE40" s="51"/>
      <c r="PEO40" s="51"/>
      <c r="PEY40" s="51"/>
      <c r="PFI40" s="51"/>
      <c r="PFS40" s="51"/>
      <c r="PGC40" s="51"/>
      <c r="PGM40" s="51"/>
      <c r="PGW40" s="51"/>
      <c r="PHG40" s="51"/>
      <c r="PHQ40" s="51"/>
      <c r="PIA40" s="51"/>
      <c r="PIK40" s="51"/>
      <c r="PIU40" s="51"/>
      <c r="PJE40" s="51"/>
      <c r="PJO40" s="51"/>
      <c r="PJY40" s="51"/>
      <c r="PKI40" s="51"/>
      <c r="PKS40" s="51"/>
      <c r="PLC40" s="51"/>
      <c r="PLM40" s="51"/>
      <c r="PLW40" s="51"/>
      <c r="PMG40" s="51"/>
      <c r="PMQ40" s="51"/>
      <c r="PNA40" s="51"/>
      <c r="PNK40" s="51"/>
      <c r="PNU40" s="51"/>
      <c r="POE40" s="51"/>
      <c r="POO40" s="51"/>
      <c r="POY40" s="51"/>
      <c r="PPI40" s="51"/>
      <c r="PPS40" s="51"/>
      <c r="PQC40" s="51"/>
      <c r="PQM40" s="51"/>
      <c r="PQW40" s="51"/>
      <c r="PRG40" s="51"/>
      <c r="PRQ40" s="51"/>
      <c r="PSA40" s="51"/>
      <c r="PSK40" s="51"/>
      <c r="PSU40" s="51"/>
      <c r="PTE40" s="51"/>
      <c r="PTO40" s="51"/>
      <c r="PTY40" s="51"/>
      <c r="PUI40" s="51"/>
      <c r="PUS40" s="51"/>
      <c r="PVC40" s="51"/>
      <c r="PVM40" s="51"/>
      <c r="PVW40" s="51"/>
      <c r="PWG40" s="51"/>
      <c r="PWQ40" s="51"/>
      <c r="PXA40" s="51"/>
      <c r="PXK40" s="51"/>
      <c r="PXU40" s="51"/>
      <c r="PYE40" s="51"/>
      <c r="PYO40" s="51"/>
      <c r="PYY40" s="51"/>
      <c r="PZI40" s="51"/>
      <c r="PZS40" s="51"/>
      <c r="QAC40" s="51"/>
      <c r="QAM40" s="51"/>
      <c r="QAW40" s="51"/>
      <c r="QBG40" s="51"/>
      <c r="QBQ40" s="51"/>
      <c r="QCA40" s="51"/>
      <c r="QCK40" s="51"/>
      <c r="QCU40" s="51"/>
      <c r="QDE40" s="51"/>
      <c r="QDO40" s="51"/>
      <c r="QDY40" s="51"/>
      <c r="QEI40" s="51"/>
      <c r="QES40" s="51"/>
      <c r="QFC40" s="51"/>
      <c r="QFM40" s="51"/>
      <c r="QFW40" s="51"/>
      <c r="QGG40" s="51"/>
      <c r="QGQ40" s="51"/>
      <c r="QHA40" s="51"/>
      <c r="QHK40" s="51"/>
      <c r="QHU40" s="51"/>
      <c r="QIE40" s="51"/>
      <c r="QIO40" s="51"/>
      <c r="QIY40" s="51"/>
      <c r="QJI40" s="51"/>
      <c r="QJS40" s="51"/>
      <c r="QKC40" s="51"/>
      <c r="QKM40" s="51"/>
      <c r="QKW40" s="51"/>
      <c r="QLG40" s="51"/>
      <c r="QLQ40" s="51"/>
      <c r="QMA40" s="51"/>
      <c r="QMK40" s="51"/>
      <c r="QMU40" s="51"/>
      <c r="QNE40" s="51"/>
      <c r="QNO40" s="51"/>
      <c r="QNY40" s="51"/>
      <c r="QOI40" s="51"/>
      <c r="QOS40" s="51"/>
      <c r="QPC40" s="51"/>
      <c r="QPM40" s="51"/>
      <c r="QPW40" s="51"/>
      <c r="QQG40" s="51"/>
      <c r="QQQ40" s="51"/>
      <c r="QRA40" s="51"/>
      <c r="QRK40" s="51"/>
      <c r="QRU40" s="51"/>
      <c r="QSE40" s="51"/>
      <c r="QSO40" s="51"/>
      <c r="QSY40" s="51"/>
      <c r="QTI40" s="51"/>
      <c r="QTS40" s="51"/>
      <c r="QUC40" s="51"/>
      <c r="QUM40" s="51"/>
      <c r="QUW40" s="51"/>
      <c r="QVG40" s="51"/>
      <c r="QVQ40" s="51"/>
      <c r="QWA40" s="51"/>
      <c r="QWK40" s="51"/>
      <c r="QWU40" s="51"/>
      <c r="QXE40" s="51"/>
      <c r="QXO40" s="51"/>
      <c r="QXY40" s="51"/>
      <c r="QYI40" s="51"/>
      <c r="QYS40" s="51"/>
      <c r="QZC40" s="51"/>
      <c r="QZM40" s="51"/>
      <c r="QZW40" s="51"/>
      <c r="RAG40" s="51"/>
      <c r="RAQ40" s="51"/>
      <c r="RBA40" s="51"/>
      <c r="RBK40" s="51"/>
      <c r="RBU40" s="51"/>
      <c r="RCE40" s="51"/>
      <c r="RCO40" s="51"/>
      <c r="RCY40" s="51"/>
      <c r="RDI40" s="51"/>
      <c r="RDS40" s="51"/>
      <c r="REC40" s="51"/>
      <c r="REM40" s="51"/>
      <c r="REW40" s="51"/>
      <c r="RFG40" s="51"/>
      <c r="RFQ40" s="51"/>
      <c r="RGA40" s="51"/>
      <c r="RGK40" s="51"/>
      <c r="RGU40" s="51"/>
      <c r="RHE40" s="51"/>
      <c r="RHO40" s="51"/>
      <c r="RHY40" s="51"/>
      <c r="RII40" s="51"/>
      <c r="RIS40" s="51"/>
      <c r="RJC40" s="51"/>
      <c r="RJM40" s="51"/>
      <c r="RJW40" s="51"/>
      <c r="RKG40" s="51"/>
      <c r="RKQ40" s="51"/>
      <c r="RLA40" s="51"/>
      <c r="RLK40" s="51"/>
      <c r="RLU40" s="51"/>
      <c r="RME40" s="51"/>
      <c r="RMO40" s="51"/>
      <c r="RMY40" s="51"/>
      <c r="RNI40" s="51"/>
      <c r="RNS40" s="51"/>
      <c r="ROC40" s="51"/>
      <c r="ROM40" s="51"/>
      <c r="ROW40" s="51"/>
      <c r="RPG40" s="51"/>
      <c r="RPQ40" s="51"/>
      <c r="RQA40" s="51"/>
      <c r="RQK40" s="51"/>
      <c r="RQU40" s="51"/>
      <c r="RRE40" s="51"/>
      <c r="RRO40" s="51"/>
      <c r="RRY40" s="51"/>
      <c r="RSI40" s="51"/>
      <c r="RSS40" s="51"/>
      <c r="RTC40" s="51"/>
      <c r="RTM40" s="51"/>
      <c r="RTW40" s="51"/>
      <c r="RUG40" s="51"/>
      <c r="RUQ40" s="51"/>
      <c r="RVA40" s="51"/>
      <c r="RVK40" s="51"/>
      <c r="RVU40" s="51"/>
      <c r="RWE40" s="51"/>
      <c r="RWO40" s="51"/>
      <c r="RWY40" s="51"/>
      <c r="RXI40" s="51"/>
      <c r="RXS40" s="51"/>
      <c r="RYC40" s="51"/>
      <c r="RYM40" s="51"/>
      <c r="RYW40" s="51"/>
      <c r="RZG40" s="51"/>
      <c r="RZQ40" s="51"/>
      <c r="SAA40" s="51"/>
      <c r="SAK40" s="51"/>
      <c r="SAU40" s="51"/>
      <c r="SBE40" s="51"/>
      <c r="SBO40" s="51"/>
      <c r="SBY40" s="51"/>
      <c r="SCI40" s="51"/>
      <c r="SCS40" s="51"/>
      <c r="SDC40" s="51"/>
      <c r="SDM40" s="51"/>
      <c r="SDW40" s="51"/>
      <c r="SEG40" s="51"/>
      <c r="SEQ40" s="51"/>
      <c r="SFA40" s="51"/>
      <c r="SFK40" s="51"/>
      <c r="SFU40" s="51"/>
      <c r="SGE40" s="51"/>
      <c r="SGO40" s="51"/>
      <c r="SGY40" s="51"/>
      <c r="SHI40" s="51"/>
      <c r="SHS40" s="51"/>
      <c r="SIC40" s="51"/>
      <c r="SIM40" s="51"/>
      <c r="SIW40" s="51"/>
      <c r="SJG40" s="51"/>
      <c r="SJQ40" s="51"/>
      <c r="SKA40" s="51"/>
      <c r="SKK40" s="51"/>
      <c r="SKU40" s="51"/>
      <c r="SLE40" s="51"/>
      <c r="SLO40" s="51"/>
      <c r="SLY40" s="51"/>
      <c r="SMI40" s="51"/>
      <c r="SMS40" s="51"/>
      <c r="SNC40" s="51"/>
      <c r="SNM40" s="51"/>
      <c r="SNW40" s="51"/>
      <c r="SOG40" s="51"/>
      <c r="SOQ40" s="51"/>
      <c r="SPA40" s="51"/>
      <c r="SPK40" s="51"/>
      <c r="SPU40" s="51"/>
      <c r="SQE40" s="51"/>
      <c r="SQO40" s="51"/>
      <c r="SQY40" s="51"/>
      <c r="SRI40" s="51"/>
      <c r="SRS40" s="51"/>
      <c r="SSC40" s="51"/>
      <c r="SSM40" s="51"/>
      <c r="SSW40" s="51"/>
      <c r="STG40" s="51"/>
      <c r="STQ40" s="51"/>
      <c r="SUA40" s="51"/>
      <c r="SUK40" s="51"/>
      <c r="SUU40" s="51"/>
      <c r="SVE40" s="51"/>
      <c r="SVO40" s="51"/>
      <c r="SVY40" s="51"/>
      <c r="SWI40" s="51"/>
      <c r="SWS40" s="51"/>
      <c r="SXC40" s="51"/>
      <c r="SXM40" s="51"/>
      <c r="SXW40" s="51"/>
      <c r="SYG40" s="51"/>
      <c r="SYQ40" s="51"/>
      <c r="SZA40" s="51"/>
      <c r="SZK40" s="51"/>
      <c r="SZU40" s="51"/>
      <c r="TAE40" s="51"/>
      <c r="TAO40" s="51"/>
      <c r="TAY40" s="51"/>
      <c r="TBI40" s="51"/>
      <c r="TBS40" s="51"/>
      <c r="TCC40" s="51"/>
      <c r="TCM40" s="51"/>
      <c r="TCW40" s="51"/>
      <c r="TDG40" s="51"/>
      <c r="TDQ40" s="51"/>
      <c r="TEA40" s="51"/>
      <c r="TEK40" s="51"/>
      <c r="TEU40" s="51"/>
      <c r="TFE40" s="51"/>
      <c r="TFO40" s="51"/>
      <c r="TFY40" s="51"/>
      <c r="TGI40" s="51"/>
      <c r="TGS40" s="51"/>
      <c r="THC40" s="51"/>
      <c r="THM40" s="51"/>
      <c r="THW40" s="51"/>
      <c r="TIG40" s="51"/>
      <c r="TIQ40" s="51"/>
      <c r="TJA40" s="51"/>
      <c r="TJK40" s="51"/>
      <c r="TJU40" s="51"/>
      <c r="TKE40" s="51"/>
      <c r="TKO40" s="51"/>
      <c r="TKY40" s="51"/>
      <c r="TLI40" s="51"/>
      <c r="TLS40" s="51"/>
      <c r="TMC40" s="51"/>
      <c r="TMM40" s="51"/>
      <c r="TMW40" s="51"/>
      <c r="TNG40" s="51"/>
      <c r="TNQ40" s="51"/>
      <c r="TOA40" s="51"/>
      <c r="TOK40" s="51"/>
      <c r="TOU40" s="51"/>
      <c r="TPE40" s="51"/>
      <c r="TPO40" s="51"/>
      <c r="TPY40" s="51"/>
      <c r="TQI40" s="51"/>
      <c r="TQS40" s="51"/>
      <c r="TRC40" s="51"/>
      <c r="TRM40" s="51"/>
      <c r="TRW40" s="51"/>
      <c r="TSG40" s="51"/>
      <c r="TSQ40" s="51"/>
      <c r="TTA40" s="51"/>
      <c r="TTK40" s="51"/>
      <c r="TTU40" s="51"/>
      <c r="TUE40" s="51"/>
      <c r="TUO40" s="51"/>
      <c r="TUY40" s="51"/>
      <c r="TVI40" s="51"/>
      <c r="TVS40" s="51"/>
      <c r="TWC40" s="51"/>
      <c r="TWM40" s="51"/>
      <c r="TWW40" s="51"/>
      <c r="TXG40" s="51"/>
      <c r="TXQ40" s="51"/>
      <c r="TYA40" s="51"/>
      <c r="TYK40" s="51"/>
      <c r="TYU40" s="51"/>
      <c r="TZE40" s="51"/>
      <c r="TZO40" s="51"/>
      <c r="TZY40" s="51"/>
      <c r="UAI40" s="51"/>
      <c r="UAS40" s="51"/>
      <c r="UBC40" s="51"/>
      <c r="UBM40" s="51"/>
      <c r="UBW40" s="51"/>
      <c r="UCG40" s="51"/>
      <c r="UCQ40" s="51"/>
      <c r="UDA40" s="51"/>
      <c r="UDK40" s="51"/>
      <c r="UDU40" s="51"/>
      <c r="UEE40" s="51"/>
      <c r="UEO40" s="51"/>
      <c r="UEY40" s="51"/>
      <c r="UFI40" s="51"/>
      <c r="UFS40" s="51"/>
      <c r="UGC40" s="51"/>
      <c r="UGM40" s="51"/>
      <c r="UGW40" s="51"/>
      <c r="UHG40" s="51"/>
      <c r="UHQ40" s="51"/>
      <c r="UIA40" s="51"/>
      <c r="UIK40" s="51"/>
      <c r="UIU40" s="51"/>
      <c r="UJE40" s="51"/>
      <c r="UJO40" s="51"/>
      <c r="UJY40" s="51"/>
      <c r="UKI40" s="51"/>
      <c r="UKS40" s="51"/>
      <c r="ULC40" s="51"/>
      <c r="ULM40" s="51"/>
      <c r="ULW40" s="51"/>
      <c r="UMG40" s="51"/>
      <c r="UMQ40" s="51"/>
      <c r="UNA40" s="51"/>
      <c r="UNK40" s="51"/>
      <c r="UNU40" s="51"/>
      <c r="UOE40" s="51"/>
      <c r="UOO40" s="51"/>
      <c r="UOY40" s="51"/>
      <c r="UPI40" s="51"/>
      <c r="UPS40" s="51"/>
      <c r="UQC40" s="51"/>
      <c r="UQM40" s="51"/>
      <c r="UQW40" s="51"/>
      <c r="URG40" s="51"/>
      <c r="URQ40" s="51"/>
      <c r="USA40" s="51"/>
      <c r="USK40" s="51"/>
      <c r="USU40" s="51"/>
      <c r="UTE40" s="51"/>
      <c r="UTO40" s="51"/>
      <c r="UTY40" s="51"/>
      <c r="UUI40" s="51"/>
      <c r="UUS40" s="51"/>
      <c r="UVC40" s="51"/>
      <c r="UVM40" s="51"/>
      <c r="UVW40" s="51"/>
      <c r="UWG40" s="51"/>
      <c r="UWQ40" s="51"/>
      <c r="UXA40" s="51"/>
      <c r="UXK40" s="51"/>
      <c r="UXU40" s="51"/>
      <c r="UYE40" s="51"/>
      <c r="UYO40" s="51"/>
      <c r="UYY40" s="51"/>
      <c r="UZI40" s="51"/>
      <c r="UZS40" s="51"/>
      <c r="VAC40" s="51"/>
      <c r="VAM40" s="51"/>
      <c r="VAW40" s="51"/>
      <c r="VBG40" s="51"/>
      <c r="VBQ40" s="51"/>
      <c r="VCA40" s="51"/>
      <c r="VCK40" s="51"/>
      <c r="VCU40" s="51"/>
      <c r="VDE40" s="51"/>
      <c r="VDO40" s="51"/>
      <c r="VDY40" s="51"/>
      <c r="VEI40" s="51"/>
      <c r="VES40" s="51"/>
      <c r="VFC40" s="51"/>
      <c r="VFM40" s="51"/>
      <c r="VFW40" s="51"/>
      <c r="VGG40" s="51"/>
      <c r="VGQ40" s="51"/>
      <c r="VHA40" s="51"/>
      <c r="VHK40" s="51"/>
      <c r="VHU40" s="51"/>
      <c r="VIE40" s="51"/>
      <c r="VIO40" s="51"/>
      <c r="VIY40" s="51"/>
      <c r="VJI40" s="51"/>
      <c r="VJS40" s="51"/>
      <c r="VKC40" s="51"/>
      <c r="VKM40" s="51"/>
      <c r="VKW40" s="51"/>
      <c r="VLG40" s="51"/>
      <c r="VLQ40" s="51"/>
      <c r="VMA40" s="51"/>
      <c r="VMK40" s="51"/>
      <c r="VMU40" s="51"/>
      <c r="VNE40" s="51"/>
      <c r="VNO40" s="51"/>
      <c r="VNY40" s="51"/>
      <c r="VOI40" s="51"/>
      <c r="VOS40" s="51"/>
      <c r="VPC40" s="51"/>
      <c r="VPM40" s="51"/>
      <c r="VPW40" s="51"/>
      <c r="VQG40" s="51"/>
      <c r="VQQ40" s="51"/>
      <c r="VRA40" s="51"/>
      <c r="VRK40" s="51"/>
      <c r="VRU40" s="51"/>
      <c r="VSE40" s="51"/>
      <c r="VSO40" s="51"/>
      <c r="VSY40" s="51"/>
      <c r="VTI40" s="51"/>
      <c r="VTS40" s="51"/>
      <c r="VUC40" s="51"/>
      <c r="VUM40" s="51"/>
      <c r="VUW40" s="51"/>
      <c r="VVG40" s="51"/>
      <c r="VVQ40" s="51"/>
      <c r="VWA40" s="51"/>
      <c r="VWK40" s="51"/>
      <c r="VWU40" s="51"/>
      <c r="VXE40" s="51"/>
      <c r="VXO40" s="51"/>
      <c r="VXY40" s="51"/>
      <c r="VYI40" s="51"/>
      <c r="VYS40" s="51"/>
      <c r="VZC40" s="51"/>
      <c r="VZM40" s="51"/>
      <c r="VZW40" s="51"/>
      <c r="WAG40" s="51"/>
      <c r="WAQ40" s="51"/>
      <c r="WBA40" s="51"/>
      <c r="WBK40" s="51"/>
      <c r="WBU40" s="51"/>
      <c r="WCE40" s="51"/>
      <c r="WCO40" s="51"/>
      <c r="WCY40" s="51"/>
      <c r="WDI40" s="51"/>
      <c r="WDS40" s="51"/>
      <c r="WEC40" s="51"/>
      <c r="WEM40" s="51"/>
      <c r="WEW40" s="51"/>
      <c r="WFG40" s="51"/>
      <c r="WFQ40" s="51"/>
      <c r="WGA40" s="51"/>
      <c r="WGK40" s="51"/>
      <c r="WGU40" s="51"/>
      <c r="WHE40" s="51"/>
      <c r="WHO40" s="51"/>
      <c r="WHY40" s="51"/>
      <c r="WII40" s="51"/>
      <c r="WIS40" s="51"/>
      <c r="WJC40" s="51"/>
      <c r="WJM40" s="51"/>
      <c r="WJW40" s="51"/>
      <c r="WKG40" s="51"/>
      <c r="WKQ40" s="51"/>
      <c r="WLA40" s="51"/>
      <c r="WLK40" s="51"/>
      <c r="WLU40" s="51"/>
      <c r="WME40" s="51"/>
      <c r="WMO40" s="51"/>
      <c r="WMY40" s="51"/>
      <c r="WNI40" s="51"/>
      <c r="WNS40" s="51"/>
      <c r="WOC40" s="51"/>
      <c r="WOM40" s="51"/>
      <c r="WOW40" s="51"/>
      <c r="WPG40" s="51"/>
      <c r="WPQ40" s="51"/>
      <c r="WQA40" s="51"/>
      <c r="WQK40" s="51"/>
      <c r="WQU40" s="51"/>
      <c r="WRE40" s="51"/>
      <c r="WRO40" s="51"/>
      <c r="WRY40" s="51"/>
      <c r="WSI40" s="51"/>
      <c r="WSS40" s="51"/>
      <c r="WTC40" s="51"/>
      <c r="WTM40" s="51"/>
      <c r="WTW40" s="51"/>
      <c r="WUG40" s="51"/>
      <c r="WUQ40" s="51"/>
      <c r="WVA40" s="51"/>
      <c r="WVK40" s="51"/>
      <c r="WVU40" s="51"/>
      <c r="WWE40" s="51"/>
      <c r="WWO40" s="51"/>
      <c r="WWY40" s="51"/>
      <c r="WXI40" s="51"/>
      <c r="WXS40" s="51"/>
      <c r="WYC40" s="51"/>
      <c r="WYM40" s="51"/>
      <c r="WYW40" s="51"/>
      <c r="WZG40" s="51"/>
      <c r="WZQ40" s="51"/>
      <c r="XAA40" s="51"/>
      <c r="XAK40" s="51"/>
      <c r="XAU40" s="51"/>
      <c r="XBE40" s="51"/>
      <c r="XBO40" s="51"/>
      <c r="XBY40" s="51"/>
      <c r="XCI40" s="51"/>
      <c r="XCS40" s="51"/>
      <c r="XDC40" s="51"/>
      <c r="XDM40" s="51"/>
      <c r="XDW40" s="51"/>
      <c r="XEG40" s="51"/>
      <c r="XEQ40" s="51"/>
      <c r="XFA40" s="51"/>
    </row>
    <row r="41" spans="1:1021 1031:2041 2051:3071 3081:4091 4101:5111 5121:6141 6151:7161 7171:8191 8201:9211 9221:10231 10241:11261 11271:12281 12291:13311 13321:14331 14341:15351 15361:16381" s="52" customFormat="1" x14ac:dyDescent="0.25">
      <c r="A41" s="20"/>
      <c r="B41" s="16"/>
      <c r="C41" s="16"/>
      <c r="D41" s="16"/>
      <c r="E41" s="16"/>
      <c r="F41" s="16"/>
      <c r="G41" s="16"/>
      <c r="H41" s="16"/>
      <c r="I41" s="16"/>
      <c r="J41" s="16"/>
    </row>
    <row r="42" spans="1:1021 1031:2041 2051:3071 3081:4091 4101:5111 5121:6141 6151:7161 7171:8191 8201:9211 9221:10231 10241:11261 11271:12281 12291:13311 13321:14331 14341:15351 15361:16381" s="52" customFormat="1" x14ac:dyDescent="0.25">
      <c r="A42" s="20"/>
      <c r="B42" s="16"/>
      <c r="C42" s="16"/>
      <c r="D42" s="16"/>
      <c r="E42" s="16"/>
      <c r="F42" s="16"/>
      <c r="G42" s="16"/>
      <c r="H42" s="16"/>
      <c r="I42" s="16"/>
      <c r="J42" s="16"/>
    </row>
    <row r="43" spans="1:1021 1031:2041 2051:3071 3081:4091 4101:5111 5121:6141 6151:7161 7171:8191 8201:9211 9221:10231 10241:11261 11271:12281 12291:13311 13321:14331 14341:15351 15361:16381" s="52" customFormat="1" x14ac:dyDescent="0.25">
      <c r="A43" s="20"/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9">
    <mergeCell ref="A40:J40"/>
    <mergeCell ref="A38:J38"/>
    <mergeCell ref="K1:M1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40"/>
  <sheetViews>
    <sheetView zoomScaleNormal="100" workbookViewId="0">
      <pane ySplit="4" topLeftCell="A5" activePane="bottomLeft" state="frozen"/>
      <selection activeCell="H3" sqref="H3:I3"/>
      <selection pane="bottomLeft" activeCell="M15" sqref="M15"/>
    </sheetView>
  </sheetViews>
  <sheetFormatPr defaultColWidth="9.109375" defaultRowHeight="13.2" x14ac:dyDescent="0.25"/>
  <cols>
    <col min="1" max="1" width="6.6640625" style="20" customWidth="1"/>
    <col min="2" max="4" width="8.6640625" style="16" customWidth="1"/>
    <col min="5" max="5" width="6.6640625" style="16" customWidth="1"/>
    <col min="6" max="6" width="2.6640625" style="16" customWidth="1"/>
    <col min="7" max="7" width="6.6640625" style="16" customWidth="1"/>
    <col min="8" max="9" width="8.6640625" style="16" customWidth="1"/>
    <col min="10" max="10" width="9.6640625" style="16" customWidth="1"/>
    <col min="11" max="16384" width="9.109375" style="15"/>
  </cols>
  <sheetData>
    <row r="1" spans="1:13" ht="30" customHeight="1" x14ac:dyDescent="0.25">
      <c r="K1" s="131" t="s">
        <v>26</v>
      </c>
      <c r="L1" s="132"/>
      <c r="M1" s="132"/>
    </row>
    <row r="2" spans="1:13" ht="45" customHeight="1" x14ac:dyDescent="0.25">
      <c r="A2" s="140" t="s">
        <v>75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3" ht="15" customHeight="1" x14ac:dyDescent="0.25">
      <c r="A3" s="22"/>
      <c r="B3" s="139" t="s">
        <v>8</v>
      </c>
      <c r="C3" s="136" t="s">
        <v>2</v>
      </c>
      <c r="D3" s="136"/>
      <c r="E3" s="139" t="s">
        <v>5</v>
      </c>
      <c r="F3" s="139"/>
      <c r="G3" s="139"/>
      <c r="H3" s="136" t="s">
        <v>3</v>
      </c>
      <c r="I3" s="136"/>
      <c r="J3" s="139" t="s">
        <v>9</v>
      </c>
    </row>
    <row r="4" spans="1:13" ht="30" customHeight="1" x14ac:dyDescent="0.25">
      <c r="A4" s="17"/>
      <c r="B4" s="138"/>
      <c r="C4" s="108" t="s">
        <v>0</v>
      </c>
      <c r="D4" s="108" t="s">
        <v>4</v>
      </c>
      <c r="E4" s="138"/>
      <c r="F4" s="138"/>
      <c r="G4" s="138"/>
      <c r="H4" s="108" t="s">
        <v>6</v>
      </c>
      <c r="I4" s="108" t="s">
        <v>7</v>
      </c>
      <c r="J4" s="138"/>
    </row>
    <row r="5" spans="1:13" ht="6" customHeight="1" x14ac:dyDescent="0.25">
      <c r="A5" s="15"/>
      <c r="B5" s="107"/>
      <c r="C5" s="107"/>
      <c r="D5" s="107"/>
      <c r="E5" s="107"/>
      <c r="F5" s="107"/>
      <c r="G5" s="107"/>
      <c r="H5" s="107"/>
      <c r="I5" s="107"/>
      <c r="J5" s="107"/>
    </row>
    <row r="6" spans="1:13" ht="12.75" customHeight="1" x14ac:dyDescent="0.25">
      <c r="A6" s="20">
        <v>1988</v>
      </c>
      <c r="B6" s="21">
        <v>21</v>
      </c>
      <c r="C6" s="21">
        <v>9</v>
      </c>
      <c r="D6" s="21">
        <v>43</v>
      </c>
      <c r="E6" s="21">
        <v>900</v>
      </c>
      <c r="F6" s="21" t="s">
        <v>1</v>
      </c>
      <c r="G6" s="21">
        <v>2500</v>
      </c>
      <c r="H6" s="21">
        <v>1689</v>
      </c>
      <c r="I6" s="21">
        <v>1700</v>
      </c>
      <c r="J6" s="60">
        <v>3159.4793435200904</v>
      </c>
    </row>
    <row r="7" spans="1:13" ht="12.75" customHeight="1" x14ac:dyDescent="0.25">
      <c r="A7" s="20">
        <v>1989</v>
      </c>
      <c r="B7" s="21">
        <v>42</v>
      </c>
      <c r="C7" s="21">
        <v>17</v>
      </c>
      <c r="D7" s="21">
        <v>40</v>
      </c>
      <c r="E7" s="21">
        <v>1000</v>
      </c>
      <c r="F7" s="21" t="s">
        <v>1</v>
      </c>
      <c r="G7" s="21">
        <v>2800</v>
      </c>
      <c r="H7" s="21">
        <v>1981</v>
      </c>
      <c r="I7" s="21">
        <v>2000</v>
      </c>
      <c r="J7" s="60">
        <v>3492.131008081667</v>
      </c>
    </row>
    <row r="8" spans="1:13" ht="12.75" customHeight="1" x14ac:dyDescent="0.25">
      <c r="A8" s="20">
        <v>1990</v>
      </c>
      <c r="B8" s="21">
        <v>40</v>
      </c>
      <c r="C8" s="21">
        <v>20</v>
      </c>
      <c r="D8" s="21">
        <v>50</v>
      </c>
      <c r="E8" s="21">
        <v>1000</v>
      </c>
      <c r="F8" s="21" t="s">
        <v>1</v>
      </c>
      <c r="G8" s="21">
        <v>3000</v>
      </c>
      <c r="H8" s="21">
        <v>2010</v>
      </c>
      <c r="I8" s="21">
        <v>2000</v>
      </c>
      <c r="J8" s="60">
        <v>3164.0813180460541</v>
      </c>
    </row>
    <row r="9" spans="1:13" ht="12.75" customHeight="1" x14ac:dyDescent="0.25">
      <c r="A9" s="20">
        <v>1991</v>
      </c>
      <c r="B9" s="21">
        <v>35</v>
      </c>
      <c r="C9" s="21">
        <v>17</v>
      </c>
      <c r="D9" s="21">
        <v>49</v>
      </c>
      <c r="E9" s="21">
        <v>250</v>
      </c>
      <c r="F9" s="21" t="s">
        <v>1</v>
      </c>
      <c r="G9" s="21">
        <v>2500</v>
      </c>
      <c r="H9" s="21">
        <v>1862</v>
      </c>
      <c r="I9" s="21">
        <v>2000</v>
      </c>
      <c r="J9" s="60">
        <v>2891.099568623998</v>
      </c>
    </row>
    <row r="10" spans="1:13" ht="12.75" customHeight="1" x14ac:dyDescent="0.25">
      <c r="A10" s="20">
        <v>1992</v>
      </c>
      <c r="B10" s="21">
        <v>39</v>
      </c>
      <c r="C10" s="21">
        <v>20</v>
      </c>
      <c r="D10" s="21">
        <v>51</v>
      </c>
      <c r="E10" s="21">
        <v>450</v>
      </c>
      <c r="F10" s="21" t="s">
        <v>1</v>
      </c>
      <c r="G10" s="21">
        <v>3000</v>
      </c>
      <c r="H10" s="21">
        <v>1782</v>
      </c>
      <c r="I10" s="21">
        <v>1875</v>
      </c>
      <c r="J10" s="60">
        <v>2647.4761372430989</v>
      </c>
    </row>
    <row r="11" spans="1:13" ht="12.75" customHeight="1" x14ac:dyDescent="0.25">
      <c r="A11" s="20">
        <v>1993</v>
      </c>
      <c r="B11" s="21">
        <v>41</v>
      </c>
      <c r="C11" s="21">
        <v>19</v>
      </c>
      <c r="D11" s="21">
        <v>46</v>
      </c>
      <c r="E11" s="21">
        <v>900</v>
      </c>
      <c r="F11" s="21" t="s">
        <v>1</v>
      </c>
      <c r="G11" s="21">
        <v>2500</v>
      </c>
      <c r="H11" s="21">
        <v>1653</v>
      </c>
      <c r="I11" s="21">
        <v>1500</v>
      </c>
      <c r="J11" s="21">
        <v>2022.4165537627787</v>
      </c>
    </row>
    <row r="12" spans="1:13" ht="12.75" customHeight="1" x14ac:dyDescent="0.25">
      <c r="A12" s="20">
        <v>1994</v>
      </c>
      <c r="B12" s="21">
        <v>36</v>
      </c>
      <c r="C12" s="21">
        <v>14</v>
      </c>
      <c r="D12" s="21">
        <v>39</v>
      </c>
      <c r="E12" s="21">
        <v>800</v>
      </c>
      <c r="F12" s="21" t="s">
        <v>1</v>
      </c>
      <c r="G12" s="21">
        <v>4500</v>
      </c>
      <c r="H12" s="21">
        <v>2032</v>
      </c>
      <c r="I12" s="21">
        <v>1750</v>
      </c>
      <c r="J12" s="21">
        <v>2309.6089699795039</v>
      </c>
    </row>
    <row r="13" spans="1:13" ht="12.75" customHeight="1" x14ac:dyDescent="0.25">
      <c r="A13" s="20">
        <v>1995</v>
      </c>
      <c r="B13" s="21">
        <v>39</v>
      </c>
      <c r="C13" s="21">
        <v>17</v>
      </c>
      <c r="D13" s="21">
        <v>44</v>
      </c>
      <c r="E13" s="21">
        <v>800</v>
      </c>
      <c r="F13" s="21" t="s">
        <v>1</v>
      </c>
      <c r="G13" s="21">
        <v>4500</v>
      </c>
      <c r="H13" s="21">
        <v>1997</v>
      </c>
      <c r="I13" s="21">
        <v>2000</v>
      </c>
      <c r="J13" s="21">
        <v>2576.2924609712086</v>
      </c>
    </row>
    <row r="14" spans="1:13" ht="12.75" customHeight="1" x14ac:dyDescent="0.25">
      <c r="A14" s="20">
        <v>1996</v>
      </c>
      <c r="B14" s="21">
        <v>35</v>
      </c>
      <c r="C14" s="21">
        <v>17</v>
      </c>
      <c r="D14" s="21">
        <v>49</v>
      </c>
      <c r="E14" s="21">
        <v>350</v>
      </c>
      <c r="F14" s="21" t="s">
        <v>1</v>
      </c>
      <c r="G14" s="21">
        <v>3750</v>
      </c>
      <c r="H14" s="21">
        <v>1420</v>
      </c>
      <c r="I14" s="21">
        <v>1350</v>
      </c>
      <c r="J14" s="21">
        <v>1729.7698010144361</v>
      </c>
    </row>
    <row r="15" spans="1:13" ht="12.75" customHeight="1" x14ac:dyDescent="0.25">
      <c r="A15" s="20">
        <v>1997</v>
      </c>
      <c r="B15" s="21">
        <v>30</v>
      </c>
      <c r="C15" s="21">
        <v>12</v>
      </c>
      <c r="D15" s="21">
        <v>40</v>
      </c>
      <c r="E15" s="21">
        <v>300</v>
      </c>
      <c r="F15" s="21" t="s">
        <v>1</v>
      </c>
      <c r="G15" s="21">
        <v>4800</v>
      </c>
      <c r="H15" s="21">
        <v>1720</v>
      </c>
      <c r="I15" s="21">
        <v>1250</v>
      </c>
      <c r="J15" s="21">
        <v>1591.1469436799875</v>
      </c>
    </row>
    <row r="16" spans="1:13" ht="12.75" customHeight="1" x14ac:dyDescent="0.25">
      <c r="A16" s="20">
        <v>1998</v>
      </c>
      <c r="B16" s="21">
        <v>35</v>
      </c>
      <c r="C16" s="21">
        <v>14</v>
      </c>
      <c r="D16" s="21">
        <v>40</v>
      </c>
      <c r="E16" s="21">
        <v>550</v>
      </c>
      <c r="F16" s="21" t="s">
        <v>1</v>
      </c>
      <c r="G16" s="21">
        <v>4000</v>
      </c>
      <c r="H16" s="21">
        <v>1521</v>
      </c>
      <c r="I16" s="21">
        <v>1375</v>
      </c>
      <c r="J16" s="21">
        <v>1754.9553050913328</v>
      </c>
    </row>
    <row r="17" spans="1:10" ht="12.75" customHeight="1" x14ac:dyDescent="0.25">
      <c r="A17" s="20">
        <v>1999</v>
      </c>
      <c r="B17" s="21">
        <v>32</v>
      </c>
      <c r="C17" s="21">
        <v>6</v>
      </c>
      <c r="D17" s="21">
        <v>19</v>
      </c>
      <c r="E17" s="21">
        <v>1000</v>
      </c>
      <c r="F17" s="21" t="s">
        <v>1</v>
      </c>
      <c r="G17" s="21">
        <v>2500</v>
      </c>
      <c r="H17" s="21">
        <v>1708</v>
      </c>
      <c r="I17" s="21">
        <v>1825</v>
      </c>
      <c r="J17" s="21">
        <v>2318.5809895934076</v>
      </c>
    </row>
    <row r="18" spans="1:10" ht="12.75" customHeight="1" x14ac:dyDescent="0.25">
      <c r="A18" s="20">
        <v>2000</v>
      </c>
      <c r="B18" s="21">
        <v>21</v>
      </c>
      <c r="C18" s="21">
        <v>13</v>
      </c>
      <c r="D18" s="21">
        <v>62</v>
      </c>
      <c r="E18" s="21">
        <v>300</v>
      </c>
      <c r="F18" s="21" t="s">
        <v>1</v>
      </c>
      <c r="G18" s="21">
        <v>3000</v>
      </c>
      <c r="H18" s="21">
        <v>1331</v>
      </c>
      <c r="I18" s="21">
        <v>1000</v>
      </c>
      <c r="J18" s="21">
        <v>1259.1541735362907</v>
      </c>
    </row>
    <row r="19" spans="1:10" ht="12.75" customHeight="1" x14ac:dyDescent="0.25">
      <c r="A19" s="20">
        <v>2001</v>
      </c>
      <c r="B19" s="21">
        <v>42</v>
      </c>
      <c r="C19" s="21">
        <v>28</v>
      </c>
      <c r="D19" s="21">
        <v>67</v>
      </c>
      <c r="E19" s="21">
        <v>800</v>
      </c>
      <c r="F19" s="21" t="s">
        <v>1</v>
      </c>
      <c r="G19" s="21">
        <v>3000</v>
      </c>
      <c r="H19" s="21">
        <v>1314</v>
      </c>
      <c r="I19" s="21">
        <v>1000</v>
      </c>
      <c r="J19" s="21">
        <v>1229.5480924033097</v>
      </c>
    </row>
    <row r="20" spans="1:10" ht="12.75" customHeight="1" x14ac:dyDescent="0.25">
      <c r="A20" s="20">
        <v>2002</v>
      </c>
      <c r="B20" s="21">
        <v>39</v>
      </c>
      <c r="C20" s="21">
        <v>28</v>
      </c>
      <c r="D20" s="21">
        <v>72</v>
      </c>
      <c r="E20" s="21">
        <v>600</v>
      </c>
      <c r="F20" s="21" t="s">
        <v>1</v>
      </c>
      <c r="G20" s="21">
        <v>3500</v>
      </c>
      <c r="H20" s="21">
        <v>1473</v>
      </c>
      <c r="I20" s="21">
        <v>1000</v>
      </c>
      <c r="J20" s="21">
        <v>1203.5917170606558</v>
      </c>
    </row>
    <row r="21" spans="1:10" ht="12.75" customHeight="1" x14ac:dyDescent="0.25">
      <c r="A21" s="20">
        <v>2003</v>
      </c>
      <c r="B21" s="21">
        <v>42</v>
      </c>
      <c r="C21" s="21">
        <v>26</v>
      </c>
      <c r="D21" s="21">
        <v>62</v>
      </c>
      <c r="E21" s="21">
        <v>600</v>
      </c>
      <c r="F21" s="21" t="s">
        <v>1</v>
      </c>
      <c r="G21" s="21">
        <v>2500</v>
      </c>
      <c r="H21" s="21">
        <v>1310</v>
      </c>
      <c r="I21" s="21">
        <v>1100</v>
      </c>
      <c r="J21" s="21">
        <v>1298.910503038366</v>
      </c>
    </row>
    <row r="22" spans="1:10" ht="12.75" customHeight="1" x14ac:dyDescent="0.25">
      <c r="A22" s="20">
        <v>2004</v>
      </c>
      <c r="B22" s="21">
        <v>42</v>
      </c>
      <c r="C22" s="21">
        <v>23</v>
      </c>
      <c r="D22" s="21">
        <v>55</v>
      </c>
      <c r="E22" s="21">
        <v>600</v>
      </c>
      <c r="F22" s="21" t="s">
        <v>1</v>
      </c>
      <c r="G22" s="21">
        <v>2500</v>
      </c>
      <c r="H22" s="21">
        <v>1322</v>
      </c>
      <c r="I22" s="21">
        <v>1000</v>
      </c>
      <c r="J22" s="21">
        <v>1176.4705882352941</v>
      </c>
    </row>
    <row r="23" spans="1:10" ht="12.75" customHeight="1" x14ac:dyDescent="0.25">
      <c r="A23" s="20">
        <v>2005</v>
      </c>
      <c r="B23" s="21">
        <v>42</v>
      </c>
      <c r="C23" s="21">
        <v>22</v>
      </c>
      <c r="D23" s="21">
        <v>52</v>
      </c>
      <c r="E23" s="21">
        <v>700</v>
      </c>
      <c r="F23" s="21" t="s">
        <v>1</v>
      </c>
      <c r="G23" s="21">
        <v>2500</v>
      </c>
      <c r="H23" s="21">
        <v>1327</v>
      </c>
      <c r="I23" s="21">
        <v>1200</v>
      </c>
      <c r="J23" s="21">
        <v>1405.3707071787737</v>
      </c>
    </row>
    <row r="24" spans="1:10" ht="12.75" customHeight="1" x14ac:dyDescent="0.25">
      <c r="A24" s="20">
        <v>2006</v>
      </c>
      <c r="B24" s="21">
        <v>42</v>
      </c>
      <c r="C24" s="21">
        <v>24</v>
      </c>
      <c r="D24" s="21">
        <v>57</v>
      </c>
      <c r="E24" s="21">
        <v>300</v>
      </c>
      <c r="F24" s="21" t="s">
        <v>1</v>
      </c>
      <c r="G24" s="21">
        <v>2000</v>
      </c>
      <c r="H24" s="21">
        <v>1021</v>
      </c>
      <c r="I24" s="21">
        <v>1000</v>
      </c>
      <c r="J24" s="21">
        <v>1155.4429667159241</v>
      </c>
    </row>
    <row r="25" spans="1:10" ht="12.75" customHeight="1" x14ac:dyDescent="0.25">
      <c r="A25" s="20">
        <v>2007</v>
      </c>
      <c r="B25" s="21">
        <v>40</v>
      </c>
      <c r="C25" s="21">
        <v>19</v>
      </c>
      <c r="D25" s="21">
        <v>48</v>
      </c>
      <c r="E25" s="21">
        <v>500</v>
      </c>
      <c r="F25" s="21" t="s">
        <v>1</v>
      </c>
      <c r="G25" s="21">
        <v>3000</v>
      </c>
      <c r="H25" s="21">
        <v>1097</v>
      </c>
      <c r="I25" s="21">
        <v>1000</v>
      </c>
      <c r="J25" s="21">
        <v>1130.4258028983511</v>
      </c>
    </row>
    <row r="26" spans="1:10" ht="12.75" customHeight="1" x14ac:dyDescent="0.25">
      <c r="A26" s="20">
        <v>2008</v>
      </c>
      <c r="B26" s="21">
        <v>42</v>
      </c>
      <c r="C26" s="21">
        <v>18</v>
      </c>
      <c r="D26" s="21">
        <v>43</v>
      </c>
      <c r="E26" s="21">
        <v>500</v>
      </c>
      <c r="F26" s="21" t="s">
        <v>1</v>
      </c>
      <c r="G26" s="21">
        <v>2500</v>
      </c>
      <c r="H26" s="21">
        <v>1252</v>
      </c>
      <c r="I26" s="21">
        <v>1000</v>
      </c>
      <c r="J26" s="21">
        <v>1092.8452579034943</v>
      </c>
    </row>
    <row r="27" spans="1:10" ht="12.75" customHeight="1" x14ac:dyDescent="0.25">
      <c r="A27" s="20">
        <v>2009</v>
      </c>
      <c r="B27" s="21">
        <v>42</v>
      </c>
      <c r="C27" s="21">
        <v>24</v>
      </c>
      <c r="D27" s="21">
        <v>57</v>
      </c>
      <c r="E27" s="21">
        <v>500</v>
      </c>
      <c r="F27" s="21" t="s">
        <v>1</v>
      </c>
      <c r="G27" s="21">
        <v>3000</v>
      </c>
      <c r="H27" s="21">
        <v>1436</v>
      </c>
      <c r="I27" s="21">
        <v>1100</v>
      </c>
      <c r="J27" s="21">
        <v>1208.1201297615462</v>
      </c>
    </row>
    <row r="28" spans="1:10" ht="12.75" customHeight="1" x14ac:dyDescent="0.25">
      <c r="A28" s="20">
        <v>2010</v>
      </c>
      <c r="B28" s="21">
        <v>41</v>
      </c>
      <c r="C28" s="21">
        <v>18</v>
      </c>
      <c r="D28" s="21">
        <v>43.902439024390247</v>
      </c>
      <c r="E28" s="21">
        <v>500</v>
      </c>
      <c r="F28" s="21" t="s">
        <v>1</v>
      </c>
      <c r="G28" s="21">
        <v>3000</v>
      </c>
      <c r="H28" s="21">
        <v>1528</v>
      </c>
      <c r="I28" s="21">
        <v>1100</v>
      </c>
      <c r="J28" s="21">
        <v>1194.300261182927</v>
      </c>
    </row>
    <row r="29" spans="1:10" ht="12.75" customHeight="1" x14ac:dyDescent="0.25">
      <c r="A29" s="20">
        <v>2011</v>
      </c>
      <c r="B29" s="21">
        <v>42</v>
      </c>
      <c r="C29" s="21">
        <v>12</v>
      </c>
      <c r="D29" s="21">
        <v>29</v>
      </c>
      <c r="E29" s="21">
        <v>600</v>
      </c>
      <c r="F29" s="21" t="s">
        <v>1</v>
      </c>
      <c r="G29" s="21">
        <v>3500</v>
      </c>
      <c r="H29" s="21">
        <v>1292</v>
      </c>
      <c r="I29" s="21">
        <v>1000</v>
      </c>
      <c r="J29" s="21">
        <v>1054.4905757313038</v>
      </c>
    </row>
    <row r="30" spans="1:10" ht="12.75" customHeight="1" x14ac:dyDescent="0.25">
      <c r="A30" s="20">
        <v>2012</v>
      </c>
      <c r="B30" s="21">
        <v>42</v>
      </c>
      <c r="C30" s="21">
        <v>12</v>
      </c>
      <c r="D30" s="21">
        <v>28.571428571428569</v>
      </c>
      <c r="E30" s="21">
        <v>800</v>
      </c>
      <c r="F30" s="21" t="s">
        <v>1</v>
      </c>
      <c r="G30" s="21">
        <v>2500</v>
      </c>
      <c r="H30" s="21">
        <v>1579.17</v>
      </c>
      <c r="I30" s="21">
        <v>1100</v>
      </c>
      <c r="J30" s="21">
        <v>1149.7135582431572</v>
      </c>
    </row>
    <row r="31" spans="1:10" ht="12.75" customHeight="1" x14ac:dyDescent="0.25">
      <c r="A31" s="20">
        <v>2013</v>
      </c>
      <c r="B31" s="21">
        <v>42</v>
      </c>
      <c r="C31" s="21">
        <v>9</v>
      </c>
      <c r="D31" s="21">
        <v>21</v>
      </c>
      <c r="E31" s="21">
        <v>700</v>
      </c>
      <c r="F31" s="21" t="s">
        <v>1</v>
      </c>
      <c r="G31" s="21">
        <v>2500</v>
      </c>
      <c r="H31" s="21">
        <v>1366.67</v>
      </c>
      <c r="I31" s="21">
        <v>1200</v>
      </c>
      <c r="J31" s="21">
        <v>1254.7920779468891</v>
      </c>
    </row>
    <row r="32" spans="1:10" ht="12.75" customHeight="1" x14ac:dyDescent="0.25">
      <c r="A32" s="20">
        <v>2014</v>
      </c>
      <c r="B32" s="21">
        <v>41</v>
      </c>
      <c r="C32" s="21">
        <v>10</v>
      </c>
      <c r="D32" s="21">
        <v>24.390243902439025</v>
      </c>
      <c r="E32" s="21">
        <v>700</v>
      </c>
      <c r="F32" s="21" t="s">
        <v>1</v>
      </c>
      <c r="G32" s="21">
        <v>1500</v>
      </c>
      <c r="H32" s="21">
        <v>1085</v>
      </c>
      <c r="I32" s="21">
        <v>1100</v>
      </c>
      <c r="J32" s="21">
        <v>1152.3174582921304</v>
      </c>
    </row>
    <row r="33" spans="1:1021 1031:2041 2051:3071 3081:4091 4101:5111 5121:6141 6151:7161 7171:8191 8201:9211 9221:10231 10241:11261 11271:12281 12291:13311 13321:14331 14341:15351 15361:16381" ht="12.75" customHeight="1" x14ac:dyDescent="0.25">
      <c r="A33" s="20">
        <v>2015</v>
      </c>
      <c r="B33" s="21">
        <v>47</v>
      </c>
      <c r="C33" s="21">
        <v>15</v>
      </c>
      <c r="D33" s="21">
        <v>32</v>
      </c>
      <c r="E33" s="21">
        <v>800</v>
      </c>
      <c r="F33" s="21" t="s">
        <v>1</v>
      </c>
      <c r="G33" s="21">
        <v>2000</v>
      </c>
      <c r="H33" s="21">
        <v>1263</v>
      </c>
      <c r="I33" s="21">
        <v>1150</v>
      </c>
      <c r="J33" s="21">
        <v>1205.2337641614804</v>
      </c>
    </row>
    <row r="34" spans="1:1021 1031:2041 2051:3071 3081:4091 4101:5111 5121:6141 6151:7161 7171:8191 8201:9211 9221:10231 10241:11261 11271:12281 12291:13311 13321:14331 14341:15351 15361:16381" ht="12.75" customHeight="1" x14ac:dyDescent="0.25">
      <c r="A34" s="20">
        <v>2016</v>
      </c>
      <c r="B34" s="21">
        <v>49</v>
      </c>
      <c r="C34" s="65">
        <v>15</v>
      </c>
      <c r="D34" s="28">
        <v>30.612244897959183</v>
      </c>
      <c r="E34" s="21">
        <v>492</v>
      </c>
      <c r="F34" s="21" t="s">
        <v>1</v>
      </c>
      <c r="G34" s="21">
        <v>2800</v>
      </c>
      <c r="H34" s="21">
        <v>1217.8</v>
      </c>
      <c r="I34" s="21">
        <v>1000</v>
      </c>
      <c r="J34" s="21">
        <v>1037.8282716556585</v>
      </c>
    </row>
    <row r="35" spans="1:1021 1031:2041 2051:3071 3081:4091 4101:5111 5121:6141 6151:7161 7171:8191 8201:9211 9221:10231 10241:11261 11271:12281 12291:13311 13321:14331 14341:15351 15361:16381" ht="12.75" customHeight="1" x14ac:dyDescent="0.25">
      <c r="A35" s="59">
        <v>2017</v>
      </c>
      <c r="B35" s="60">
        <v>54</v>
      </c>
      <c r="C35" s="65">
        <v>16</v>
      </c>
      <c r="D35" s="28">
        <v>30</v>
      </c>
      <c r="E35" s="60">
        <v>300</v>
      </c>
      <c r="F35" s="60" t="s">
        <v>1</v>
      </c>
      <c r="G35" s="60">
        <v>1500</v>
      </c>
      <c r="H35" s="60">
        <v>852.44</v>
      </c>
      <c r="I35" s="60">
        <v>821.5</v>
      </c>
      <c r="J35" s="60">
        <v>837.54183353512769</v>
      </c>
    </row>
    <row r="36" spans="1:1021 1031:2041 2051:3071 3081:4091 4101:5111 5121:6141 6151:7161 7171:8191 8201:9211 9221:10231 10241:11261 11271:12281 12291:13311 13321:14331 14341:15351 15361:16381" ht="12.75" customHeight="1" x14ac:dyDescent="0.25">
      <c r="A36" s="59">
        <v>2018</v>
      </c>
      <c r="B36" s="60">
        <v>53</v>
      </c>
      <c r="C36" s="65">
        <v>20</v>
      </c>
      <c r="D36" s="28">
        <v>38</v>
      </c>
      <c r="E36" s="60">
        <v>500</v>
      </c>
      <c r="F36" s="60" t="s">
        <v>1</v>
      </c>
      <c r="G36" s="60">
        <v>1500</v>
      </c>
      <c r="H36" s="60">
        <v>896.25</v>
      </c>
      <c r="I36" s="60">
        <v>825</v>
      </c>
      <c r="J36" s="60">
        <v>825</v>
      </c>
    </row>
    <row r="37" spans="1:1021 1031:2041 2051:3071 3081:4091 4101:5111 5121:6141 6151:7161 7171:8191 8201:9211 9221:10231 10241:11261 11271:12281 12291:13311 13321:14331 14341:15351 15361:16381" ht="6" customHeight="1" x14ac:dyDescent="0.25">
      <c r="A37" s="45"/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21 1031:2041 2051:3071 3081:4091 4101:5111 5121:6141 6151:7161 7171:8191 8201:9211 9221:10231 10241:11261 11271:12281 12291:13311 13321:14331 14341:15351 15361:16381" s="52" customFormat="1" ht="15" customHeight="1" x14ac:dyDescent="0.25">
      <c r="A38" s="134" t="s">
        <v>24</v>
      </c>
      <c r="B38" s="135"/>
      <c r="C38" s="135"/>
      <c r="D38" s="135"/>
      <c r="E38" s="135"/>
      <c r="F38" s="135"/>
      <c r="G38" s="135"/>
      <c r="H38" s="135"/>
      <c r="I38" s="135"/>
      <c r="J38" s="135"/>
    </row>
    <row r="39" spans="1:1021 1031:2041 2051:3071 3081:4091 4101:5111 5121:6141 6151:7161 7171:8191 8201:9211 9221:10231 10241:11261 11271:12281 12291:13311 13321:14331 14341:15351 15361:16381" s="52" customFormat="1" ht="6" customHeight="1" x14ac:dyDescent="0.25">
      <c r="A39" s="20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021 1031:2041 2051:3071 3081:4091 4101:5111 5121:6141 6151:7161 7171:8191 8201:9211 9221:10231 10241:11261 11271:12281 12291:13311 13321:14331 14341:15351 15361:16381" s="52" customFormat="1" ht="30" customHeight="1" x14ac:dyDescent="0.25">
      <c r="A40" s="145" t="s">
        <v>25</v>
      </c>
      <c r="B40" s="145"/>
      <c r="C40" s="145"/>
      <c r="D40" s="145"/>
      <c r="E40" s="145"/>
      <c r="F40" s="145"/>
      <c r="G40" s="145"/>
      <c r="H40" s="145"/>
      <c r="I40" s="145"/>
      <c r="J40" s="145"/>
      <c r="K40" s="51"/>
      <c r="U40" s="51"/>
      <c r="AE40" s="51"/>
      <c r="AO40" s="51"/>
      <c r="AY40" s="51"/>
      <c r="BI40" s="51"/>
      <c r="BS40" s="51"/>
      <c r="CC40" s="51"/>
      <c r="CM40" s="51"/>
      <c r="CW40" s="51"/>
      <c r="DG40" s="51"/>
      <c r="DQ40" s="51"/>
      <c r="EA40" s="51"/>
      <c r="EK40" s="51"/>
      <c r="EU40" s="51"/>
      <c r="FE40" s="51"/>
      <c r="FO40" s="51"/>
      <c r="FY40" s="51"/>
      <c r="GI40" s="51"/>
      <c r="GS40" s="51"/>
      <c r="HC40" s="51"/>
      <c r="HM40" s="51"/>
      <c r="HW40" s="51"/>
      <c r="IG40" s="51"/>
      <c r="IQ40" s="51"/>
      <c r="JA40" s="51"/>
      <c r="JK40" s="51"/>
      <c r="JU40" s="51"/>
      <c r="KE40" s="51"/>
      <c r="KO40" s="51"/>
      <c r="KY40" s="51"/>
      <c r="LI40" s="51"/>
      <c r="LS40" s="51"/>
      <c r="MC40" s="51"/>
      <c r="MM40" s="51"/>
      <c r="MW40" s="51"/>
      <c r="NG40" s="51"/>
      <c r="NQ40" s="51"/>
      <c r="OA40" s="51"/>
      <c r="OK40" s="51"/>
      <c r="OU40" s="51"/>
      <c r="PE40" s="51"/>
      <c r="PO40" s="51"/>
      <c r="PY40" s="51"/>
      <c r="QI40" s="51"/>
      <c r="QS40" s="51"/>
      <c r="RC40" s="51"/>
      <c r="RM40" s="51"/>
      <c r="RW40" s="51"/>
      <c r="SG40" s="51"/>
      <c r="SQ40" s="51"/>
      <c r="TA40" s="51"/>
      <c r="TK40" s="51"/>
      <c r="TU40" s="51"/>
      <c r="UE40" s="51"/>
      <c r="UO40" s="51"/>
      <c r="UY40" s="51"/>
      <c r="VI40" s="51"/>
      <c r="VS40" s="51"/>
      <c r="WC40" s="51"/>
      <c r="WM40" s="51"/>
      <c r="WW40" s="51"/>
      <c r="XG40" s="51"/>
      <c r="XQ40" s="51"/>
      <c r="YA40" s="51"/>
      <c r="YK40" s="51"/>
      <c r="YU40" s="51"/>
      <c r="ZE40" s="51"/>
      <c r="ZO40" s="51"/>
      <c r="ZY40" s="51"/>
      <c r="AAI40" s="51"/>
      <c r="AAS40" s="51"/>
      <c r="ABC40" s="51"/>
      <c r="ABM40" s="51"/>
      <c r="ABW40" s="51"/>
      <c r="ACG40" s="51"/>
      <c r="ACQ40" s="51"/>
      <c r="ADA40" s="51"/>
      <c r="ADK40" s="51"/>
      <c r="ADU40" s="51"/>
      <c r="AEE40" s="51"/>
      <c r="AEO40" s="51"/>
      <c r="AEY40" s="51"/>
      <c r="AFI40" s="51"/>
      <c r="AFS40" s="51"/>
      <c r="AGC40" s="51"/>
      <c r="AGM40" s="51"/>
      <c r="AGW40" s="51"/>
      <c r="AHG40" s="51"/>
      <c r="AHQ40" s="51"/>
      <c r="AIA40" s="51"/>
      <c r="AIK40" s="51"/>
      <c r="AIU40" s="51"/>
      <c r="AJE40" s="51"/>
      <c r="AJO40" s="51"/>
      <c r="AJY40" s="51"/>
      <c r="AKI40" s="51"/>
      <c r="AKS40" s="51"/>
      <c r="ALC40" s="51"/>
      <c r="ALM40" s="51"/>
      <c r="ALW40" s="51"/>
      <c r="AMG40" s="51"/>
      <c r="AMQ40" s="51"/>
      <c r="ANA40" s="51"/>
      <c r="ANK40" s="51"/>
      <c r="ANU40" s="51"/>
      <c r="AOE40" s="51"/>
      <c r="AOO40" s="51"/>
      <c r="AOY40" s="51"/>
      <c r="API40" s="51"/>
      <c r="APS40" s="51"/>
      <c r="AQC40" s="51"/>
      <c r="AQM40" s="51"/>
      <c r="AQW40" s="51"/>
      <c r="ARG40" s="51"/>
      <c r="ARQ40" s="51"/>
      <c r="ASA40" s="51"/>
      <c r="ASK40" s="51"/>
      <c r="ASU40" s="51"/>
      <c r="ATE40" s="51"/>
      <c r="ATO40" s="51"/>
      <c r="ATY40" s="51"/>
      <c r="AUI40" s="51"/>
      <c r="AUS40" s="51"/>
      <c r="AVC40" s="51"/>
      <c r="AVM40" s="51"/>
      <c r="AVW40" s="51"/>
      <c r="AWG40" s="51"/>
      <c r="AWQ40" s="51"/>
      <c r="AXA40" s="51"/>
      <c r="AXK40" s="51"/>
      <c r="AXU40" s="51"/>
      <c r="AYE40" s="51"/>
      <c r="AYO40" s="51"/>
      <c r="AYY40" s="51"/>
      <c r="AZI40" s="51"/>
      <c r="AZS40" s="51"/>
      <c r="BAC40" s="51"/>
      <c r="BAM40" s="51"/>
      <c r="BAW40" s="51"/>
      <c r="BBG40" s="51"/>
      <c r="BBQ40" s="51"/>
      <c r="BCA40" s="51"/>
      <c r="BCK40" s="51"/>
      <c r="BCU40" s="51"/>
      <c r="BDE40" s="51"/>
      <c r="BDO40" s="51"/>
      <c r="BDY40" s="51"/>
      <c r="BEI40" s="51"/>
      <c r="BES40" s="51"/>
      <c r="BFC40" s="51"/>
      <c r="BFM40" s="51"/>
      <c r="BFW40" s="51"/>
      <c r="BGG40" s="51"/>
      <c r="BGQ40" s="51"/>
      <c r="BHA40" s="51"/>
      <c r="BHK40" s="51"/>
      <c r="BHU40" s="51"/>
      <c r="BIE40" s="51"/>
      <c r="BIO40" s="51"/>
      <c r="BIY40" s="51"/>
      <c r="BJI40" s="51"/>
      <c r="BJS40" s="51"/>
      <c r="BKC40" s="51"/>
      <c r="BKM40" s="51"/>
      <c r="BKW40" s="51"/>
      <c r="BLG40" s="51"/>
      <c r="BLQ40" s="51"/>
      <c r="BMA40" s="51"/>
      <c r="BMK40" s="51"/>
      <c r="BMU40" s="51"/>
      <c r="BNE40" s="51"/>
      <c r="BNO40" s="51"/>
      <c r="BNY40" s="51"/>
      <c r="BOI40" s="51"/>
      <c r="BOS40" s="51"/>
      <c r="BPC40" s="51"/>
      <c r="BPM40" s="51"/>
      <c r="BPW40" s="51"/>
      <c r="BQG40" s="51"/>
      <c r="BQQ40" s="51"/>
      <c r="BRA40" s="51"/>
      <c r="BRK40" s="51"/>
      <c r="BRU40" s="51"/>
      <c r="BSE40" s="51"/>
      <c r="BSO40" s="51"/>
      <c r="BSY40" s="51"/>
      <c r="BTI40" s="51"/>
      <c r="BTS40" s="51"/>
      <c r="BUC40" s="51"/>
      <c r="BUM40" s="51"/>
      <c r="BUW40" s="51"/>
      <c r="BVG40" s="51"/>
      <c r="BVQ40" s="51"/>
      <c r="BWA40" s="51"/>
      <c r="BWK40" s="51"/>
      <c r="BWU40" s="51"/>
      <c r="BXE40" s="51"/>
      <c r="BXO40" s="51"/>
      <c r="BXY40" s="51"/>
      <c r="BYI40" s="51"/>
      <c r="BYS40" s="51"/>
      <c r="BZC40" s="51"/>
      <c r="BZM40" s="51"/>
      <c r="BZW40" s="51"/>
      <c r="CAG40" s="51"/>
      <c r="CAQ40" s="51"/>
      <c r="CBA40" s="51"/>
      <c r="CBK40" s="51"/>
      <c r="CBU40" s="51"/>
      <c r="CCE40" s="51"/>
      <c r="CCO40" s="51"/>
      <c r="CCY40" s="51"/>
      <c r="CDI40" s="51"/>
      <c r="CDS40" s="51"/>
      <c r="CEC40" s="51"/>
      <c r="CEM40" s="51"/>
      <c r="CEW40" s="51"/>
      <c r="CFG40" s="51"/>
      <c r="CFQ40" s="51"/>
      <c r="CGA40" s="51"/>
      <c r="CGK40" s="51"/>
      <c r="CGU40" s="51"/>
      <c r="CHE40" s="51"/>
      <c r="CHO40" s="51"/>
      <c r="CHY40" s="51"/>
      <c r="CII40" s="51"/>
      <c r="CIS40" s="51"/>
      <c r="CJC40" s="51"/>
      <c r="CJM40" s="51"/>
      <c r="CJW40" s="51"/>
      <c r="CKG40" s="51"/>
      <c r="CKQ40" s="51"/>
      <c r="CLA40" s="51"/>
      <c r="CLK40" s="51"/>
      <c r="CLU40" s="51"/>
      <c r="CME40" s="51"/>
      <c r="CMO40" s="51"/>
      <c r="CMY40" s="51"/>
      <c r="CNI40" s="51"/>
      <c r="CNS40" s="51"/>
      <c r="COC40" s="51"/>
      <c r="COM40" s="51"/>
      <c r="COW40" s="51"/>
      <c r="CPG40" s="51"/>
      <c r="CPQ40" s="51"/>
      <c r="CQA40" s="51"/>
      <c r="CQK40" s="51"/>
      <c r="CQU40" s="51"/>
      <c r="CRE40" s="51"/>
      <c r="CRO40" s="51"/>
      <c r="CRY40" s="51"/>
      <c r="CSI40" s="51"/>
      <c r="CSS40" s="51"/>
      <c r="CTC40" s="51"/>
      <c r="CTM40" s="51"/>
      <c r="CTW40" s="51"/>
      <c r="CUG40" s="51"/>
      <c r="CUQ40" s="51"/>
      <c r="CVA40" s="51"/>
      <c r="CVK40" s="51"/>
      <c r="CVU40" s="51"/>
      <c r="CWE40" s="51"/>
      <c r="CWO40" s="51"/>
      <c r="CWY40" s="51"/>
      <c r="CXI40" s="51"/>
      <c r="CXS40" s="51"/>
      <c r="CYC40" s="51"/>
      <c r="CYM40" s="51"/>
      <c r="CYW40" s="51"/>
      <c r="CZG40" s="51"/>
      <c r="CZQ40" s="51"/>
      <c r="DAA40" s="51"/>
      <c r="DAK40" s="51"/>
      <c r="DAU40" s="51"/>
      <c r="DBE40" s="51"/>
      <c r="DBO40" s="51"/>
      <c r="DBY40" s="51"/>
      <c r="DCI40" s="51"/>
      <c r="DCS40" s="51"/>
      <c r="DDC40" s="51"/>
      <c r="DDM40" s="51"/>
      <c r="DDW40" s="51"/>
      <c r="DEG40" s="51"/>
      <c r="DEQ40" s="51"/>
      <c r="DFA40" s="51"/>
      <c r="DFK40" s="51"/>
      <c r="DFU40" s="51"/>
      <c r="DGE40" s="51"/>
      <c r="DGO40" s="51"/>
      <c r="DGY40" s="51"/>
      <c r="DHI40" s="51"/>
      <c r="DHS40" s="51"/>
      <c r="DIC40" s="51"/>
      <c r="DIM40" s="51"/>
      <c r="DIW40" s="51"/>
      <c r="DJG40" s="51"/>
      <c r="DJQ40" s="51"/>
      <c r="DKA40" s="51"/>
      <c r="DKK40" s="51"/>
      <c r="DKU40" s="51"/>
      <c r="DLE40" s="51"/>
      <c r="DLO40" s="51"/>
      <c r="DLY40" s="51"/>
      <c r="DMI40" s="51"/>
      <c r="DMS40" s="51"/>
      <c r="DNC40" s="51"/>
      <c r="DNM40" s="51"/>
      <c r="DNW40" s="51"/>
      <c r="DOG40" s="51"/>
      <c r="DOQ40" s="51"/>
      <c r="DPA40" s="51"/>
      <c r="DPK40" s="51"/>
      <c r="DPU40" s="51"/>
      <c r="DQE40" s="51"/>
      <c r="DQO40" s="51"/>
      <c r="DQY40" s="51"/>
      <c r="DRI40" s="51"/>
      <c r="DRS40" s="51"/>
      <c r="DSC40" s="51"/>
      <c r="DSM40" s="51"/>
      <c r="DSW40" s="51"/>
      <c r="DTG40" s="51"/>
      <c r="DTQ40" s="51"/>
      <c r="DUA40" s="51"/>
      <c r="DUK40" s="51"/>
      <c r="DUU40" s="51"/>
      <c r="DVE40" s="51"/>
      <c r="DVO40" s="51"/>
      <c r="DVY40" s="51"/>
      <c r="DWI40" s="51"/>
      <c r="DWS40" s="51"/>
      <c r="DXC40" s="51"/>
      <c r="DXM40" s="51"/>
      <c r="DXW40" s="51"/>
      <c r="DYG40" s="51"/>
      <c r="DYQ40" s="51"/>
      <c r="DZA40" s="51"/>
      <c r="DZK40" s="51"/>
      <c r="DZU40" s="51"/>
      <c r="EAE40" s="51"/>
      <c r="EAO40" s="51"/>
      <c r="EAY40" s="51"/>
      <c r="EBI40" s="51"/>
      <c r="EBS40" s="51"/>
      <c r="ECC40" s="51"/>
      <c r="ECM40" s="51"/>
      <c r="ECW40" s="51"/>
      <c r="EDG40" s="51"/>
      <c r="EDQ40" s="51"/>
      <c r="EEA40" s="51"/>
      <c r="EEK40" s="51"/>
      <c r="EEU40" s="51"/>
      <c r="EFE40" s="51"/>
      <c r="EFO40" s="51"/>
      <c r="EFY40" s="51"/>
      <c r="EGI40" s="51"/>
      <c r="EGS40" s="51"/>
      <c r="EHC40" s="51"/>
      <c r="EHM40" s="51"/>
      <c r="EHW40" s="51"/>
      <c r="EIG40" s="51"/>
      <c r="EIQ40" s="51"/>
      <c r="EJA40" s="51"/>
      <c r="EJK40" s="51"/>
      <c r="EJU40" s="51"/>
      <c r="EKE40" s="51"/>
      <c r="EKO40" s="51"/>
      <c r="EKY40" s="51"/>
      <c r="ELI40" s="51"/>
      <c r="ELS40" s="51"/>
      <c r="EMC40" s="51"/>
      <c r="EMM40" s="51"/>
      <c r="EMW40" s="51"/>
      <c r="ENG40" s="51"/>
      <c r="ENQ40" s="51"/>
      <c r="EOA40" s="51"/>
      <c r="EOK40" s="51"/>
      <c r="EOU40" s="51"/>
      <c r="EPE40" s="51"/>
      <c r="EPO40" s="51"/>
      <c r="EPY40" s="51"/>
      <c r="EQI40" s="51"/>
      <c r="EQS40" s="51"/>
      <c r="ERC40" s="51"/>
      <c r="ERM40" s="51"/>
      <c r="ERW40" s="51"/>
      <c r="ESG40" s="51"/>
      <c r="ESQ40" s="51"/>
      <c r="ETA40" s="51"/>
      <c r="ETK40" s="51"/>
      <c r="ETU40" s="51"/>
      <c r="EUE40" s="51"/>
      <c r="EUO40" s="51"/>
      <c r="EUY40" s="51"/>
      <c r="EVI40" s="51"/>
      <c r="EVS40" s="51"/>
      <c r="EWC40" s="51"/>
      <c r="EWM40" s="51"/>
      <c r="EWW40" s="51"/>
      <c r="EXG40" s="51"/>
      <c r="EXQ40" s="51"/>
      <c r="EYA40" s="51"/>
      <c r="EYK40" s="51"/>
      <c r="EYU40" s="51"/>
      <c r="EZE40" s="51"/>
      <c r="EZO40" s="51"/>
      <c r="EZY40" s="51"/>
      <c r="FAI40" s="51"/>
      <c r="FAS40" s="51"/>
      <c r="FBC40" s="51"/>
      <c r="FBM40" s="51"/>
      <c r="FBW40" s="51"/>
      <c r="FCG40" s="51"/>
      <c r="FCQ40" s="51"/>
      <c r="FDA40" s="51"/>
      <c r="FDK40" s="51"/>
      <c r="FDU40" s="51"/>
      <c r="FEE40" s="51"/>
      <c r="FEO40" s="51"/>
      <c r="FEY40" s="51"/>
      <c r="FFI40" s="51"/>
      <c r="FFS40" s="51"/>
      <c r="FGC40" s="51"/>
      <c r="FGM40" s="51"/>
      <c r="FGW40" s="51"/>
      <c r="FHG40" s="51"/>
      <c r="FHQ40" s="51"/>
      <c r="FIA40" s="51"/>
      <c r="FIK40" s="51"/>
      <c r="FIU40" s="51"/>
      <c r="FJE40" s="51"/>
      <c r="FJO40" s="51"/>
      <c r="FJY40" s="51"/>
      <c r="FKI40" s="51"/>
      <c r="FKS40" s="51"/>
      <c r="FLC40" s="51"/>
      <c r="FLM40" s="51"/>
      <c r="FLW40" s="51"/>
      <c r="FMG40" s="51"/>
      <c r="FMQ40" s="51"/>
      <c r="FNA40" s="51"/>
      <c r="FNK40" s="51"/>
      <c r="FNU40" s="51"/>
      <c r="FOE40" s="51"/>
      <c r="FOO40" s="51"/>
      <c r="FOY40" s="51"/>
      <c r="FPI40" s="51"/>
      <c r="FPS40" s="51"/>
      <c r="FQC40" s="51"/>
      <c r="FQM40" s="51"/>
      <c r="FQW40" s="51"/>
      <c r="FRG40" s="51"/>
      <c r="FRQ40" s="51"/>
      <c r="FSA40" s="51"/>
      <c r="FSK40" s="51"/>
      <c r="FSU40" s="51"/>
      <c r="FTE40" s="51"/>
      <c r="FTO40" s="51"/>
      <c r="FTY40" s="51"/>
      <c r="FUI40" s="51"/>
      <c r="FUS40" s="51"/>
      <c r="FVC40" s="51"/>
      <c r="FVM40" s="51"/>
      <c r="FVW40" s="51"/>
      <c r="FWG40" s="51"/>
      <c r="FWQ40" s="51"/>
      <c r="FXA40" s="51"/>
      <c r="FXK40" s="51"/>
      <c r="FXU40" s="51"/>
      <c r="FYE40" s="51"/>
      <c r="FYO40" s="51"/>
      <c r="FYY40" s="51"/>
      <c r="FZI40" s="51"/>
      <c r="FZS40" s="51"/>
      <c r="GAC40" s="51"/>
      <c r="GAM40" s="51"/>
      <c r="GAW40" s="51"/>
      <c r="GBG40" s="51"/>
      <c r="GBQ40" s="51"/>
      <c r="GCA40" s="51"/>
      <c r="GCK40" s="51"/>
      <c r="GCU40" s="51"/>
      <c r="GDE40" s="51"/>
      <c r="GDO40" s="51"/>
      <c r="GDY40" s="51"/>
      <c r="GEI40" s="51"/>
      <c r="GES40" s="51"/>
      <c r="GFC40" s="51"/>
      <c r="GFM40" s="51"/>
      <c r="GFW40" s="51"/>
      <c r="GGG40" s="51"/>
      <c r="GGQ40" s="51"/>
      <c r="GHA40" s="51"/>
      <c r="GHK40" s="51"/>
      <c r="GHU40" s="51"/>
      <c r="GIE40" s="51"/>
      <c r="GIO40" s="51"/>
      <c r="GIY40" s="51"/>
      <c r="GJI40" s="51"/>
      <c r="GJS40" s="51"/>
      <c r="GKC40" s="51"/>
      <c r="GKM40" s="51"/>
      <c r="GKW40" s="51"/>
      <c r="GLG40" s="51"/>
      <c r="GLQ40" s="51"/>
      <c r="GMA40" s="51"/>
      <c r="GMK40" s="51"/>
      <c r="GMU40" s="51"/>
      <c r="GNE40" s="51"/>
      <c r="GNO40" s="51"/>
      <c r="GNY40" s="51"/>
      <c r="GOI40" s="51"/>
      <c r="GOS40" s="51"/>
      <c r="GPC40" s="51"/>
      <c r="GPM40" s="51"/>
      <c r="GPW40" s="51"/>
      <c r="GQG40" s="51"/>
      <c r="GQQ40" s="51"/>
      <c r="GRA40" s="51"/>
      <c r="GRK40" s="51"/>
      <c r="GRU40" s="51"/>
      <c r="GSE40" s="51"/>
      <c r="GSO40" s="51"/>
      <c r="GSY40" s="51"/>
      <c r="GTI40" s="51"/>
      <c r="GTS40" s="51"/>
      <c r="GUC40" s="51"/>
      <c r="GUM40" s="51"/>
      <c r="GUW40" s="51"/>
      <c r="GVG40" s="51"/>
      <c r="GVQ40" s="51"/>
      <c r="GWA40" s="51"/>
      <c r="GWK40" s="51"/>
      <c r="GWU40" s="51"/>
      <c r="GXE40" s="51"/>
      <c r="GXO40" s="51"/>
      <c r="GXY40" s="51"/>
      <c r="GYI40" s="51"/>
      <c r="GYS40" s="51"/>
      <c r="GZC40" s="51"/>
      <c r="GZM40" s="51"/>
      <c r="GZW40" s="51"/>
      <c r="HAG40" s="51"/>
      <c r="HAQ40" s="51"/>
      <c r="HBA40" s="51"/>
      <c r="HBK40" s="51"/>
      <c r="HBU40" s="51"/>
      <c r="HCE40" s="51"/>
      <c r="HCO40" s="51"/>
      <c r="HCY40" s="51"/>
      <c r="HDI40" s="51"/>
      <c r="HDS40" s="51"/>
      <c r="HEC40" s="51"/>
      <c r="HEM40" s="51"/>
      <c r="HEW40" s="51"/>
      <c r="HFG40" s="51"/>
      <c r="HFQ40" s="51"/>
      <c r="HGA40" s="51"/>
      <c r="HGK40" s="51"/>
      <c r="HGU40" s="51"/>
      <c r="HHE40" s="51"/>
      <c r="HHO40" s="51"/>
      <c r="HHY40" s="51"/>
      <c r="HII40" s="51"/>
      <c r="HIS40" s="51"/>
      <c r="HJC40" s="51"/>
      <c r="HJM40" s="51"/>
      <c r="HJW40" s="51"/>
      <c r="HKG40" s="51"/>
      <c r="HKQ40" s="51"/>
      <c r="HLA40" s="51"/>
      <c r="HLK40" s="51"/>
      <c r="HLU40" s="51"/>
      <c r="HME40" s="51"/>
      <c r="HMO40" s="51"/>
      <c r="HMY40" s="51"/>
      <c r="HNI40" s="51"/>
      <c r="HNS40" s="51"/>
      <c r="HOC40" s="51"/>
      <c r="HOM40" s="51"/>
      <c r="HOW40" s="51"/>
      <c r="HPG40" s="51"/>
      <c r="HPQ40" s="51"/>
      <c r="HQA40" s="51"/>
      <c r="HQK40" s="51"/>
      <c r="HQU40" s="51"/>
      <c r="HRE40" s="51"/>
      <c r="HRO40" s="51"/>
      <c r="HRY40" s="51"/>
      <c r="HSI40" s="51"/>
      <c r="HSS40" s="51"/>
      <c r="HTC40" s="51"/>
      <c r="HTM40" s="51"/>
      <c r="HTW40" s="51"/>
      <c r="HUG40" s="51"/>
      <c r="HUQ40" s="51"/>
      <c r="HVA40" s="51"/>
      <c r="HVK40" s="51"/>
      <c r="HVU40" s="51"/>
      <c r="HWE40" s="51"/>
      <c r="HWO40" s="51"/>
      <c r="HWY40" s="51"/>
      <c r="HXI40" s="51"/>
      <c r="HXS40" s="51"/>
      <c r="HYC40" s="51"/>
      <c r="HYM40" s="51"/>
      <c r="HYW40" s="51"/>
      <c r="HZG40" s="51"/>
      <c r="HZQ40" s="51"/>
      <c r="IAA40" s="51"/>
      <c r="IAK40" s="51"/>
      <c r="IAU40" s="51"/>
      <c r="IBE40" s="51"/>
      <c r="IBO40" s="51"/>
      <c r="IBY40" s="51"/>
      <c r="ICI40" s="51"/>
      <c r="ICS40" s="51"/>
      <c r="IDC40" s="51"/>
      <c r="IDM40" s="51"/>
      <c r="IDW40" s="51"/>
      <c r="IEG40" s="51"/>
      <c r="IEQ40" s="51"/>
      <c r="IFA40" s="51"/>
      <c r="IFK40" s="51"/>
      <c r="IFU40" s="51"/>
      <c r="IGE40" s="51"/>
      <c r="IGO40" s="51"/>
      <c r="IGY40" s="51"/>
      <c r="IHI40" s="51"/>
      <c r="IHS40" s="51"/>
      <c r="IIC40" s="51"/>
      <c r="IIM40" s="51"/>
      <c r="IIW40" s="51"/>
      <c r="IJG40" s="51"/>
      <c r="IJQ40" s="51"/>
      <c r="IKA40" s="51"/>
      <c r="IKK40" s="51"/>
      <c r="IKU40" s="51"/>
      <c r="ILE40" s="51"/>
      <c r="ILO40" s="51"/>
      <c r="ILY40" s="51"/>
      <c r="IMI40" s="51"/>
      <c r="IMS40" s="51"/>
      <c r="INC40" s="51"/>
      <c r="INM40" s="51"/>
      <c r="INW40" s="51"/>
      <c r="IOG40" s="51"/>
      <c r="IOQ40" s="51"/>
      <c r="IPA40" s="51"/>
      <c r="IPK40" s="51"/>
      <c r="IPU40" s="51"/>
      <c r="IQE40" s="51"/>
      <c r="IQO40" s="51"/>
      <c r="IQY40" s="51"/>
      <c r="IRI40" s="51"/>
      <c r="IRS40" s="51"/>
      <c r="ISC40" s="51"/>
      <c r="ISM40" s="51"/>
      <c r="ISW40" s="51"/>
      <c r="ITG40" s="51"/>
      <c r="ITQ40" s="51"/>
      <c r="IUA40" s="51"/>
      <c r="IUK40" s="51"/>
      <c r="IUU40" s="51"/>
      <c r="IVE40" s="51"/>
      <c r="IVO40" s="51"/>
      <c r="IVY40" s="51"/>
      <c r="IWI40" s="51"/>
      <c r="IWS40" s="51"/>
      <c r="IXC40" s="51"/>
      <c r="IXM40" s="51"/>
      <c r="IXW40" s="51"/>
      <c r="IYG40" s="51"/>
      <c r="IYQ40" s="51"/>
      <c r="IZA40" s="51"/>
      <c r="IZK40" s="51"/>
      <c r="IZU40" s="51"/>
      <c r="JAE40" s="51"/>
      <c r="JAO40" s="51"/>
      <c r="JAY40" s="51"/>
      <c r="JBI40" s="51"/>
      <c r="JBS40" s="51"/>
      <c r="JCC40" s="51"/>
      <c r="JCM40" s="51"/>
      <c r="JCW40" s="51"/>
      <c r="JDG40" s="51"/>
      <c r="JDQ40" s="51"/>
      <c r="JEA40" s="51"/>
      <c r="JEK40" s="51"/>
      <c r="JEU40" s="51"/>
      <c r="JFE40" s="51"/>
      <c r="JFO40" s="51"/>
      <c r="JFY40" s="51"/>
      <c r="JGI40" s="51"/>
      <c r="JGS40" s="51"/>
      <c r="JHC40" s="51"/>
      <c r="JHM40" s="51"/>
      <c r="JHW40" s="51"/>
      <c r="JIG40" s="51"/>
      <c r="JIQ40" s="51"/>
      <c r="JJA40" s="51"/>
      <c r="JJK40" s="51"/>
      <c r="JJU40" s="51"/>
      <c r="JKE40" s="51"/>
      <c r="JKO40" s="51"/>
      <c r="JKY40" s="51"/>
      <c r="JLI40" s="51"/>
      <c r="JLS40" s="51"/>
      <c r="JMC40" s="51"/>
      <c r="JMM40" s="51"/>
      <c r="JMW40" s="51"/>
      <c r="JNG40" s="51"/>
      <c r="JNQ40" s="51"/>
      <c r="JOA40" s="51"/>
      <c r="JOK40" s="51"/>
      <c r="JOU40" s="51"/>
      <c r="JPE40" s="51"/>
      <c r="JPO40" s="51"/>
      <c r="JPY40" s="51"/>
      <c r="JQI40" s="51"/>
      <c r="JQS40" s="51"/>
      <c r="JRC40" s="51"/>
      <c r="JRM40" s="51"/>
      <c r="JRW40" s="51"/>
      <c r="JSG40" s="51"/>
      <c r="JSQ40" s="51"/>
      <c r="JTA40" s="51"/>
      <c r="JTK40" s="51"/>
      <c r="JTU40" s="51"/>
      <c r="JUE40" s="51"/>
      <c r="JUO40" s="51"/>
      <c r="JUY40" s="51"/>
      <c r="JVI40" s="51"/>
      <c r="JVS40" s="51"/>
      <c r="JWC40" s="51"/>
      <c r="JWM40" s="51"/>
      <c r="JWW40" s="51"/>
      <c r="JXG40" s="51"/>
      <c r="JXQ40" s="51"/>
      <c r="JYA40" s="51"/>
      <c r="JYK40" s="51"/>
      <c r="JYU40" s="51"/>
      <c r="JZE40" s="51"/>
      <c r="JZO40" s="51"/>
      <c r="JZY40" s="51"/>
      <c r="KAI40" s="51"/>
      <c r="KAS40" s="51"/>
      <c r="KBC40" s="51"/>
      <c r="KBM40" s="51"/>
      <c r="KBW40" s="51"/>
      <c r="KCG40" s="51"/>
      <c r="KCQ40" s="51"/>
      <c r="KDA40" s="51"/>
      <c r="KDK40" s="51"/>
      <c r="KDU40" s="51"/>
      <c r="KEE40" s="51"/>
      <c r="KEO40" s="51"/>
      <c r="KEY40" s="51"/>
      <c r="KFI40" s="51"/>
      <c r="KFS40" s="51"/>
      <c r="KGC40" s="51"/>
      <c r="KGM40" s="51"/>
      <c r="KGW40" s="51"/>
      <c r="KHG40" s="51"/>
      <c r="KHQ40" s="51"/>
      <c r="KIA40" s="51"/>
      <c r="KIK40" s="51"/>
      <c r="KIU40" s="51"/>
      <c r="KJE40" s="51"/>
      <c r="KJO40" s="51"/>
      <c r="KJY40" s="51"/>
      <c r="KKI40" s="51"/>
      <c r="KKS40" s="51"/>
      <c r="KLC40" s="51"/>
      <c r="KLM40" s="51"/>
      <c r="KLW40" s="51"/>
      <c r="KMG40" s="51"/>
      <c r="KMQ40" s="51"/>
      <c r="KNA40" s="51"/>
      <c r="KNK40" s="51"/>
      <c r="KNU40" s="51"/>
      <c r="KOE40" s="51"/>
      <c r="KOO40" s="51"/>
      <c r="KOY40" s="51"/>
      <c r="KPI40" s="51"/>
      <c r="KPS40" s="51"/>
      <c r="KQC40" s="51"/>
      <c r="KQM40" s="51"/>
      <c r="KQW40" s="51"/>
      <c r="KRG40" s="51"/>
      <c r="KRQ40" s="51"/>
      <c r="KSA40" s="51"/>
      <c r="KSK40" s="51"/>
      <c r="KSU40" s="51"/>
      <c r="KTE40" s="51"/>
      <c r="KTO40" s="51"/>
      <c r="KTY40" s="51"/>
      <c r="KUI40" s="51"/>
      <c r="KUS40" s="51"/>
      <c r="KVC40" s="51"/>
      <c r="KVM40" s="51"/>
      <c r="KVW40" s="51"/>
      <c r="KWG40" s="51"/>
      <c r="KWQ40" s="51"/>
      <c r="KXA40" s="51"/>
      <c r="KXK40" s="51"/>
      <c r="KXU40" s="51"/>
      <c r="KYE40" s="51"/>
      <c r="KYO40" s="51"/>
      <c r="KYY40" s="51"/>
      <c r="KZI40" s="51"/>
      <c r="KZS40" s="51"/>
      <c r="LAC40" s="51"/>
      <c r="LAM40" s="51"/>
      <c r="LAW40" s="51"/>
      <c r="LBG40" s="51"/>
      <c r="LBQ40" s="51"/>
      <c r="LCA40" s="51"/>
      <c r="LCK40" s="51"/>
      <c r="LCU40" s="51"/>
      <c r="LDE40" s="51"/>
      <c r="LDO40" s="51"/>
      <c r="LDY40" s="51"/>
      <c r="LEI40" s="51"/>
      <c r="LES40" s="51"/>
      <c r="LFC40" s="51"/>
      <c r="LFM40" s="51"/>
      <c r="LFW40" s="51"/>
      <c r="LGG40" s="51"/>
      <c r="LGQ40" s="51"/>
      <c r="LHA40" s="51"/>
      <c r="LHK40" s="51"/>
      <c r="LHU40" s="51"/>
      <c r="LIE40" s="51"/>
      <c r="LIO40" s="51"/>
      <c r="LIY40" s="51"/>
      <c r="LJI40" s="51"/>
      <c r="LJS40" s="51"/>
      <c r="LKC40" s="51"/>
      <c r="LKM40" s="51"/>
      <c r="LKW40" s="51"/>
      <c r="LLG40" s="51"/>
      <c r="LLQ40" s="51"/>
      <c r="LMA40" s="51"/>
      <c r="LMK40" s="51"/>
      <c r="LMU40" s="51"/>
      <c r="LNE40" s="51"/>
      <c r="LNO40" s="51"/>
      <c r="LNY40" s="51"/>
      <c r="LOI40" s="51"/>
      <c r="LOS40" s="51"/>
      <c r="LPC40" s="51"/>
      <c r="LPM40" s="51"/>
      <c r="LPW40" s="51"/>
      <c r="LQG40" s="51"/>
      <c r="LQQ40" s="51"/>
      <c r="LRA40" s="51"/>
      <c r="LRK40" s="51"/>
      <c r="LRU40" s="51"/>
      <c r="LSE40" s="51"/>
      <c r="LSO40" s="51"/>
      <c r="LSY40" s="51"/>
      <c r="LTI40" s="51"/>
      <c r="LTS40" s="51"/>
      <c r="LUC40" s="51"/>
      <c r="LUM40" s="51"/>
      <c r="LUW40" s="51"/>
      <c r="LVG40" s="51"/>
      <c r="LVQ40" s="51"/>
      <c r="LWA40" s="51"/>
      <c r="LWK40" s="51"/>
      <c r="LWU40" s="51"/>
      <c r="LXE40" s="51"/>
      <c r="LXO40" s="51"/>
      <c r="LXY40" s="51"/>
      <c r="LYI40" s="51"/>
      <c r="LYS40" s="51"/>
      <c r="LZC40" s="51"/>
      <c r="LZM40" s="51"/>
      <c r="LZW40" s="51"/>
      <c r="MAG40" s="51"/>
      <c r="MAQ40" s="51"/>
      <c r="MBA40" s="51"/>
      <c r="MBK40" s="51"/>
      <c r="MBU40" s="51"/>
      <c r="MCE40" s="51"/>
      <c r="MCO40" s="51"/>
      <c r="MCY40" s="51"/>
      <c r="MDI40" s="51"/>
      <c r="MDS40" s="51"/>
      <c r="MEC40" s="51"/>
      <c r="MEM40" s="51"/>
      <c r="MEW40" s="51"/>
      <c r="MFG40" s="51"/>
      <c r="MFQ40" s="51"/>
      <c r="MGA40" s="51"/>
      <c r="MGK40" s="51"/>
      <c r="MGU40" s="51"/>
      <c r="MHE40" s="51"/>
      <c r="MHO40" s="51"/>
      <c r="MHY40" s="51"/>
      <c r="MII40" s="51"/>
      <c r="MIS40" s="51"/>
      <c r="MJC40" s="51"/>
      <c r="MJM40" s="51"/>
      <c r="MJW40" s="51"/>
      <c r="MKG40" s="51"/>
      <c r="MKQ40" s="51"/>
      <c r="MLA40" s="51"/>
      <c r="MLK40" s="51"/>
      <c r="MLU40" s="51"/>
      <c r="MME40" s="51"/>
      <c r="MMO40" s="51"/>
      <c r="MMY40" s="51"/>
      <c r="MNI40" s="51"/>
      <c r="MNS40" s="51"/>
      <c r="MOC40" s="51"/>
      <c r="MOM40" s="51"/>
      <c r="MOW40" s="51"/>
      <c r="MPG40" s="51"/>
      <c r="MPQ40" s="51"/>
      <c r="MQA40" s="51"/>
      <c r="MQK40" s="51"/>
      <c r="MQU40" s="51"/>
      <c r="MRE40" s="51"/>
      <c r="MRO40" s="51"/>
      <c r="MRY40" s="51"/>
      <c r="MSI40" s="51"/>
      <c r="MSS40" s="51"/>
      <c r="MTC40" s="51"/>
      <c r="MTM40" s="51"/>
      <c r="MTW40" s="51"/>
      <c r="MUG40" s="51"/>
      <c r="MUQ40" s="51"/>
      <c r="MVA40" s="51"/>
      <c r="MVK40" s="51"/>
      <c r="MVU40" s="51"/>
      <c r="MWE40" s="51"/>
      <c r="MWO40" s="51"/>
      <c r="MWY40" s="51"/>
      <c r="MXI40" s="51"/>
      <c r="MXS40" s="51"/>
      <c r="MYC40" s="51"/>
      <c r="MYM40" s="51"/>
      <c r="MYW40" s="51"/>
      <c r="MZG40" s="51"/>
      <c r="MZQ40" s="51"/>
      <c r="NAA40" s="51"/>
      <c r="NAK40" s="51"/>
      <c r="NAU40" s="51"/>
      <c r="NBE40" s="51"/>
      <c r="NBO40" s="51"/>
      <c r="NBY40" s="51"/>
      <c r="NCI40" s="51"/>
      <c r="NCS40" s="51"/>
      <c r="NDC40" s="51"/>
      <c r="NDM40" s="51"/>
      <c r="NDW40" s="51"/>
      <c r="NEG40" s="51"/>
      <c r="NEQ40" s="51"/>
      <c r="NFA40" s="51"/>
      <c r="NFK40" s="51"/>
      <c r="NFU40" s="51"/>
      <c r="NGE40" s="51"/>
      <c r="NGO40" s="51"/>
      <c r="NGY40" s="51"/>
      <c r="NHI40" s="51"/>
      <c r="NHS40" s="51"/>
      <c r="NIC40" s="51"/>
      <c r="NIM40" s="51"/>
      <c r="NIW40" s="51"/>
      <c r="NJG40" s="51"/>
      <c r="NJQ40" s="51"/>
      <c r="NKA40" s="51"/>
      <c r="NKK40" s="51"/>
      <c r="NKU40" s="51"/>
      <c r="NLE40" s="51"/>
      <c r="NLO40" s="51"/>
      <c r="NLY40" s="51"/>
      <c r="NMI40" s="51"/>
      <c r="NMS40" s="51"/>
      <c r="NNC40" s="51"/>
      <c r="NNM40" s="51"/>
      <c r="NNW40" s="51"/>
      <c r="NOG40" s="51"/>
      <c r="NOQ40" s="51"/>
      <c r="NPA40" s="51"/>
      <c r="NPK40" s="51"/>
      <c r="NPU40" s="51"/>
      <c r="NQE40" s="51"/>
      <c r="NQO40" s="51"/>
      <c r="NQY40" s="51"/>
      <c r="NRI40" s="51"/>
      <c r="NRS40" s="51"/>
      <c r="NSC40" s="51"/>
      <c r="NSM40" s="51"/>
      <c r="NSW40" s="51"/>
      <c r="NTG40" s="51"/>
      <c r="NTQ40" s="51"/>
      <c r="NUA40" s="51"/>
      <c r="NUK40" s="51"/>
      <c r="NUU40" s="51"/>
      <c r="NVE40" s="51"/>
      <c r="NVO40" s="51"/>
      <c r="NVY40" s="51"/>
      <c r="NWI40" s="51"/>
      <c r="NWS40" s="51"/>
      <c r="NXC40" s="51"/>
      <c r="NXM40" s="51"/>
      <c r="NXW40" s="51"/>
      <c r="NYG40" s="51"/>
      <c r="NYQ40" s="51"/>
      <c r="NZA40" s="51"/>
      <c r="NZK40" s="51"/>
      <c r="NZU40" s="51"/>
      <c r="OAE40" s="51"/>
      <c r="OAO40" s="51"/>
      <c r="OAY40" s="51"/>
      <c r="OBI40" s="51"/>
      <c r="OBS40" s="51"/>
      <c r="OCC40" s="51"/>
      <c r="OCM40" s="51"/>
      <c r="OCW40" s="51"/>
      <c r="ODG40" s="51"/>
      <c r="ODQ40" s="51"/>
      <c r="OEA40" s="51"/>
      <c r="OEK40" s="51"/>
      <c r="OEU40" s="51"/>
      <c r="OFE40" s="51"/>
      <c r="OFO40" s="51"/>
      <c r="OFY40" s="51"/>
      <c r="OGI40" s="51"/>
      <c r="OGS40" s="51"/>
      <c r="OHC40" s="51"/>
      <c r="OHM40" s="51"/>
      <c r="OHW40" s="51"/>
      <c r="OIG40" s="51"/>
      <c r="OIQ40" s="51"/>
      <c r="OJA40" s="51"/>
      <c r="OJK40" s="51"/>
      <c r="OJU40" s="51"/>
      <c r="OKE40" s="51"/>
      <c r="OKO40" s="51"/>
      <c r="OKY40" s="51"/>
      <c r="OLI40" s="51"/>
      <c r="OLS40" s="51"/>
      <c r="OMC40" s="51"/>
      <c r="OMM40" s="51"/>
      <c r="OMW40" s="51"/>
      <c r="ONG40" s="51"/>
      <c r="ONQ40" s="51"/>
      <c r="OOA40" s="51"/>
      <c r="OOK40" s="51"/>
      <c r="OOU40" s="51"/>
      <c r="OPE40" s="51"/>
      <c r="OPO40" s="51"/>
      <c r="OPY40" s="51"/>
      <c r="OQI40" s="51"/>
      <c r="OQS40" s="51"/>
      <c r="ORC40" s="51"/>
      <c r="ORM40" s="51"/>
      <c r="ORW40" s="51"/>
      <c r="OSG40" s="51"/>
      <c r="OSQ40" s="51"/>
      <c r="OTA40" s="51"/>
      <c r="OTK40" s="51"/>
      <c r="OTU40" s="51"/>
      <c r="OUE40" s="51"/>
      <c r="OUO40" s="51"/>
      <c r="OUY40" s="51"/>
      <c r="OVI40" s="51"/>
      <c r="OVS40" s="51"/>
      <c r="OWC40" s="51"/>
      <c r="OWM40" s="51"/>
      <c r="OWW40" s="51"/>
      <c r="OXG40" s="51"/>
      <c r="OXQ40" s="51"/>
      <c r="OYA40" s="51"/>
      <c r="OYK40" s="51"/>
      <c r="OYU40" s="51"/>
      <c r="OZE40" s="51"/>
      <c r="OZO40" s="51"/>
      <c r="OZY40" s="51"/>
      <c r="PAI40" s="51"/>
      <c r="PAS40" s="51"/>
      <c r="PBC40" s="51"/>
      <c r="PBM40" s="51"/>
      <c r="PBW40" s="51"/>
      <c r="PCG40" s="51"/>
      <c r="PCQ40" s="51"/>
      <c r="PDA40" s="51"/>
      <c r="PDK40" s="51"/>
      <c r="PDU40" s="51"/>
      <c r="PEE40" s="51"/>
      <c r="PEO40" s="51"/>
      <c r="PEY40" s="51"/>
      <c r="PFI40" s="51"/>
      <c r="PFS40" s="51"/>
      <c r="PGC40" s="51"/>
      <c r="PGM40" s="51"/>
      <c r="PGW40" s="51"/>
      <c r="PHG40" s="51"/>
      <c r="PHQ40" s="51"/>
      <c r="PIA40" s="51"/>
      <c r="PIK40" s="51"/>
      <c r="PIU40" s="51"/>
      <c r="PJE40" s="51"/>
      <c r="PJO40" s="51"/>
      <c r="PJY40" s="51"/>
      <c r="PKI40" s="51"/>
      <c r="PKS40" s="51"/>
      <c r="PLC40" s="51"/>
      <c r="PLM40" s="51"/>
      <c r="PLW40" s="51"/>
      <c r="PMG40" s="51"/>
      <c r="PMQ40" s="51"/>
      <c r="PNA40" s="51"/>
      <c r="PNK40" s="51"/>
      <c r="PNU40" s="51"/>
      <c r="POE40" s="51"/>
      <c r="POO40" s="51"/>
      <c r="POY40" s="51"/>
      <c r="PPI40" s="51"/>
      <c r="PPS40" s="51"/>
      <c r="PQC40" s="51"/>
      <c r="PQM40" s="51"/>
      <c r="PQW40" s="51"/>
      <c r="PRG40" s="51"/>
      <c r="PRQ40" s="51"/>
      <c r="PSA40" s="51"/>
      <c r="PSK40" s="51"/>
      <c r="PSU40" s="51"/>
      <c r="PTE40" s="51"/>
      <c r="PTO40" s="51"/>
      <c r="PTY40" s="51"/>
      <c r="PUI40" s="51"/>
      <c r="PUS40" s="51"/>
      <c r="PVC40" s="51"/>
      <c r="PVM40" s="51"/>
      <c r="PVW40" s="51"/>
      <c r="PWG40" s="51"/>
      <c r="PWQ40" s="51"/>
      <c r="PXA40" s="51"/>
      <c r="PXK40" s="51"/>
      <c r="PXU40" s="51"/>
      <c r="PYE40" s="51"/>
      <c r="PYO40" s="51"/>
      <c r="PYY40" s="51"/>
      <c r="PZI40" s="51"/>
      <c r="PZS40" s="51"/>
      <c r="QAC40" s="51"/>
      <c r="QAM40" s="51"/>
      <c r="QAW40" s="51"/>
      <c r="QBG40" s="51"/>
      <c r="QBQ40" s="51"/>
      <c r="QCA40" s="51"/>
      <c r="QCK40" s="51"/>
      <c r="QCU40" s="51"/>
      <c r="QDE40" s="51"/>
      <c r="QDO40" s="51"/>
      <c r="QDY40" s="51"/>
      <c r="QEI40" s="51"/>
      <c r="QES40" s="51"/>
      <c r="QFC40" s="51"/>
      <c r="QFM40" s="51"/>
      <c r="QFW40" s="51"/>
      <c r="QGG40" s="51"/>
      <c r="QGQ40" s="51"/>
      <c r="QHA40" s="51"/>
      <c r="QHK40" s="51"/>
      <c r="QHU40" s="51"/>
      <c r="QIE40" s="51"/>
      <c r="QIO40" s="51"/>
      <c r="QIY40" s="51"/>
      <c r="QJI40" s="51"/>
      <c r="QJS40" s="51"/>
      <c r="QKC40" s="51"/>
      <c r="QKM40" s="51"/>
      <c r="QKW40" s="51"/>
      <c r="QLG40" s="51"/>
      <c r="QLQ40" s="51"/>
      <c r="QMA40" s="51"/>
      <c r="QMK40" s="51"/>
      <c r="QMU40" s="51"/>
      <c r="QNE40" s="51"/>
      <c r="QNO40" s="51"/>
      <c r="QNY40" s="51"/>
      <c r="QOI40" s="51"/>
      <c r="QOS40" s="51"/>
      <c r="QPC40" s="51"/>
      <c r="QPM40" s="51"/>
      <c r="QPW40" s="51"/>
      <c r="QQG40" s="51"/>
      <c r="QQQ40" s="51"/>
      <c r="QRA40" s="51"/>
      <c r="QRK40" s="51"/>
      <c r="QRU40" s="51"/>
      <c r="QSE40" s="51"/>
      <c r="QSO40" s="51"/>
      <c r="QSY40" s="51"/>
      <c r="QTI40" s="51"/>
      <c r="QTS40" s="51"/>
      <c r="QUC40" s="51"/>
      <c r="QUM40" s="51"/>
      <c r="QUW40" s="51"/>
      <c r="QVG40" s="51"/>
      <c r="QVQ40" s="51"/>
      <c r="QWA40" s="51"/>
      <c r="QWK40" s="51"/>
      <c r="QWU40" s="51"/>
      <c r="QXE40" s="51"/>
      <c r="QXO40" s="51"/>
      <c r="QXY40" s="51"/>
      <c r="QYI40" s="51"/>
      <c r="QYS40" s="51"/>
      <c r="QZC40" s="51"/>
      <c r="QZM40" s="51"/>
      <c r="QZW40" s="51"/>
      <c r="RAG40" s="51"/>
      <c r="RAQ40" s="51"/>
      <c r="RBA40" s="51"/>
      <c r="RBK40" s="51"/>
      <c r="RBU40" s="51"/>
      <c r="RCE40" s="51"/>
      <c r="RCO40" s="51"/>
      <c r="RCY40" s="51"/>
      <c r="RDI40" s="51"/>
      <c r="RDS40" s="51"/>
      <c r="REC40" s="51"/>
      <c r="REM40" s="51"/>
      <c r="REW40" s="51"/>
      <c r="RFG40" s="51"/>
      <c r="RFQ40" s="51"/>
      <c r="RGA40" s="51"/>
      <c r="RGK40" s="51"/>
      <c r="RGU40" s="51"/>
      <c r="RHE40" s="51"/>
      <c r="RHO40" s="51"/>
      <c r="RHY40" s="51"/>
      <c r="RII40" s="51"/>
      <c r="RIS40" s="51"/>
      <c r="RJC40" s="51"/>
      <c r="RJM40" s="51"/>
      <c r="RJW40" s="51"/>
      <c r="RKG40" s="51"/>
      <c r="RKQ40" s="51"/>
      <c r="RLA40" s="51"/>
      <c r="RLK40" s="51"/>
      <c r="RLU40" s="51"/>
      <c r="RME40" s="51"/>
      <c r="RMO40" s="51"/>
      <c r="RMY40" s="51"/>
      <c r="RNI40" s="51"/>
      <c r="RNS40" s="51"/>
      <c r="ROC40" s="51"/>
      <c r="ROM40" s="51"/>
      <c r="ROW40" s="51"/>
      <c r="RPG40" s="51"/>
      <c r="RPQ40" s="51"/>
      <c r="RQA40" s="51"/>
      <c r="RQK40" s="51"/>
      <c r="RQU40" s="51"/>
      <c r="RRE40" s="51"/>
      <c r="RRO40" s="51"/>
      <c r="RRY40" s="51"/>
      <c r="RSI40" s="51"/>
      <c r="RSS40" s="51"/>
      <c r="RTC40" s="51"/>
      <c r="RTM40" s="51"/>
      <c r="RTW40" s="51"/>
      <c r="RUG40" s="51"/>
      <c r="RUQ40" s="51"/>
      <c r="RVA40" s="51"/>
      <c r="RVK40" s="51"/>
      <c r="RVU40" s="51"/>
      <c r="RWE40" s="51"/>
      <c r="RWO40" s="51"/>
      <c r="RWY40" s="51"/>
      <c r="RXI40" s="51"/>
      <c r="RXS40" s="51"/>
      <c r="RYC40" s="51"/>
      <c r="RYM40" s="51"/>
      <c r="RYW40" s="51"/>
      <c r="RZG40" s="51"/>
      <c r="RZQ40" s="51"/>
      <c r="SAA40" s="51"/>
      <c r="SAK40" s="51"/>
      <c r="SAU40" s="51"/>
      <c r="SBE40" s="51"/>
      <c r="SBO40" s="51"/>
      <c r="SBY40" s="51"/>
      <c r="SCI40" s="51"/>
      <c r="SCS40" s="51"/>
      <c r="SDC40" s="51"/>
      <c r="SDM40" s="51"/>
      <c r="SDW40" s="51"/>
      <c r="SEG40" s="51"/>
      <c r="SEQ40" s="51"/>
      <c r="SFA40" s="51"/>
      <c r="SFK40" s="51"/>
      <c r="SFU40" s="51"/>
      <c r="SGE40" s="51"/>
      <c r="SGO40" s="51"/>
      <c r="SGY40" s="51"/>
      <c r="SHI40" s="51"/>
      <c r="SHS40" s="51"/>
      <c r="SIC40" s="51"/>
      <c r="SIM40" s="51"/>
      <c r="SIW40" s="51"/>
      <c r="SJG40" s="51"/>
      <c r="SJQ40" s="51"/>
      <c r="SKA40" s="51"/>
      <c r="SKK40" s="51"/>
      <c r="SKU40" s="51"/>
      <c r="SLE40" s="51"/>
      <c r="SLO40" s="51"/>
      <c r="SLY40" s="51"/>
      <c r="SMI40" s="51"/>
      <c r="SMS40" s="51"/>
      <c r="SNC40" s="51"/>
      <c r="SNM40" s="51"/>
      <c r="SNW40" s="51"/>
      <c r="SOG40" s="51"/>
      <c r="SOQ40" s="51"/>
      <c r="SPA40" s="51"/>
      <c r="SPK40" s="51"/>
      <c r="SPU40" s="51"/>
      <c r="SQE40" s="51"/>
      <c r="SQO40" s="51"/>
      <c r="SQY40" s="51"/>
      <c r="SRI40" s="51"/>
      <c r="SRS40" s="51"/>
      <c r="SSC40" s="51"/>
      <c r="SSM40" s="51"/>
      <c r="SSW40" s="51"/>
      <c r="STG40" s="51"/>
      <c r="STQ40" s="51"/>
      <c r="SUA40" s="51"/>
      <c r="SUK40" s="51"/>
      <c r="SUU40" s="51"/>
      <c r="SVE40" s="51"/>
      <c r="SVO40" s="51"/>
      <c r="SVY40" s="51"/>
      <c r="SWI40" s="51"/>
      <c r="SWS40" s="51"/>
      <c r="SXC40" s="51"/>
      <c r="SXM40" s="51"/>
      <c r="SXW40" s="51"/>
      <c r="SYG40" s="51"/>
      <c r="SYQ40" s="51"/>
      <c r="SZA40" s="51"/>
      <c r="SZK40" s="51"/>
      <c r="SZU40" s="51"/>
      <c r="TAE40" s="51"/>
      <c r="TAO40" s="51"/>
      <c r="TAY40" s="51"/>
      <c r="TBI40" s="51"/>
      <c r="TBS40" s="51"/>
      <c r="TCC40" s="51"/>
      <c r="TCM40" s="51"/>
      <c r="TCW40" s="51"/>
      <c r="TDG40" s="51"/>
      <c r="TDQ40" s="51"/>
      <c r="TEA40" s="51"/>
      <c r="TEK40" s="51"/>
      <c r="TEU40" s="51"/>
      <c r="TFE40" s="51"/>
      <c r="TFO40" s="51"/>
      <c r="TFY40" s="51"/>
      <c r="TGI40" s="51"/>
      <c r="TGS40" s="51"/>
      <c r="THC40" s="51"/>
      <c r="THM40" s="51"/>
      <c r="THW40" s="51"/>
      <c r="TIG40" s="51"/>
      <c r="TIQ40" s="51"/>
      <c r="TJA40" s="51"/>
      <c r="TJK40" s="51"/>
      <c r="TJU40" s="51"/>
      <c r="TKE40" s="51"/>
      <c r="TKO40" s="51"/>
      <c r="TKY40" s="51"/>
      <c r="TLI40" s="51"/>
      <c r="TLS40" s="51"/>
      <c r="TMC40" s="51"/>
      <c r="TMM40" s="51"/>
      <c r="TMW40" s="51"/>
      <c r="TNG40" s="51"/>
      <c r="TNQ40" s="51"/>
      <c r="TOA40" s="51"/>
      <c r="TOK40" s="51"/>
      <c r="TOU40" s="51"/>
      <c r="TPE40" s="51"/>
      <c r="TPO40" s="51"/>
      <c r="TPY40" s="51"/>
      <c r="TQI40" s="51"/>
      <c r="TQS40" s="51"/>
      <c r="TRC40" s="51"/>
      <c r="TRM40" s="51"/>
      <c r="TRW40" s="51"/>
      <c r="TSG40" s="51"/>
      <c r="TSQ40" s="51"/>
      <c r="TTA40" s="51"/>
      <c r="TTK40" s="51"/>
      <c r="TTU40" s="51"/>
      <c r="TUE40" s="51"/>
      <c r="TUO40" s="51"/>
      <c r="TUY40" s="51"/>
      <c r="TVI40" s="51"/>
      <c r="TVS40" s="51"/>
      <c r="TWC40" s="51"/>
      <c r="TWM40" s="51"/>
      <c r="TWW40" s="51"/>
      <c r="TXG40" s="51"/>
      <c r="TXQ40" s="51"/>
      <c r="TYA40" s="51"/>
      <c r="TYK40" s="51"/>
      <c r="TYU40" s="51"/>
      <c r="TZE40" s="51"/>
      <c r="TZO40" s="51"/>
      <c r="TZY40" s="51"/>
      <c r="UAI40" s="51"/>
      <c r="UAS40" s="51"/>
      <c r="UBC40" s="51"/>
      <c r="UBM40" s="51"/>
      <c r="UBW40" s="51"/>
      <c r="UCG40" s="51"/>
      <c r="UCQ40" s="51"/>
      <c r="UDA40" s="51"/>
      <c r="UDK40" s="51"/>
      <c r="UDU40" s="51"/>
      <c r="UEE40" s="51"/>
      <c r="UEO40" s="51"/>
      <c r="UEY40" s="51"/>
      <c r="UFI40" s="51"/>
      <c r="UFS40" s="51"/>
      <c r="UGC40" s="51"/>
      <c r="UGM40" s="51"/>
      <c r="UGW40" s="51"/>
      <c r="UHG40" s="51"/>
      <c r="UHQ40" s="51"/>
      <c r="UIA40" s="51"/>
      <c r="UIK40" s="51"/>
      <c r="UIU40" s="51"/>
      <c r="UJE40" s="51"/>
      <c r="UJO40" s="51"/>
      <c r="UJY40" s="51"/>
      <c r="UKI40" s="51"/>
      <c r="UKS40" s="51"/>
      <c r="ULC40" s="51"/>
      <c r="ULM40" s="51"/>
      <c r="ULW40" s="51"/>
      <c r="UMG40" s="51"/>
      <c r="UMQ40" s="51"/>
      <c r="UNA40" s="51"/>
      <c r="UNK40" s="51"/>
      <c r="UNU40" s="51"/>
      <c r="UOE40" s="51"/>
      <c r="UOO40" s="51"/>
      <c r="UOY40" s="51"/>
      <c r="UPI40" s="51"/>
      <c r="UPS40" s="51"/>
      <c r="UQC40" s="51"/>
      <c r="UQM40" s="51"/>
      <c r="UQW40" s="51"/>
      <c r="URG40" s="51"/>
      <c r="URQ40" s="51"/>
      <c r="USA40" s="51"/>
      <c r="USK40" s="51"/>
      <c r="USU40" s="51"/>
      <c r="UTE40" s="51"/>
      <c r="UTO40" s="51"/>
      <c r="UTY40" s="51"/>
      <c r="UUI40" s="51"/>
      <c r="UUS40" s="51"/>
      <c r="UVC40" s="51"/>
      <c r="UVM40" s="51"/>
      <c r="UVW40" s="51"/>
      <c r="UWG40" s="51"/>
      <c r="UWQ40" s="51"/>
      <c r="UXA40" s="51"/>
      <c r="UXK40" s="51"/>
      <c r="UXU40" s="51"/>
      <c r="UYE40" s="51"/>
      <c r="UYO40" s="51"/>
      <c r="UYY40" s="51"/>
      <c r="UZI40" s="51"/>
      <c r="UZS40" s="51"/>
      <c r="VAC40" s="51"/>
      <c r="VAM40" s="51"/>
      <c r="VAW40" s="51"/>
      <c r="VBG40" s="51"/>
      <c r="VBQ40" s="51"/>
      <c r="VCA40" s="51"/>
      <c r="VCK40" s="51"/>
      <c r="VCU40" s="51"/>
      <c r="VDE40" s="51"/>
      <c r="VDO40" s="51"/>
      <c r="VDY40" s="51"/>
      <c r="VEI40" s="51"/>
      <c r="VES40" s="51"/>
      <c r="VFC40" s="51"/>
      <c r="VFM40" s="51"/>
      <c r="VFW40" s="51"/>
      <c r="VGG40" s="51"/>
      <c r="VGQ40" s="51"/>
      <c r="VHA40" s="51"/>
      <c r="VHK40" s="51"/>
      <c r="VHU40" s="51"/>
      <c r="VIE40" s="51"/>
      <c r="VIO40" s="51"/>
      <c r="VIY40" s="51"/>
      <c r="VJI40" s="51"/>
      <c r="VJS40" s="51"/>
      <c r="VKC40" s="51"/>
      <c r="VKM40" s="51"/>
      <c r="VKW40" s="51"/>
      <c r="VLG40" s="51"/>
      <c r="VLQ40" s="51"/>
      <c r="VMA40" s="51"/>
      <c r="VMK40" s="51"/>
      <c r="VMU40" s="51"/>
      <c r="VNE40" s="51"/>
      <c r="VNO40" s="51"/>
      <c r="VNY40" s="51"/>
      <c r="VOI40" s="51"/>
      <c r="VOS40" s="51"/>
      <c r="VPC40" s="51"/>
      <c r="VPM40" s="51"/>
      <c r="VPW40" s="51"/>
      <c r="VQG40" s="51"/>
      <c r="VQQ40" s="51"/>
      <c r="VRA40" s="51"/>
      <c r="VRK40" s="51"/>
      <c r="VRU40" s="51"/>
      <c r="VSE40" s="51"/>
      <c r="VSO40" s="51"/>
      <c r="VSY40" s="51"/>
      <c r="VTI40" s="51"/>
      <c r="VTS40" s="51"/>
      <c r="VUC40" s="51"/>
      <c r="VUM40" s="51"/>
      <c r="VUW40" s="51"/>
      <c r="VVG40" s="51"/>
      <c r="VVQ40" s="51"/>
      <c r="VWA40" s="51"/>
      <c r="VWK40" s="51"/>
      <c r="VWU40" s="51"/>
      <c r="VXE40" s="51"/>
      <c r="VXO40" s="51"/>
      <c r="VXY40" s="51"/>
      <c r="VYI40" s="51"/>
      <c r="VYS40" s="51"/>
      <c r="VZC40" s="51"/>
      <c r="VZM40" s="51"/>
      <c r="VZW40" s="51"/>
      <c r="WAG40" s="51"/>
      <c r="WAQ40" s="51"/>
      <c r="WBA40" s="51"/>
      <c r="WBK40" s="51"/>
      <c r="WBU40" s="51"/>
      <c r="WCE40" s="51"/>
      <c r="WCO40" s="51"/>
      <c r="WCY40" s="51"/>
      <c r="WDI40" s="51"/>
      <c r="WDS40" s="51"/>
      <c r="WEC40" s="51"/>
      <c r="WEM40" s="51"/>
      <c r="WEW40" s="51"/>
      <c r="WFG40" s="51"/>
      <c r="WFQ40" s="51"/>
      <c r="WGA40" s="51"/>
      <c r="WGK40" s="51"/>
      <c r="WGU40" s="51"/>
      <c r="WHE40" s="51"/>
      <c r="WHO40" s="51"/>
      <c r="WHY40" s="51"/>
      <c r="WII40" s="51"/>
      <c r="WIS40" s="51"/>
      <c r="WJC40" s="51"/>
      <c r="WJM40" s="51"/>
      <c r="WJW40" s="51"/>
      <c r="WKG40" s="51"/>
      <c r="WKQ40" s="51"/>
      <c r="WLA40" s="51"/>
      <c r="WLK40" s="51"/>
      <c r="WLU40" s="51"/>
      <c r="WME40" s="51"/>
      <c r="WMO40" s="51"/>
      <c r="WMY40" s="51"/>
      <c r="WNI40" s="51"/>
      <c r="WNS40" s="51"/>
      <c r="WOC40" s="51"/>
      <c r="WOM40" s="51"/>
      <c r="WOW40" s="51"/>
      <c r="WPG40" s="51"/>
      <c r="WPQ40" s="51"/>
      <c r="WQA40" s="51"/>
      <c r="WQK40" s="51"/>
      <c r="WQU40" s="51"/>
      <c r="WRE40" s="51"/>
      <c r="WRO40" s="51"/>
      <c r="WRY40" s="51"/>
      <c r="WSI40" s="51"/>
      <c r="WSS40" s="51"/>
      <c r="WTC40" s="51"/>
      <c r="WTM40" s="51"/>
      <c r="WTW40" s="51"/>
      <c r="WUG40" s="51"/>
      <c r="WUQ40" s="51"/>
      <c r="WVA40" s="51"/>
      <c r="WVK40" s="51"/>
      <c r="WVU40" s="51"/>
      <c r="WWE40" s="51"/>
      <c r="WWO40" s="51"/>
      <c r="WWY40" s="51"/>
      <c r="WXI40" s="51"/>
      <c r="WXS40" s="51"/>
      <c r="WYC40" s="51"/>
      <c r="WYM40" s="51"/>
      <c r="WYW40" s="51"/>
      <c r="WZG40" s="51"/>
      <c r="WZQ40" s="51"/>
      <c r="XAA40" s="51"/>
      <c r="XAK40" s="51"/>
      <c r="XAU40" s="51"/>
      <c r="XBE40" s="51"/>
      <c r="XBO40" s="51"/>
      <c r="XBY40" s="51"/>
      <c r="XCI40" s="51"/>
      <c r="XCS40" s="51"/>
      <c r="XDC40" s="51"/>
      <c r="XDM40" s="51"/>
      <c r="XDW40" s="51"/>
      <c r="XEG40" s="51"/>
      <c r="XEQ40" s="51"/>
      <c r="XFA40" s="51"/>
    </row>
  </sheetData>
  <mergeCells count="9">
    <mergeCell ref="A40:J40"/>
    <mergeCell ref="A38:J38"/>
    <mergeCell ref="K1:M1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24</vt:i4>
      </vt:variant>
      <vt:variant>
        <vt:lpstr>Namngivna områden</vt:lpstr>
      </vt:variant>
      <vt:variant>
        <vt:i4>28</vt:i4>
      </vt:variant>
    </vt:vector>
  </HeadingPairs>
  <TitlesOfParts>
    <vt:vector size="52" baseType="lpstr">
      <vt:lpstr>Försättsblad</vt:lpstr>
      <vt:lpstr>Förklaringar</vt:lpstr>
      <vt:lpstr>Innehåll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'1'!_Toc259450346</vt:lpstr>
      <vt:lpstr>'2'!_Toc259450346</vt:lpstr>
      <vt:lpstr>'3'!_Toc259450346</vt:lpstr>
      <vt:lpstr>'4'!_Toc259450346</vt:lpstr>
      <vt:lpstr>'5'!_Toc259450346</vt:lpstr>
      <vt:lpstr>'6'!_Toc259450346</vt:lpstr>
      <vt:lpstr>'7'!_Toc259450346</vt:lpstr>
      <vt:lpstr>'8'!_Toc259450346</vt:lpstr>
      <vt:lpstr>'1'!Utskriftsområde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'18'!Utskriftsområde</vt:lpstr>
      <vt:lpstr>'19'!Utskriftsområde</vt:lpstr>
      <vt:lpstr>'2'!Utskriftsområde</vt:lpstr>
      <vt:lpstr>'20'!Utskriftsområde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Förklaringar!Utskriftsområde</vt:lpstr>
      <vt:lpstr>Försättsblad!Utskriftsområde</vt:lpstr>
      <vt:lpstr>Innehåll!Utskriftsområde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</dc:creator>
  <cp:lastModifiedBy>Britta Grönlund</cp:lastModifiedBy>
  <cp:lastPrinted>2018-02-14T09:32:30Z</cp:lastPrinted>
  <dcterms:created xsi:type="dcterms:W3CDTF">2010-03-11T13:50:30Z</dcterms:created>
  <dcterms:modified xsi:type="dcterms:W3CDTF">2019-04-24T12:42:11Z</dcterms:modified>
</cp:coreProperties>
</file>