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M:\Rapporter\Rapportserien\178 - Skolelevers drogvanor 2018\"/>
    </mc:Choice>
  </mc:AlternateContent>
  <bookViews>
    <workbookView xWindow="0" yWindow="0" windowWidth="25200" windowHeight="11985" tabRatio="870"/>
  </bookViews>
  <sheets>
    <sheet name="Försättsblad" sheetId="295" r:id="rId1"/>
    <sheet name="Förklaringar" sheetId="260" r:id="rId2"/>
    <sheet name="Tabellförteckning" sheetId="261" r:id="rId3"/>
    <sheet name="1" sheetId="1" r:id="rId4"/>
    <sheet name="2" sheetId="2" r:id="rId5"/>
    <sheet name="3" sheetId="4" r:id="rId6"/>
    <sheet name="4" sheetId="11" r:id="rId7"/>
    <sheet name="5" sheetId="165" r:id="rId8"/>
    <sheet name="6" sheetId="34" r:id="rId9"/>
    <sheet name="7" sheetId="36" r:id="rId10"/>
    <sheet name="8" sheetId="264" r:id="rId11"/>
    <sheet name="9" sheetId="265" r:id="rId12"/>
    <sheet name="10" sheetId="262" r:id="rId13"/>
    <sheet name="11" sheetId="266" r:id="rId14"/>
    <sheet name="12" sheetId="267" r:id="rId15"/>
    <sheet name="13" sheetId="268" r:id="rId16"/>
    <sheet name="14" sheetId="269" r:id="rId17"/>
    <sheet name="15" sheetId="270" r:id="rId18"/>
    <sheet name="16" sheetId="415" r:id="rId19"/>
    <sheet name="17" sheetId="417" r:id="rId20"/>
    <sheet name="18" sheetId="477" r:id="rId21"/>
    <sheet name="19" sheetId="478" r:id="rId22"/>
    <sheet name="20" sheetId="324" r:id="rId23"/>
    <sheet name="21" sheetId="325" r:id="rId24"/>
    <sheet name="22" sheetId="482" r:id="rId25"/>
    <sheet name="23" sheetId="483" r:id="rId26"/>
    <sheet name="24" sheetId="194" r:id="rId27"/>
    <sheet name="25" sheetId="193" r:id="rId28"/>
    <sheet name="26" sheetId="47" r:id="rId29"/>
    <sheet name="27" sheetId="48" r:id="rId30"/>
    <sheet name="28" sheetId="49" r:id="rId31"/>
    <sheet name="29" sheetId="418" r:id="rId32"/>
    <sheet name="30" sheetId="419" r:id="rId33"/>
    <sheet name="31" sheetId="329" r:id="rId34"/>
    <sheet name="32" sheetId="330" r:id="rId35"/>
    <sheet name="33" sheetId="331" r:id="rId36"/>
    <sheet name="34" sheetId="332" r:id="rId37"/>
    <sheet name="35" sheetId="271" r:id="rId38"/>
    <sheet name="36" sheetId="272" r:id="rId39"/>
    <sheet name="37" sheetId="361" r:id="rId40"/>
    <sheet name="38" sheetId="362" r:id="rId41"/>
    <sheet name="39" sheetId="363" r:id="rId42"/>
    <sheet name="40" sheetId="364" r:id="rId43"/>
    <sheet name="41" sheetId="365" r:id="rId44"/>
    <sheet name="42" sheetId="366" r:id="rId45"/>
    <sheet name="43" sheetId="367" r:id="rId46"/>
    <sheet name="44" sheetId="368" r:id="rId47"/>
    <sheet name="45" sheetId="369" r:id="rId48"/>
    <sheet name="46" sheetId="370" r:id="rId49"/>
    <sheet name="47" sheetId="371" r:id="rId50"/>
    <sheet name="48" sheetId="372" r:id="rId51"/>
    <sheet name="49" sheetId="373" r:id="rId52"/>
    <sheet name="50" sheetId="374" r:id="rId53"/>
    <sheet name="51" sheetId="375" r:id="rId54"/>
    <sheet name="52" sheetId="376" r:id="rId55"/>
    <sheet name="53" sheetId="378" r:id="rId56"/>
    <sheet name="54" sheetId="377" r:id="rId57"/>
    <sheet name="55" sheetId="379" r:id="rId58"/>
    <sheet name="56" sheetId="380" r:id="rId59"/>
    <sheet name="57" sheetId="381" r:id="rId60"/>
    <sheet name="58" sheetId="382" r:id="rId61"/>
    <sheet name="59" sheetId="386" r:id="rId62"/>
    <sheet name="60" sheetId="347" r:id="rId63"/>
    <sheet name="61" sheetId="348" r:id="rId64"/>
    <sheet name="62" sheetId="397" r:id="rId65"/>
    <sheet name="63" sheetId="398" r:id="rId66"/>
    <sheet name="64" sheetId="383" r:id="rId67"/>
    <sheet name="65" sheetId="384" r:id="rId68"/>
    <sheet name="66" sheetId="486" r:id="rId69"/>
    <sheet name="67" sheetId="487" r:id="rId70"/>
    <sheet name="68" sheetId="488" r:id="rId71"/>
    <sheet name="69" sheetId="489" r:id="rId72"/>
    <sheet name="70" sheetId="490" r:id="rId73"/>
    <sheet name="71" sheetId="491" r:id="rId74"/>
    <sheet name="72" sheetId="492" r:id="rId75"/>
    <sheet name="73" sheetId="493" r:id="rId76"/>
    <sheet name="74" sheetId="494" r:id="rId77"/>
    <sheet name="75" sheetId="495" r:id="rId78"/>
    <sheet name="76" sheetId="496" r:id="rId79"/>
    <sheet name="77" sheetId="497" r:id="rId80"/>
    <sheet name="78" sheetId="498" r:id="rId81"/>
    <sheet name="79" sheetId="499" r:id="rId82"/>
    <sheet name="80" sheetId="500" r:id="rId83"/>
    <sheet name="81" sheetId="501" r:id="rId84"/>
    <sheet name="82" sheetId="502" r:id="rId85"/>
    <sheet name="83" sheetId="503" r:id="rId86"/>
    <sheet name="84" sheetId="504" r:id="rId87"/>
    <sheet name="85" sheetId="505" r:id="rId88"/>
    <sheet name="86" sheetId="506" r:id="rId89"/>
    <sheet name="87" sheetId="507" r:id="rId90"/>
    <sheet name="88" sheetId="258" r:id="rId91"/>
    <sheet name="89" sheetId="259" r:id="rId92"/>
    <sheet name="90" sheetId="231" r:id="rId93"/>
    <sheet name="91" sheetId="230" r:id="rId94"/>
    <sheet name="92" sheetId="135" r:id="rId95"/>
    <sheet name="93" sheetId="137" r:id="rId96"/>
    <sheet name="94" sheetId="140" r:id="rId97"/>
    <sheet name="95" sheetId="141" r:id="rId98"/>
    <sheet name="96" sheetId="422" r:id="rId99"/>
    <sheet name="97" sheetId="423" r:id="rId100"/>
    <sheet name="98" sheetId="420" r:id="rId101"/>
    <sheet name="99" sheetId="421" r:id="rId102"/>
    <sheet name="100" sheetId="189" r:id="rId103"/>
    <sheet name="101" sheetId="144" r:id="rId104"/>
    <sheet name="102" sheetId="146" r:id="rId105"/>
    <sheet name="103" sheetId="147" r:id="rId106"/>
    <sheet name="104" sheetId="296" r:id="rId107"/>
    <sheet name="105" sheetId="297" r:id="rId108"/>
    <sheet name="106" sheetId="298" r:id="rId109"/>
    <sheet name="107" sheetId="299" r:id="rId110"/>
    <sheet name="108" sheetId="300" r:id="rId111"/>
    <sheet name="109" sheetId="301" r:id="rId112"/>
    <sheet name="110" sheetId="310" r:id="rId113"/>
    <sheet name="111" sheetId="311" r:id="rId114"/>
    <sheet name="112" sheetId="302" r:id="rId115"/>
    <sheet name="113" sheetId="303" r:id="rId116"/>
    <sheet name="114" sheetId="508" r:id="rId117"/>
    <sheet name="115" sheetId="509" r:id="rId118"/>
    <sheet name="116" sheetId="510" r:id="rId119"/>
    <sheet name="117" sheetId="511" r:id="rId120"/>
    <sheet name="118" sheetId="512" r:id="rId121"/>
    <sheet name="119" sheetId="513" r:id="rId122"/>
    <sheet name="120" sheetId="308" r:id="rId123"/>
    <sheet name="121" sheetId="309" r:id="rId124"/>
    <sheet name="122" sheetId="316" r:id="rId125"/>
    <sheet name="123" sheetId="317" r:id="rId126"/>
    <sheet name="124" sheetId="399" r:id="rId127"/>
    <sheet name="125" sheetId="400" r:id="rId128"/>
    <sheet name="126" sheetId="409" r:id="rId129"/>
    <sheet name="127" sheetId="410" r:id="rId130"/>
    <sheet name="128" sheetId="426" r:id="rId131"/>
    <sheet name="129" sheetId="427" r:id="rId132"/>
    <sheet name="130" sheetId="428" r:id="rId133"/>
    <sheet name="131" sheetId="429" r:id="rId134"/>
    <sheet name="132" sheetId="430" r:id="rId135"/>
    <sheet name="133" sheetId="431" r:id="rId136"/>
    <sheet name="134" sheetId="432" r:id="rId137"/>
    <sheet name="135" sheetId="433" r:id="rId138"/>
    <sheet name="136" sheetId="454" r:id="rId139"/>
    <sheet name="137" sheetId="456" r:id="rId140"/>
    <sheet name="138" sheetId="484" r:id="rId141"/>
    <sheet name="139" sheetId="485" r:id="rId142"/>
  </sheets>
  <definedNames>
    <definedName name="_Toc10438777" localSheetId="3">'1'!#REF!</definedName>
    <definedName name="_Toc10438777" localSheetId="126">'124'!#REF!</definedName>
    <definedName name="_Toc10438779" localSheetId="4">'2'!#REF!</definedName>
    <definedName name="_Toc10438801" localSheetId="39">'37'!$A$2</definedName>
    <definedName name="_Toc10438801" localSheetId="40">'38'!$A$2</definedName>
    <definedName name="_Toc10438801" localSheetId="41">'39'!$A$2</definedName>
    <definedName name="_Toc10438805" localSheetId="50">'48'!$A$2</definedName>
    <definedName name="_Toc10438805" localSheetId="51">'49'!$A$2</definedName>
    <definedName name="_Toc10438805" localSheetId="52">'50'!$A$2</definedName>
    <definedName name="_Toc10438822" localSheetId="94">'92'!$A$2</definedName>
    <definedName name="_Toc119136708" localSheetId="96">'94'!$A$2</definedName>
    <definedName name="_Toc119136801" localSheetId="83">'81'!$A$2</definedName>
    <definedName name="_Toc119136807" localSheetId="71">'69'!$A$2</definedName>
    <definedName name="_Toc119136809" localSheetId="95">'93'!$A$2</definedName>
    <definedName name="_Toc119136811" localSheetId="103">'101'!$A$2</definedName>
    <definedName name="_Toc165081701" localSheetId="42">'40'!$A$2</definedName>
    <definedName name="_Toc165081701" localSheetId="43">'41'!$A$2</definedName>
    <definedName name="_Toc165081701" localSheetId="53">'51'!$A$2</definedName>
    <definedName name="_Toc165081701" localSheetId="54">'52'!$A$2</definedName>
    <definedName name="_Toc165081740" localSheetId="135">'133'!#REF!</definedName>
    <definedName name="_Toc217290755" localSheetId="6">'4'!#REF!</definedName>
    <definedName name="_Toc217290755" localSheetId="7">'5'!#REF!</definedName>
    <definedName name="_Toc217290808" localSheetId="78">'76'!#REF!</definedName>
    <definedName name="_Toc217290808" localSheetId="79">'77'!#REF!</definedName>
    <definedName name="_Toc217290808" localSheetId="84">'82'!#REF!</definedName>
    <definedName name="_Toc217290808" localSheetId="86">'84'!#REF!</definedName>
    <definedName name="_Toc217290892" localSheetId="81">'79'!$A$2</definedName>
    <definedName name="_Toc217290921" localSheetId="128">'126'!$A$2</definedName>
    <definedName name="_Toc217290921" localSheetId="129">'127'!$A$2</definedName>
    <definedName name="_Toc217290921" localSheetId="131">'129'!$A$2</definedName>
    <definedName name="_Toc277750718" localSheetId="5">'3'!#REF!</definedName>
    <definedName name="_Toc277750719" localSheetId="5">'3'!#REF!</definedName>
    <definedName name="_Toc277750741" localSheetId="18">'16'!#REF!</definedName>
    <definedName name="_Toc277750747" localSheetId="8">'6'!#REF!</definedName>
    <definedName name="_Toc277750749" localSheetId="9">'7'!#REF!</definedName>
    <definedName name="_Toc277750760" localSheetId="28">'26'!$A$2</definedName>
    <definedName name="_Toc277750761" localSheetId="29">'27'!#REF!</definedName>
    <definedName name="_Toc277750762" localSheetId="30">'28'!$A$2</definedName>
    <definedName name="_Toc277750799" localSheetId="46">'44'!$A$2</definedName>
    <definedName name="_Toc277750799" localSheetId="47">'45'!$A$2</definedName>
    <definedName name="_Toc277750799" localSheetId="57">'55'!$A$2</definedName>
    <definedName name="_Toc277750799" localSheetId="58">'56'!$A$2</definedName>
    <definedName name="_Toc277750801" localSheetId="66">'64'!$A$2</definedName>
    <definedName name="_Toc277750801" localSheetId="67">'65'!$A$2</definedName>
    <definedName name="_Toc277750810" localSheetId="59">'57'!$A$2</definedName>
    <definedName name="_Toc277750810" localSheetId="60">'58'!$A$2</definedName>
    <definedName name="_Toc277750810" localSheetId="61">'59'!$A$2</definedName>
    <definedName name="_Toc277750825" localSheetId="68">'66'!$A$2</definedName>
    <definedName name="_Toc277750825" localSheetId="69">'67'!$A$2</definedName>
    <definedName name="_Toc277750825" localSheetId="72">'70'!$A$2</definedName>
    <definedName name="_Toc277750825" localSheetId="73">'71'!$A$2</definedName>
    <definedName name="_Toc277750825" localSheetId="74">'72'!$A$2</definedName>
    <definedName name="_Toc277750825" localSheetId="75">'73'!$A$2</definedName>
    <definedName name="_Toc277750825" localSheetId="76">'74'!$A$2</definedName>
    <definedName name="_Toc277750825" localSheetId="77">'75'!$A$2</definedName>
    <definedName name="_Toc277750827" localSheetId="80">'78'!$A$2</definedName>
    <definedName name="_Toc277750830" localSheetId="85">'83'!#REF!</definedName>
    <definedName name="_Toc277750830" localSheetId="87">'85'!#REF!</definedName>
    <definedName name="_Toc277750838" localSheetId="70">'68'!$A$2</definedName>
    <definedName name="_Toc277750841" localSheetId="88">'86'!$A$2</definedName>
    <definedName name="_Toc277750854" localSheetId="97">'95'!$A$2</definedName>
    <definedName name="_Toc277750859" localSheetId="104">'102'!$A$2</definedName>
    <definedName name="_Toc277750860" localSheetId="105">'103'!$A$2</definedName>
    <definedName name="_Toc277750864" localSheetId="130">'128'!$A$2</definedName>
    <definedName name="_Toc277750867" localSheetId="132">'130'!$A$2</definedName>
    <definedName name="_Toc277750869" localSheetId="133">'131'!$A$2</definedName>
    <definedName name="_Toc277750870" localSheetId="136">'134'!#REF!</definedName>
    <definedName name="_Toc277750872" localSheetId="137">'135'!#REF!</definedName>
    <definedName name="_Toc59250718" localSheetId="82">'80'!$A$2</definedName>
    <definedName name="_Toc59250759" localSheetId="134">'132'!$A$2</definedName>
    <definedName name="OLE_LINK169" localSheetId="4">'2'!#REF!</definedName>
    <definedName name="OLE_LINK204" localSheetId="80">'78'!#REF!</definedName>
    <definedName name="OLE_LINK205" localSheetId="80">'78'!#REF!</definedName>
    <definedName name="OLE_LINK209" localSheetId="8">'6'!#REF!</definedName>
    <definedName name="OLE_LINK215" localSheetId="8">'6'!#REF!</definedName>
    <definedName name="OLE_LINK216" localSheetId="8">'6'!#REF!</definedName>
    <definedName name="OLE_LINK217" localSheetId="8">'6'!#REF!</definedName>
    <definedName name="OLE_LINK57" localSheetId="4">'2'!#REF!</definedName>
    <definedName name="OLE_LINK95" localSheetId="3">'1'!#REF!</definedName>
    <definedName name="OLE_LINK95" localSheetId="126">'124'!#REF!</definedName>
    <definedName name="_xlnm.Print_Area" localSheetId="3">'1'!$A$1:$K$61</definedName>
    <definedName name="_xlnm.Print_Area" localSheetId="12">'10'!$A$1:$AA$14</definedName>
    <definedName name="_xlnm.Print_Area" localSheetId="102">'100'!$A$1:$S$40</definedName>
    <definedName name="_xlnm.Print_Area" localSheetId="103">'101'!$A$1:$S$23</definedName>
    <definedName name="_xlnm.Print_Area" localSheetId="104">'102'!$A$1:$R$36</definedName>
    <definedName name="_xlnm.Print_Area" localSheetId="105">'103'!$A$1:$P$25</definedName>
    <definedName name="_xlnm.Print_Area" localSheetId="106">'104'!$A$1:$U$42</definedName>
    <definedName name="_xlnm.Print_Area" localSheetId="107">'105'!$A$1:$U$26</definedName>
    <definedName name="_xlnm.Print_Area" localSheetId="108">'106'!$A$1:$AA$14</definedName>
    <definedName name="_xlnm.Print_Area" localSheetId="109">'107'!$A$1:$AA$16</definedName>
    <definedName name="_xlnm.Print_Area" localSheetId="110">'108'!$A$1:$T$22</definedName>
    <definedName name="_xlnm.Print_Area" localSheetId="111">'109'!$A$1:$T$22</definedName>
    <definedName name="_xlnm.Print_Area" localSheetId="13">'11'!$A$1:$AA$14</definedName>
    <definedName name="_xlnm.Print_Area" localSheetId="112">'110'!$A$1:$T$16</definedName>
    <definedName name="_xlnm.Print_Area" localSheetId="113">'111'!$A$1:$R$16</definedName>
    <definedName name="_xlnm.Print_Area" localSheetId="114">'112'!$A$1:$T$22</definedName>
    <definedName name="_xlnm.Print_Area" localSheetId="115">'113'!$A$1:$T$22</definedName>
    <definedName name="_xlnm.Print_Area" localSheetId="116">'114'!$A$1:$T$22</definedName>
    <definedName name="_xlnm.Print_Area" localSheetId="117">'115'!$A$1:$T$22</definedName>
    <definedName name="_xlnm.Print_Area" localSheetId="118">'116'!$A$1:$T$11</definedName>
    <definedName name="_xlnm.Print_Area" localSheetId="119">'117'!$A$1:$T$11</definedName>
    <definedName name="_xlnm.Print_Area" localSheetId="120">'118'!$A$1:$T$22</definedName>
    <definedName name="_xlnm.Print_Area" localSheetId="121">'119'!$A$1:$T$22</definedName>
    <definedName name="_xlnm.Print_Area" localSheetId="14">'12'!$A$1:$G$42</definedName>
    <definedName name="_xlnm.Print_Area" localSheetId="122">'120'!$A$1:$T$22</definedName>
    <definedName name="_xlnm.Print_Area" localSheetId="123">'121'!$A$1:$T$22</definedName>
    <definedName name="_xlnm.Print_Area" localSheetId="124">'122'!$A$1:$S$14</definedName>
    <definedName name="_xlnm.Print_Area" localSheetId="125">'123'!$A$1:$S$14</definedName>
    <definedName name="_xlnm.Print_Area" localSheetId="126">'124'!$A$1:$U$15</definedName>
    <definedName name="_xlnm.Print_Area" localSheetId="127">'125'!$A$1:$X$15</definedName>
    <definedName name="_xlnm.Print_Area" localSheetId="128">'126'!$A$1:$T$29</definedName>
    <definedName name="_xlnm.Print_Area" localSheetId="129">'127'!$A$1:$S$25</definedName>
    <definedName name="_xlnm.Print_Area" localSheetId="130">'128'!$A$1:$T$45</definedName>
    <definedName name="_xlnm.Print_Area" localSheetId="131">'129'!$A$1:$T$23</definedName>
    <definedName name="_xlnm.Print_Area" localSheetId="15">'13'!$A$1:$G$27</definedName>
    <definedName name="_xlnm.Print_Area" localSheetId="132">'130'!$A$1:$X$45</definedName>
    <definedName name="_xlnm.Print_Area" localSheetId="133">'131'!$A$1:$X$25</definedName>
    <definedName name="_xlnm.Print_Area" localSheetId="134">'132'!$A$1:$G$105</definedName>
    <definedName name="_xlnm.Print_Area" localSheetId="135">'133'!$A$1:$E$63</definedName>
    <definedName name="_xlnm.Print_Area" localSheetId="136">'134'!$A$1:$G$104</definedName>
    <definedName name="_xlnm.Print_Area" localSheetId="137">'135'!$A$1:$G$62</definedName>
    <definedName name="_xlnm.Print_Area" localSheetId="138">'136'!$A$1:$L$20</definedName>
    <definedName name="_xlnm.Print_Area" localSheetId="139">'137'!$A$1:$L$20</definedName>
    <definedName name="_xlnm.Print_Area" localSheetId="140">'138'!$A$2:$L$28</definedName>
    <definedName name="_xlnm.Print_Area" localSheetId="141">'139'!$A$2:$L$28</definedName>
    <definedName name="_xlnm.Print_Area" localSheetId="16">'14'!$A$1:$G$43</definedName>
    <definedName name="_xlnm.Print_Area" localSheetId="17">'15'!$A$1:$G$28</definedName>
    <definedName name="_xlnm.Print_Area" localSheetId="18">'16'!$A$1:$X$38</definedName>
    <definedName name="_xlnm.Print_Area" localSheetId="19">'17'!$A$1:$X$25</definedName>
    <definedName name="_xlnm.Print_Area" localSheetId="4">'2'!$A$1:$K$58</definedName>
    <definedName name="_xlnm.Print_Area" localSheetId="22">'20'!$A$1:$AG$14</definedName>
    <definedName name="_xlnm.Print_Area" localSheetId="23">'21'!$A$1:$AG$14</definedName>
    <definedName name="_xlnm.Print_Area" localSheetId="24">'22'!$A$1:$AJ$14</definedName>
    <definedName name="_xlnm.Print_Area" localSheetId="25">'23'!$A$1:$AJ$14</definedName>
    <definedName name="_xlnm.Print_Area" localSheetId="26">'24'!$A$1:$O$14</definedName>
    <definedName name="_xlnm.Print_Area" localSheetId="27">'25'!$A$1:$O$14</definedName>
    <definedName name="_xlnm.Print_Area" localSheetId="28">'26'!$A$1:$R$23</definedName>
    <definedName name="_xlnm.Print_Area" localSheetId="29">'27'!$A$1:$R$23</definedName>
    <definedName name="_xlnm.Print_Area" localSheetId="30">'28'!$A$1:$O$19</definedName>
    <definedName name="_xlnm.Print_Area" localSheetId="31">'29'!$A$1:$AG$14</definedName>
    <definedName name="_xlnm.Print_Area" localSheetId="5">'3'!$A$1:$I$25</definedName>
    <definedName name="_xlnm.Print_Area" localSheetId="32">'30'!$A$1:$AG$14</definedName>
    <definedName name="_xlnm.Print_Area" localSheetId="33">'31'!$A$1:$AM$28</definedName>
    <definedName name="_xlnm.Print_Area" localSheetId="34">'32'!$A$1:$AM$19</definedName>
    <definedName name="_xlnm.Print_Area" localSheetId="35">'33'!$A$1:$BK$14</definedName>
    <definedName name="_xlnm.Print_Area" localSheetId="36">'34'!$A$1:$BK$14</definedName>
    <definedName name="_xlnm.Print_Area" localSheetId="37">'35'!$A$1:$O$14</definedName>
    <definedName name="_xlnm.Print_Area" localSheetId="38">'36'!$A$1:$R$14</definedName>
    <definedName name="_xlnm.Print_Area" localSheetId="39">'37'!$A$1:$W$60</definedName>
    <definedName name="_xlnm.Print_Area" localSheetId="40">'38'!$A$1:$W$25</definedName>
    <definedName name="_xlnm.Print_Area" localSheetId="41">'39'!$A$1:$U$14</definedName>
    <definedName name="_xlnm.Print_Area" localSheetId="6">'4'!$A$1:$Q$14</definedName>
    <definedName name="_xlnm.Print_Area" localSheetId="42">'40'!$A$1:$AM$32</definedName>
    <definedName name="_xlnm.Print_Area" localSheetId="43">'41'!$A$1:$U$16</definedName>
    <definedName name="_xlnm.Print_Area" localSheetId="44">'42'!$A$1:$U$13</definedName>
    <definedName name="_xlnm.Print_Area" localSheetId="45">'43'!$A$1:$U$13</definedName>
    <definedName name="_xlnm.Print_Area" localSheetId="46">'44'!$A$1:$O$14</definedName>
    <definedName name="_xlnm.Print_Area" localSheetId="47">'45'!$A$1:$O$14</definedName>
    <definedName name="_xlnm.Print_Area" localSheetId="48">'46'!$A$1:$S$14</definedName>
    <definedName name="_xlnm.Print_Area" localSheetId="49">'47'!$A$1:$R$14</definedName>
    <definedName name="_xlnm.Print_Area" localSheetId="50">'48'!$A$1:$W$57</definedName>
    <definedName name="_xlnm.Print_Area" localSheetId="51">'49'!$A$1:$W$25</definedName>
    <definedName name="_xlnm.Print_Area" localSheetId="7">'5'!$A$1:$Q$14</definedName>
    <definedName name="_xlnm.Print_Area" localSheetId="52">'50'!$A$1:$U$14</definedName>
    <definedName name="_xlnm.Print_Area" localSheetId="53">'51'!$A$1:$AJ$32</definedName>
    <definedName name="_xlnm.Print_Area" localSheetId="54">'52'!$A$1:$T$16</definedName>
    <definedName name="_xlnm.Print_Area" localSheetId="55">'53'!$A$1:$U$15</definedName>
    <definedName name="_xlnm.Print_Area" localSheetId="56">'54'!$A$1:$U$13</definedName>
    <definedName name="_xlnm.Print_Area" localSheetId="57">'55'!$A$1:$O$14</definedName>
    <definedName name="_xlnm.Print_Area" localSheetId="58">'56'!$A$1:$O$14</definedName>
    <definedName name="_xlnm.Print_Area" localSheetId="59">'57'!$A$1:$X$47</definedName>
    <definedName name="_xlnm.Print_Area" localSheetId="60">'58'!$A$1:$X$26</definedName>
    <definedName name="_xlnm.Print_Area" localSheetId="61">'59'!$A$1:$AA$14</definedName>
    <definedName name="_xlnm.Print_Area" localSheetId="8">'6'!$A$1:$AI$55</definedName>
    <definedName name="_xlnm.Print_Area" localSheetId="62">'60'!$A$1:$R$12</definedName>
    <definedName name="_xlnm.Print_Area" localSheetId="63">'61'!$A$1:$S$12</definedName>
    <definedName name="_xlnm.Print_Area" localSheetId="64">'62'!$A$1:$T$12</definedName>
    <definedName name="_xlnm.Print_Area" localSheetId="65">'63'!$A$1:$T$12</definedName>
    <definedName name="_xlnm.Print_Area" localSheetId="66">'64'!$A$1:$S$20</definedName>
    <definedName name="_xlnm.Print_Area" localSheetId="67">'65'!$A$1:$S$20</definedName>
    <definedName name="_xlnm.Print_Area" localSheetId="68">'66'!$A$1:$I$14</definedName>
    <definedName name="_xlnm.Print_Area" localSheetId="69">'67'!$A$1:$I$14</definedName>
    <definedName name="_xlnm.Print_Area" localSheetId="70">'68'!$A$1:$S$56</definedName>
    <definedName name="_xlnm.Print_Area" localSheetId="71">'69'!$A$1:$S$23</definedName>
    <definedName name="_xlnm.Print_Area" localSheetId="9">'7'!$A$1:$AI$24</definedName>
    <definedName name="_xlnm.Print_Area" localSheetId="72">'70'!$A$1:$I$58</definedName>
    <definedName name="_xlnm.Print_Area" localSheetId="73">'71'!$A$1:$I$23</definedName>
    <definedName name="_xlnm.Print_Area" localSheetId="74">'72'!$A$1:$I$20</definedName>
    <definedName name="_xlnm.Print_Area" localSheetId="75">'73'!$A$1:$I$20</definedName>
    <definedName name="_xlnm.Print_Area" localSheetId="76">'74'!$A$1:$Q$58</definedName>
    <definedName name="_xlnm.Print_Area" localSheetId="77">'75'!$A$1:$Q$25</definedName>
    <definedName name="_xlnm.Print_Area" localSheetId="78">'76'!$A$1:$S$40</definedName>
    <definedName name="_xlnm.Print_Area" localSheetId="79">'77'!$A$1:$S$25</definedName>
    <definedName name="_xlnm.Print_Area" localSheetId="80">'78'!$A$1:$AV$45</definedName>
    <definedName name="_xlnm.Print_Area" localSheetId="81">'79'!$A$1:$AY$29</definedName>
    <definedName name="_xlnm.Print_Area" localSheetId="10">'8'!$A$1:$X$51</definedName>
    <definedName name="_xlnm.Print_Area" localSheetId="82">'80'!$A$1:$S$40</definedName>
    <definedName name="_xlnm.Print_Area" localSheetId="83">'81'!$A$1:$S$25</definedName>
    <definedName name="_xlnm.Print_Area" localSheetId="84">'82'!$A$1:$T$38</definedName>
    <definedName name="_xlnm.Print_Area" localSheetId="85">'83'!$A$1:$T$23</definedName>
    <definedName name="_xlnm.Print_Area" localSheetId="86">'84'!$A$1:$S$38</definedName>
    <definedName name="_xlnm.Print_Area" localSheetId="87">'85'!$A$1:$S$23</definedName>
    <definedName name="_xlnm.Print_Area" localSheetId="88">'86'!$A$1:$AD$22</definedName>
    <definedName name="_xlnm.Print_Area" localSheetId="89">'87'!$A$1:$AD$22</definedName>
    <definedName name="_xlnm.Print_Area" localSheetId="90">'88'!$A$1:$T$13</definedName>
    <definedName name="_xlnm.Print_Area" localSheetId="91">'89'!$A$1:$T$13</definedName>
    <definedName name="_xlnm.Print_Area" localSheetId="11">'9'!$A$1:$X$18</definedName>
    <definedName name="_xlnm.Print_Area" localSheetId="92">'90'!$A$1:$T$14</definedName>
    <definedName name="_xlnm.Print_Area" localSheetId="93">'91'!$A$1:$T$14</definedName>
    <definedName name="_xlnm.Print_Area" localSheetId="94">'92'!$A$1:$P$60</definedName>
    <definedName name="_xlnm.Print_Area" localSheetId="95">'93'!$A$1:$P$25</definedName>
    <definedName name="_xlnm.Print_Area" localSheetId="96">'94'!$A$1:$S$41</definedName>
    <definedName name="_xlnm.Print_Area" localSheetId="97">'95'!$A$1:$S$26</definedName>
    <definedName name="_xlnm.Print_Area" localSheetId="98">'96'!$A$1:$S$11</definedName>
    <definedName name="_xlnm.Print_Area" localSheetId="99">'97'!$A$1:$S$11</definedName>
    <definedName name="_xlnm.Print_Area" localSheetId="100">'98'!$A$1:$S$12</definedName>
    <definedName name="_xlnm.Print_Area" localSheetId="101">'99'!$A$1:$S$12</definedName>
    <definedName name="_xlnm.Print_Area" localSheetId="1">Förklaringar!$A$1:$B$21</definedName>
    <definedName name="_xlnm.Print_Area" localSheetId="0">Försättsblad!$A$1:$J$37</definedName>
    <definedName name="_xlnm.Print_Area" localSheetId="2">Tabellförteckning!$A$1:$T$135</definedName>
  </definedNames>
  <calcPr calcId="152511"/>
</workbook>
</file>

<file path=xl/calcChain.xml><?xml version="1.0" encoding="utf-8"?>
<calcChain xmlns="http://schemas.openxmlformats.org/spreadsheetml/2006/main">
  <c r="AE43" i="34" l="1"/>
  <c r="D14" i="417" l="1"/>
  <c r="C14" i="417"/>
  <c r="B14" i="417"/>
  <c r="D13" i="417"/>
  <c r="C13" i="417"/>
  <c r="B13" i="417"/>
  <c r="D12" i="417"/>
  <c r="C12" i="417"/>
  <c r="B12" i="417"/>
  <c r="D11" i="417"/>
  <c r="C11" i="417"/>
  <c r="B11" i="417"/>
  <c r="D10" i="417"/>
  <c r="C10" i="417"/>
  <c r="B10" i="417"/>
  <c r="D9" i="417"/>
  <c r="C9" i="417"/>
  <c r="B9" i="417"/>
  <c r="D8" i="417"/>
  <c r="C8" i="417"/>
  <c r="B8" i="417"/>
  <c r="D7" i="417"/>
  <c r="C7" i="417"/>
  <c r="B7" i="417"/>
  <c r="D6" i="417"/>
  <c r="C6" i="417"/>
  <c r="B6" i="417"/>
  <c r="G8" i="36" l="1"/>
  <c r="G9" i="36"/>
  <c r="G10" i="36"/>
  <c r="G11" i="36"/>
  <c r="G12" i="36"/>
  <c r="G13" i="36"/>
  <c r="G14" i="36"/>
  <c r="G15" i="36"/>
  <c r="G7" i="36"/>
  <c r="E8" i="36"/>
  <c r="E9" i="36"/>
  <c r="E10" i="36"/>
  <c r="E11" i="36"/>
  <c r="E12" i="36"/>
  <c r="E13" i="36"/>
  <c r="E14" i="36"/>
  <c r="E15" i="36"/>
  <c r="E7" i="36"/>
  <c r="C8" i="36"/>
  <c r="C9" i="36"/>
  <c r="C10" i="36"/>
  <c r="C11" i="36"/>
  <c r="C12" i="36"/>
  <c r="C13" i="36"/>
  <c r="C14" i="36"/>
  <c r="C15" i="36"/>
  <c r="C7" i="36"/>
  <c r="K8" i="36"/>
  <c r="K9" i="36"/>
  <c r="K10" i="36"/>
  <c r="K11" i="36"/>
  <c r="K12" i="36"/>
  <c r="K13" i="36"/>
  <c r="K14" i="36"/>
  <c r="K15" i="36"/>
  <c r="K7" i="36"/>
  <c r="I8" i="36"/>
  <c r="I9" i="36"/>
  <c r="I10" i="36"/>
  <c r="I11" i="36"/>
  <c r="I12" i="36"/>
  <c r="I13" i="36"/>
  <c r="I14" i="36"/>
  <c r="I15" i="36"/>
  <c r="I7" i="36"/>
  <c r="AA19" i="36" l="1"/>
  <c r="AA21" i="36"/>
  <c r="U50" i="34" l="1"/>
  <c r="O50" i="34"/>
  <c r="M50" i="34"/>
  <c r="F18" i="144" l="1"/>
  <c r="E18" i="144"/>
  <c r="F17" i="144"/>
  <c r="E17" i="144"/>
  <c r="O33" i="189"/>
  <c r="N33" i="189"/>
  <c r="F33" i="189"/>
  <c r="E33" i="189"/>
  <c r="C33" i="189"/>
  <c r="B33" i="189"/>
  <c r="O32" i="189"/>
  <c r="N32" i="189"/>
  <c r="F32" i="189"/>
  <c r="E32" i="189"/>
  <c r="C32" i="189"/>
  <c r="B32" i="189"/>
  <c r="G9" i="384"/>
  <c r="G8" i="384"/>
  <c r="G7" i="384"/>
  <c r="G6" i="384"/>
  <c r="G9" i="383"/>
  <c r="F9" i="383"/>
  <c r="E9" i="383"/>
  <c r="G8" i="383"/>
  <c r="F8" i="383"/>
  <c r="E8" i="383"/>
  <c r="G7" i="383"/>
  <c r="F7" i="383"/>
  <c r="E7" i="383"/>
  <c r="G6" i="383"/>
  <c r="F6" i="383"/>
  <c r="E6" i="383"/>
  <c r="I7" i="386"/>
  <c r="H7" i="386"/>
  <c r="I6" i="386"/>
  <c r="H6" i="386"/>
  <c r="M14" i="382"/>
  <c r="L14" i="382"/>
  <c r="K14" i="382"/>
  <c r="C14" i="382"/>
  <c r="B14" i="382"/>
  <c r="M13" i="382"/>
  <c r="L13" i="382"/>
  <c r="K13" i="382"/>
  <c r="C13" i="382"/>
  <c r="B13" i="382"/>
  <c r="M12" i="382"/>
  <c r="L12" i="382"/>
  <c r="K12" i="382"/>
  <c r="C12" i="382"/>
  <c r="B12" i="382"/>
  <c r="M11" i="382"/>
  <c r="L11" i="382"/>
  <c r="K11" i="382"/>
  <c r="C11" i="382"/>
  <c r="B11" i="382"/>
  <c r="M10" i="382"/>
  <c r="L10" i="382"/>
  <c r="K10" i="382"/>
  <c r="C10" i="382"/>
  <c r="B10" i="382"/>
  <c r="M9" i="382"/>
  <c r="L9" i="382"/>
  <c r="K9" i="382"/>
  <c r="C9" i="382"/>
  <c r="B9" i="382"/>
  <c r="M8" i="382"/>
  <c r="L8" i="382"/>
  <c r="K8" i="382"/>
  <c r="C8" i="382"/>
  <c r="B8" i="382"/>
  <c r="M7" i="382"/>
  <c r="L7" i="382"/>
  <c r="K7" i="382"/>
  <c r="C7" i="382"/>
  <c r="B7" i="382"/>
  <c r="M6" i="382"/>
  <c r="L6" i="382"/>
  <c r="K6" i="382"/>
  <c r="C6" i="382"/>
  <c r="B6" i="382"/>
  <c r="L35" i="381"/>
  <c r="K35" i="381"/>
  <c r="G35" i="381"/>
  <c r="M35" i="381" s="1"/>
  <c r="C35" i="381"/>
  <c r="B35" i="381"/>
  <c r="L34" i="381"/>
  <c r="K34" i="381"/>
  <c r="G34" i="381"/>
  <c r="M34" i="381" s="1"/>
  <c r="C34" i="381"/>
  <c r="B34" i="381"/>
  <c r="L33" i="381"/>
  <c r="K33" i="381"/>
  <c r="G33" i="381"/>
  <c r="M33" i="381" s="1"/>
  <c r="C33" i="381"/>
  <c r="B33" i="381"/>
  <c r="L32" i="381"/>
  <c r="K32" i="381"/>
  <c r="G32" i="381"/>
  <c r="M32" i="381" s="1"/>
  <c r="C32" i="381"/>
  <c r="B32" i="381"/>
  <c r="L31" i="381"/>
  <c r="K31" i="381"/>
  <c r="G31" i="381"/>
  <c r="M31" i="381" s="1"/>
  <c r="C31" i="381"/>
  <c r="B31" i="381"/>
  <c r="L30" i="381"/>
  <c r="K30" i="381"/>
  <c r="G30" i="381"/>
  <c r="M30" i="381" s="1"/>
  <c r="C30" i="381"/>
  <c r="B30" i="381"/>
  <c r="L29" i="381"/>
  <c r="K29" i="381"/>
  <c r="G29" i="381"/>
  <c r="M29" i="381" s="1"/>
  <c r="C29" i="381"/>
  <c r="B29" i="381"/>
  <c r="L28" i="381"/>
  <c r="K28" i="381"/>
  <c r="G28" i="381"/>
  <c r="M28" i="381" s="1"/>
  <c r="C28" i="381"/>
  <c r="B28" i="381"/>
  <c r="L27" i="381"/>
  <c r="K27" i="381"/>
  <c r="G27" i="381"/>
  <c r="M27" i="381" s="1"/>
  <c r="C27" i="381"/>
  <c r="B27" i="381"/>
  <c r="L26" i="381"/>
  <c r="K26" i="381"/>
  <c r="G26" i="381"/>
  <c r="M26" i="381" s="1"/>
  <c r="C26" i="381"/>
  <c r="B26" i="381"/>
  <c r="L25" i="381"/>
  <c r="K25" i="381"/>
  <c r="G25" i="381"/>
  <c r="M25" i="381" s="1"/>
  <c r="C25" i="381"/>
  <c r="B25" i="381"/>
  <c r="L24" i="381"/>
  <c r="K24" i="381"/>
  <c r="G24" i="381"/>
  <c r="M24" i="381" s="1"/>
  <c r="C24" i="381"/>
  <c r="B24" i="381"/>
  <c r="L23" i="381"/>
  <c r="K23" i="381"/>
  <c r="G23" i="381"/>
  <c r="M23" i="381" s="1"/>
  <c r="C23" i="381"/>
  <c r="B23" i="381"/>
  <c r="L22" i="381"/>
  <c r="K22" i="381"/>
  <c r="G22" i="381"/>
  <c r="M22" i="381" s="1"/>
  <c r="C22" i="381"/>
  <c r="B22" i="381"/>
  <c r="L21" i="381"/>
  <c r="K21" i="381"/>
  <c r="G21" i="381"/>
  <c r="M21" i="381" s="1"/>
  <c r="C21" i="381"/>
  <c r="B21" i="381"/>
  <c r="L20" i="381"/>
  <c r="K20" i="381"/>
  <c r="G20" i="381"/>
  <c r="M20" i="381" s="1"/>
  <c r="C20" i="381"/>
  <c r="B20" i="381"/>
  <c r="C19" i="381"/>
  <c r="B19" i="381"/>
  <c r="C18" i="381"/>
  <c r="B18" i="381"/>
  <c r="C17" i="381"/>
  <c r="B17" i="381"/>
  <c r="C16" i="381"/>
  <c r="B16" i="381"/>
  <c r="C15" i="381"/>
  <c r="B15" i="381"/>
  <c r="C14" i="381"/>
  <c r="B14" i="381"/>
  <c r="C13" i="381"/>
  <c r="B13" i="381"/>
  <c r="C12" i="381"/>
  <c r="B12" i="381"/>
  <c r="C11" i="381"/>
  <c r="B11" i="381"/>
  <c r="C10" i="381"/>
  <c r="B10" i="381"/>
  <c r="C9" i="381"/>
  <c r="B9" i="381"/>
  <c r="C8" i="381"/>
  <c r="B8" i="381"/>
  <c r="C7" i="381"/>
  <c r="B7" i="381"/>
  <c r="C6" i="381"/>
  <c r="B6" i="381"/>
  <c r="S14" i="373"/>
  <c r="S13" i="373"/>
  <c r="S12" i="373"/>
  <c r="S11" i="373"/>
  <c r="S10" i="373"/>
  <c r="S9" i="373"/>
  <c r="S8" i="373"/>
  <c r="S7" i="373"/>
  <c r="S6" i="373"/>
  <c r="R7" i="363"/>
  <c r="Q7" i="363"/>
  <c r="R6" i="363"/>
  <c r="Q6" i="363"/>
  <c r="S14" i="362"/>
  <c r="S13" i="362"/>
  <c r="S12" i="362"/>
  <c r="S11" i="362"/>
  <c r="S10" i="362"/>
  <c r="S9" i="362"/>
  <c r="S8" i="362"/>
  <c r="S7" i="362"/>
  <c r="S6" i="362"/>
  <c r="C18" i="361"/>
  <c r="B18" i="361"/>
  <c r="C17" i="361"/>
  <c r="B17" i="361"/>
  <c r="C16" i="361"/>
  <c r="B16" i="361"/>
  <c r="C15" i="361"/>
  <c r="B15" i="361"/>
  <c r="C14" i="361"/>
  <c r="B14" i="361"/>
  <c r="C13" i="361"/>
  <c r="B13" i="361"/>
  <c r="C12" i="361"/>
  <c r="B12" i="361"/>
  <c r="C11" i="361"/>
  <c r="B11" i="361"/>
  <c r="C10" i="361"/>
  <c r="B10" i="361"/>
  <c r="C9" i="361"/>
  <c r="B9" i="361"/>
  <c r="C6" i="361"/>
  <c r="B6" i="361"/>
  <c r="O17" i="47"/>
  <c r="U14" i="265"/>
  <c r="T14" i="265"/>
  <c r="U13" i="265"/>
  <c r="T13" i="265"/>
  <c r="U12" i="265"/>
  <c r="T12" i="265"/>
  <c r="U11" i="265"/>
  <c r="T11" i="265"/>
  <c r="U10" i="265"/>
  <c r="T10" i="265"/>
  <c r="U9" i="265"/>
  <c r="T9" i="265"/>
  <c r="U8" i="265"/>
  <c r="T8" i="265"/>
  <c r="U7" i="265"/>
  <c r="T7" i="265"/>
  <c r="U6" i="265"/>
  <c r="T6" i="265"/>
  <c r="U22" i="264"/>
  <c r="T22" i="264"/>
  <c r="U21" i="264"/>
  <c r="T21" i="264"/>
  <c r="U20" i="264"/>
  <c r="T20" i="264"/>
  <c r="U16" i="264"/>
  <c r="T16" i="264"/>
  <c r="U15" i="264"/>
  <c r="T15" i="264"/>
  <c r="U14" i="264"/>
  <c r="T14" i="264"/>
  <c r="U13" i="264"/>
  <c r="T13" i="264"/>
  <c r="U12" i="264"/>
  <c r="T12" i="264"/>
  <c r="U11" i="264"/>
  <c r="T11" i="264"/>
  <c r="U10" i="264"/>
  <c r="T10" i="264"/>
  <c r="U9" i="264"/>
  <c r="T9" i="264"/>
  <c r="U8" i="264"/>
  <c r="T8" i="264"/>
  <c r="U7" i="264"/>
  <c r="T7" i="264"/>
  <c r="U6" i="264"/>
  <c r="T6" i="264"/>
  <c r="AC21" i="36"/>
  <c r="W21" i="36"/>
  <c r="U21" i="36"/>
  <c r="Q21" i="36"/>
  <c r="O21" i="36"/>
  <c r="K21" i="36"/>
  <c r="I21" i="36"/>
  <c r="E21" i="36"/>
  <c r="C21" i="36"/>
  <c r="AC19" i="36"/>
  <c r="W19" i="36"/>
  <c r="U19" i="36"/>
  <c r="Q19" i="36"/>
  <c r="O19" i="36"/>
  <c r="K19" i="36"/>
  <c r="I19" i="36"/>
  <c r="E19" i="36"/>
  <c r="C19" i="36"/>
</calcChain>
</file>

<file path=xl/sharedStrings.xml><?xml version="1.0" encoding="utf-8"?>
<sst xmlns="http://schemas.openxmlformats.org/spreadsheetml/2006/main" count="11350" uniqueCount="681">
  <si>
    <t>Ja (totalt)</t>
  </si>
  <si>
    <t>Ja, varje dag</t>
  </si>
  <si>
    <t>Ja, nästan varje dag</t>
  </si>
  <si>
    <t>Mellersta Sverige</t>
  </si>
  <si>
    <t>Norra Sverige</t>
  </si>
  <si>
    <t>Syskon</t>
  </si>
  <si>
    <t>Stockholms län</t>
  </si>
  <si>
    <t>Västra Götalands län</t>
  </si>
  <si>
    <t>Skåne län</t>
  </si>
  <si>
    <t>Södra Sverige</t>
  </si>
  <si>
    <t>n=</t>
  </si>
  <si>
    <t>Från syskon</t>
  </si>
  <si>
    <t>På annat sätt</t>
  </si>
  <si>
    <t>Annan vuxen som köpt ut</t>
  </si>
  <si>
    <t>Köper själv</t>
  </si>
  <si>
    <t>Ja, totalt</t>
  </si>
  <si>
    <t>Ja, enstaka glas</t>
  </si>
  <si>
    <t>Ja, mer än enstaka glas</t>
  </si>
  <si>
    <t>1 gång</t>
  </si>
  <si>
    <t>Aldrig</t>
  </si>
  <si>
    <t>Sprit</t>
  </si>
  <si>
    <t>Vin</t>
  </si>
  <si>
    <t>Starköl</t>
  </si>
  <si>
    <t>Folköl</t>
  </si>
  <si>
    <t>Totalt</t>
  </si>
  <si>
    <t>Nej</t>
  </si>
  <si>
    <t>Ja</t>
  </si>
  <si>
    <t>Årskurs 9</t>
  </si>
  <si>
    <t>Pojkar</t>
  </si>
  <si>
    <t>Flickor</t>
  </si>
  <si>
    <t>%</t>
  </si>
  <si>
    <t>2006A</t>
  </si>
  <si>
    <t>2006B</t>
  </si>
  <si>
    <t>Bearbetade formulär</t>
  </si>
  <si>
    <t>Icke-konsumenter</t>
  </si>
  <si>
    <t>Ej svar</t>
  </si>
  <si>
    <t>..</t>
  </si>
  <si>
    <t>.</t>
  </si>
  <si>
    <t>Ja, 1–2 gånger</t>
  </si>
  <si>
    <t xml:space="preserve"> </t>
  </si>
  <si>
    <t>Köper av kamrater</t>
  </si>
  <si>
    <t>Från kompisar</t>
  </si>
  <si>
    <t>Från föräldrar</t>
  </si>
  <si>
    <t>Annat</t>
  </si>
  <si>
    <t>Hasch</t>
  </si>
  <si>
    <t>Marijuana</t>
  </si>
  <si>
    <t>Heroin som röks</t>
  </si>
  <si>
    <t>Heroin som injiceras</t>
  </si>
  <si>
    <t>Kokain</t>
  </si>
  <si>
    <t>Ecstasy</t>
  </si>
  <si>
    <t>GHB</t>
  </si>
  <si>
    <t>Både och</t>
  </si>
  <si>
    <t>Enbart cannabis- preparat</t>
  </si>
  <si>
    <t>Enbart annan narkotika</t>
  </si>
  <si>
    <t>Haft lust att pröva</t>
  </si>
  <si>
    <t>Ej haft lust att pröva</t>
  </si>
  <si>
    <t>Tveksam</t>
  </si>
  <si>
    <t>Bekant</t>
  </si>
  <si>
    <t>Läkare</t>
  </si>
  <si>
    <t>Okänd</t>
  </si>
  <si>
    <t>Mycket bra</t>
  </si>
  <si>
    <t>Ganska bra</t>
  </si>
  <si>
    <t>Ganska dåligt</t>
  </si>
  <si>
    <t>Mycket dåligt</t>
  </si>
  <si>
    <t>Någon gång per termin</t>
  </si>
  <si>
    <t>En gång i veckan</t>
  </si>
  <si>
    <t>Flera ggr i veckan</t>
  </si>
  <si>
    <t>Liter</t>
  </si>
  <si>
    <t xml:space="preserve">  </t>
  </si>
  <si>
    <t xml:space="preserve">Pojkar </t>
  </si>
  <si>
    <t>Från försäljare av smuggelcigaretter</t>
  </si>
  <si>
    <t>1993</t>
  </si>
  <si>
    <t>1994</t>
  </si>
  <si>
    <t>1995</t>
  </si>
  <si>
    <t>1996</t>
  </si>
  <si>
    <t>1997</t>
  </si>
  <si>
    <t>1998</t>
  </si>
  <si>
    <t>1999</t>
  </si>
  <si>
    <t>2000</t>
  </si>
  <si>
    <t>2001</t>
  </si>
  <si>
    <t>2002</t>
  </si>
  <si>
    <t>2003</t>
  </si>
  <si>
    <t>2005</t>
  </si>
  <si>
    <t>2006</t>
  </si>
  <si>
    <t>2007</t>
  </si>
  <si>
    <t>2008</t>
  </si>
  <si>
    <t>2009</t>
  </si>
  <si>
    <t>2010</t>
  </si>
  <si>
    <t>2011</t>
  </si>
  <si>
    <t>2012A</t>
  </si>
  <si>
    <t>2012B</t>
  </si>
  <si>
    <t>2013</t>
  </si>
  <si>
    <t>Någon gång</t>
  </si>
  <si>
    <t>Senaste 12 månaderna</t>
  </si>
  <si>
    <t>Senaste 30 dagarna</t>
  </si>
  <si>
    <t>1983A</t>
  </si>
  <si>
    <t>1983B</t>
  </si>
  <si>
    <t>2000A</t>
  </si>
  <si>
    <t>2000B</t>
  </si>
  <si>
    <t>En gång i månaden</t>
  </si>
  <si>
    <t>2–3 ggr i månaden</t>
  </si>
  <si>
    <t>Ja, 3 gånger eller fler</t>
  </si>
  <si>
    <t>2004/2005</t>
  </si>
  <si>
    <t>2006/2007</t>
  </si>
  <si>
    <t>2008/2009</t>
  </si>
  <si>
    <t>2010/2011</t>
  </si>
  <si>
    <t>2012/2013</t>
  </si>
  <si>
    <t>Ja, folköl</t>
  </si>
  <si>
    <t>Ja, smugglad alkohol</t>
  </si>
  <si>
    <t>Ja, cigaretter</t>
  </si>
  <si>
    <t>Ja, hasch/marijuana</t>
  </si>
  <si>
    <t>Ja, anabola steroider</t>
  </si>
  <si>
    <t>Nej, inget av ovanstående</t>
  </si>
  <si>
    <t>Ingen risk</t>
  </si>
  <si>
    <t>Liten risk</t>
  </si>
  <si>
    <t>Måttlig risk</t>
  </si>
  <si>
    <t>Stor risk</t>
  </si>
  <si>
    <t>Vet ej</t>
  </si>
  <si>
    <t>-</t>
  </si>
  <si>
    <t>Mer än 20 gånger</t>
  </si>
  <si>
    <t>Ja, spice eller liknande rökmixar</t>
  </si>
  <si>
    <t>Ja, mefedron, metedron el. likn.</t>
  </si>
  <si>
    <t>Ja, annan nätdrog</t>
  </si>
  <si>
    <t>Ja - Totalt</t>
  </si>
  <si>
    <t>Använt narkotika någon gång</t>
  </si>
  <si>
    <t>Använt narkotika de senaste 30 dagarna</t>
  </si>
  <si>
    <t>Haft lust att testa narkotika</t>
  </si>
  <si>
    <t>Från pojk-/flickvän, kompis el. kompisars syskon</t>
  </si>
  <si>
    <t>Från egna föräldrar (med lov)</t>
  </si>
  <si>
    <t>Från egna föräldrar (utan lov)</t>
  </si>
  <si>
    <t>Annan vuxen som bjöd</t>
  </si>
  <si>
    <t>Blanddrycker</t>
  </si>
  <si>
    <t>Ja, smuggelsprit</t>
  </si>
  <si>
    <t>Ja, smuggelöl</t>
  </si>
  <si>
    <t>Bensinstation</t>
  </si>
  <si>
    <t>Restaurang</t>
  </si>
  <si>
    <t>Annat ställe</t>
  </si>
  <si>
    <t>Mataffär/Närbutik</t>
  </si>
  <si>
    <t>Kiosk/Tobaksaffär/ Jourbutik</t>
  </si>
  <si>
    <t>Internet</t>
  </si>
  <si>
    <t>Blir bjuden av kamrater</t>
  </si>
  <si>
    <t>Från annan person (18 år eller äldre) som bjuder</t>
  </si>
  <si>
    <t xml:space="preserve">Annan person </t>
  </si>
  <si>
    <t>Publicerat:</t>
  </si>
  <si>
    <t>A</t>
  </si>
  <si>
    <t>n</t>
  </si>
  <si>
    <t>Förklaring:</t>
  </si>
  <si>
    <t>Begrepp:</t>
  </si>
  <si>
    <t>Kontakt:</t>
  </si>
  <si>
    <t>Nr:</t>
  </si>
  <si>
    <t>Dricker inte alkohol</t>
  </si>
  <si>
    <t>1 gång i månaden</t>
  </si>
  <si>
    <t>Ingen gång de senaste 12 månaderna</t>
  </si>
  <si>
    <t>Intensivkonsumerar minst 1 gång/ månad</t>
  </si>
  <si>
    <t>Någon gång i veckan</t>
  </si>
  <si>
    <t>Några gånger per år</t>
  </si>
  <si>
    <t>Mer sällan</t>
  </si>
  <si>
    <t>Någon/ett par ggr i månaden</t>
  </si>
  <si>
    <t>Konsumenter</t>
  </si>
  <si>
    <r>
      <t xml:space="preserve">Heroin </t>
    </r>
    <r>
      <rPr>
        <vertAlign val="superscript"/>
        <sz val="10"/>
        <color theme="1"/>
        <rFont val="Arial"/>
        <family val="2"/>
      </rPr>
      <t>b)</t>
    </r>
  </si>
  <si>
    <r>
      <t xml:space="preserve">Kompis el. pojk-/flickvän </t>
    </r>
    <r>
      <rPr>
        <vertAlign val="superscript"/>
        <sz val="10"/>
        <color theme="1"/>
        <rFont val="Arial"/>
        <family val="2"/>
      </rPr>
      <t>a)</t>
    </r>
  </si>
  <si>
    <t xml:space="preserve">a) Före år 2012B bestod alternativet endast av "kompis". Detta kan vara av betydelse för resultatjämförelser mellan de olika frågeperioderna. </t>
  </si>
  <si>
    <t xml:space="preserve">a) Före år 1995 löd frågan "Har du någon gång använt läkemedel i samband med alkohol?" Den förändrade frågeformuleringen kan vara av betydelse för resultatjämförelser mellan de olika frågeperioderna. </t>
  </si>
  <si>
    <t>a) Före 2012B fanns ej spice med som alternativ bland "annan narkotika". Detta kan vara av betydelse för resultatjämförelser mellan de olika frågeperioderna.</t>
  </si>
  <si>
    <t>1997A</t>
  </si>
  <si>
    <t>1997B</t>
  </si>
  <si>
    <r>
      <t>Flickor</t>
    </r>
    <r>
      <rPr>
        <sz val="10"/>
        <color theme="1"/>
        <rFont val="Arial"/>
        <family val="2"/>
      </rPr>
      <t xml:space="preserve">  </t>
    </r>
  </si>
  <si>
    <t>a) Före 2000 löd svarsalternativet ”Så där”.</t>
  </si>
  <si>
    <t>Brukar skolka, totalt</t>
  </si>
  <si>
    <t>a) Före år 2012B löd alternativet "Nej, aldrig".</t>
  </si>
  <si>
    <r>
      <t xml:space="preserve">Intensivkonsumtion av alkohol </t>
    </r>
    <r>
      <rPr>
        <vertAlign val="superscript"/>
        <sz val="10"/>
        <color indexed="8"/>
        <rFont val="Arial"/>
        <family val="2"/>
      </rPr>
      <t>c)</t>
    </r>
    <r>
      <rPr>
        <sz val="10"/>
        <color indexed="8"/>
        <rFont val="Arial"/>
        <family val="2"/>
      </rPr>
      <t xml:space="preserve"> någon gång i månaden el. oftare (%)</t>
    </r>
  </si>
  <si>
    <t>1989/1990</t>
  </si>
  <si>
    <t>1991/1992</t>
  </si>
  <si>
    <t>1993/1994</t>
  </si>
  <si>
    <t>1995/1996</t>
  </si>
  <si>
    <t>1997/1998</t>
  </si>
  <si>
    <t>2002/2003</t>
  </si>
  <si>
    <t>a) Södra Sverige utgörs av Jönköping, Kronoberg, Kalmar, Gotland, Blekinge samt Halland; Mellersta av Uppsala, Södermanland, Östergötland, Värmland, Örebro, Västmanland, Dalarna samt Gävleborg och Norra Sverige utgörs av Västernorrland, Jämtland, Västerbotten samt Norrbotten.</t>
  </si>
  <si>
    <t>c) Alkoholkonsumtion motsvarande minst en flaska vin vid ett och samma tillfälle. Frågans konstruktion ändrads 2012 och är inte jämförbar med tidigare år.</t>
  </si>
  <si>
    <r>
      <t xml:space="preserve">Cannabis </t>
    </r>
    <r>
      <rPr>
        <vertAlign val="superscript"/>
        <sz val="10"/>
        <color theme="1"/>
        <rFont val="Arial"/>
        <family val="2"/>
      </rPr>
      <t>a)</t>
    </r>
  </si>
  <si>
    <t>Po</t>
  </si>
  <si>
    <t>Fl</t>
  </si>
  <si>
    <t>2–4 gånger</t>
  </si>
  <si>
    <t>5–20 gånger</t>
  </si>
  <si>
    <t>1999/2001</t>
  </si>
  <si>
    <t xml:space="preserve">Ja, 1–2 gånger </t>
  </si>
  <si>
    <t>2–6 ggr de senaste 12 månaderna</t>
  </si>
  <si>
    <t>a) Mellan åren 2006–2012A löd frågan ”Händer det att du blir bjuden på alkohol hemma av dina föräldrar?” Frågeförändringen kan ha betydelse för resultatjämförelser mellan frågeperioderna.</t>
  </si>
  <si>
    <r>
      <t xml:space="preserve">Nej </t>
    </r>
    <r>
      <rPr>
        <vertAlign val="superscript"/>
        <sz val="10"/>
        <color theme="1"/>
        <rFont val="Arial"/>
        <family val="2"/>
      </rPr>
      <t>a)</t>
    </r>
  </si>
  <si>
    <r>
      <t xml:space="preserve">Andel
alkoholkonsumenter </t>
    </r>
    <r>
      <rPr>
        <vertAlign val="superscript"/>
        <sz val="10"/>
        <color indexed="8"/>
        <rFont val="Arial"/>
        <family val="2"/>
      </rPr>
      <t>b)</t>
    </r>
    <r>
      <rPr>
        <sz val="10"/>
        <color indexed="8"/>
        <rFont val="Arial"/>
        <family val="2"/>
      </rPr>
      <t xml:space="preserve"> (%)</t>
    </r>
  </si>
  <si>
    <t>Genomsnittskonsumtion i ren alkohol (l)</t>
  </si>
  <si>
    <t>1 gång de senaste 12 månaderna</t>
  </si>
  <si>
    <t>Gymnasiets år 2</t>
  </si>
  <si>
    <t>Kiosk/Tobaksaffär/Jourbutik</t>
  </si>
  <si>
    <t>Källa: CAN:s drogvaneundersökning bland skolelever.</t>
  </si>
  <si>
    <t>Annan, t.ex. langare</t>
  </si>
  <si>
    <r>
      <t xml:space="preserve">a) Tidigare år har det ej varit möjligt att sortera ut snusare som fyllt 18 år. För uppgifter om snusanskaffning bland samtliga snusare i Gymnasiets år 2 hänvisas till tidigare rapporter. Se t.ex. </t>
    </r>
    <r>
      <rPr>
        <i/>
        <sz val="10"/>
        <color theme="1"/>
        <rFont val="Arial"/>
        <family val="2"/>
      </rPr>
      <t>Skolelevers drogvanor 2011.</t>
    </r>
  </si>
  <si>
    <t>Från annan person (18 år eller äldre) som köper åt mig</t>
  </si>
  <si>
    <t>Tabellförteckning</t>
  </si>
  <si>
    <t>1 gång/vecka eller oftare</t>
  </si>
  <si>
    <t>ANDT-indikator</t>
  </si>
  <si>
    <t>a) T.o.m. 1977 års undersökning stod det ”5 burkar mellanöl” i frågan. "Fyra stora burkar starköl” tillkom 1988. "Fyra stora flaskor stark cider" tillkom 1997. T.o.m. år 1999 var alternativet för sprit "en halvflaska sprit (s.k. 'kvarting')". Dessa förändringar har skett för att motsvara tidsenliga dryckesvanor, och kan ha haft betydelse för resultatjämförelser mellan de olika tidsperioderna.</t>
  </si>
  <si>
    <t>a) Frågekonstruktionen ändrades 1972, 1981, 1986, 1994, 1998, 2007, och 2012B. En större skillnad var att under perioden 1994–1997 efterfrågades endast cannabis. Frågeförändringen kan ha betydelse för resultatjämförelser mellan perioderna.</t>
  </si>
  <si>
    <t>Tecken/märkning:</t>
  </si>
  <si>
    <t>1989A</t>
  </si>
  <si>
    <t>1989B</t>
  </si>
  <si>
    <t>Annan person</t>
  </si>
  <si>
    <t>Druckit smugglad sprit de senaste 12 månaderna</t>
  </si>
  <si>
    <t>Druckit hemtillverkad sprit senaste 12 månaderna</t>
  </si>
  <si>
    <r>
      <t xml:space="preserve">Andelen elever som vid ett och samma tillfälle druckit alkohol motsvarande minst 18 cl sprit (en halv kvarting) eller en helflaska vin eller fyra stora flaskor stark cider/alkoläsk eller fyra burkar starköl eller sex burkar folköl, efter kön. Gymnasiets år 2. 2004–2012A </t>
    </r>
    <r>
      <rPr>
        <b/>
        <vertAlign val="superscript"/>
        <sz val="10"/>
        <color indexed="8"/>
        <rFont val="Arial"/>
        <family val="2"/>
      </rPr>
      <t>a)</t>
    </r>
    <r>
      <rPr>
        <b/>
        <sz val="10"/>
        <color indexed="8"/>
        <rFont val="Arial"/>
        <family val="2"/>
      </rPr>
      <t>.</t>
    </r>
  </si>
  <si>
    <t>Beskrivning:</t>
  </si>
  <si>
    <t>Uppgift finns ej  (pga. att årskursen inte ingått i undersökningen, frågan inte har ställts, etc).</t>
  </si>
  <si>
    <t>Antal respondenter (bastal för beräkningen) i tabeller där filtreringar av totalmaterialet gjorts.</t>
  </si>
  <si>
    <t>Ingen frekvens (dvs. ingen respondent har angett svarsalternativet).</t>
  </si>
  <si>
    <t>Uppgift saknas eller är för osäker för att återges (t.ex. då respondentunderlaget understiger 50 individer).</t>
  </si>
  <si>
    <t xml:space="preserve">B </t>
  </si>
  <si>
    <r>
      <t xml:space="preserve">Andelen elever som vid ett och samma tillfälle druckit alkohol motsvarande minst fyra stora burkar starköl/starkcider eller 18 cl (en halv kvarting) sprit eller en helflaska vin eller sex burkar folköl, efter kön </t>
    </r>
    <r>
      <rPr>
        <b/>
        <vertAlign val="superscript"/>
        <sz val="10"/>
        <color indexed="8"/>
        <rFont val="Arial"/>
        <family val="2"/>
      </rPr>
      <t>a)</t>
    </r>
    <r>
      <rPr>
        <b/>
        <sz val="10"/>
        <color indexed="8"/>
        <rFont val="Arial"/>
        <family val="2"/>
      </rPr>
      <t xml:space="preserve">. Årskurs 9. 1972–2012A </t>
    </r>
    <r>
      <rPr>
        <b/>
        <vertAlign val="superscript"/>
        <sz val="10"/>
        <color indexed="8"/>
        <rFont val="Arial"/>
        <family val="2"/>
      </rPr>
      <t>b)</t>
    </r>
    <r>
      <rPr>
        <b/>
        <sz val="10"/>
        <color indexed="8"/>
        <rFont val="Arial"/>
        <family val="2"/>
      </rPr>
      <t>.</t>
    </r>
  </si>
  <si>
    <t>Mataffär/
Närbutik</t>
  </si>
  <si>
    <t>a) Frågeformuleringen ändrades 1981 och 1983 vilket kan ha betydelse för resultatjämförelser mellan perioderna.</t>
  </si>
  <si>
    <t>Spice (el. likn.  rökmixar)</t>
  </si>
  <si>
    <t>Ja, flera gånger</t>
  </si>
  <si>
    <r>
      <t>Har du någonsin fått något av följande problem på grund av att du druckit alkohol</t>
    </r>
    <r>
      <rPr>
        <b/>
        <vertAlign val="superscript"/>
        <sz val="10"/>
        <color theme="1"/>
        <rFont val="Arial"/>
        <family val="2"/>
      </rPr>
      <t>a)</t>
    </r>
    <r>
      <rPr>
        <b/>
        <sz val="10"/>
        <color theme="1"/>
        <rFont val="Arial"/>
        <family val="2"/>
      </rPr>
      <t>? Årskurs 9. 1995-2012A.</t>
    </r>
  </si>
  <si>
    <t>Grälat</t>
  </si>
  <si>
    <r>
      <t>Råkat i slagsmål</t>
    </r>
    <r>
      <rPr>
        <vertAlign val="superscript"/>
        <sz val="10"/>
        <color theme="1"/>
        <rFont val="Arial"/>
        <family val="2"/>
      </rPr>
      <t>b)</t>
    </r>
  </si>
  <si>
    <t>Råkat ut för någon olycka eller skadats</t>
  </si>
  <si>
    <t>Tappat pengar eller värdesa-ker</t>
  </si>
  <si>
    <t>Förstört saker eller kläder</t>
  </si>
  <si>
    <t>Problem med förhålland-et till föräldrar</t>
  </si>
  <si>
    <t>Problem med förhålland-et till vänner</t>
  </si>
  <si>
    <t>Lett till oönskat sex</t>
  </si>
  <si>
    <t>Lett till oskyddat sex</t>
  </si>
  <si>
    <t>Blivit berstulen eller rånad</t>
  </si>
  <si>
    <t>Lett till bråk med polisen</t>
  </si>
  <si>
    <t>a) År 2000-2010 var svarsalternativen Aldrig, 1 gång, 2 gånger och 3 ggr eller mer. År 2012B-2013 var alternativen Aldrig, 1 gång och 2 gånger eller mer.</t>
  </si>
  <si>
    <t>b) Före år 2007 ställdes frågan om man bråkat eller slagits istället för om man råkat i slagsmål.</t>
  </si>
  <si>
    <r>
      <t>Har du någonsin fått något av följande problem på grund av att du druckit alkohol</t>
    </r>
    <r>
      <rPr>
        <b/>
        <vertAlign val="superscript"/>
        <sz val="10"/>
        <color theme="1"/>
        <rFont val="Arial"/>
        <family val="2"/>
      </rPr>
      <t>a)</t>
    </r>
    <r>
      <rPr>
        <b/>
        <sz val="10"/>
        <color theme="1"/>
        <rFont val="Arial"/>
        <family val="2"/>
      </rPr>
      <t>? Gymnasiet år 2. 2004-2012A.</t>
    </r>
  </si>
  <si>
    <t>Råkat i slagsmål</t>
  </si>
  <si>
    <t>Medvetet skadat dig själv</t>
  </si>
  <si>
    <t>Medvetet skadat någon annan</t>
  </si>
  <si>
    <t>Blivit utsatt för våld</t>
  </si>
  <si>
    <t>Behövt uppsöka sjukhus eller akutmotta-gning</t>
  </si>
  <si>
    <t>Kört moped, bil eller annat motorfor-don</t>
  </si>
  <si>
    <t>Simmat på djupt vatten</t>
  </si>
  <si>
    <t>Råkat i gräl</t>
  </si>
  <si>
    <t>Råkat ut för olycka eller skadats</t>
  </si>
  <si>
    <t>Haft oönskat sex</t>
  </si>
  <si>
    <t>Haft oskyddat sex.</t>
  </si>
  <si>
    <t>Råkat i bråk med polisen</t>
  </si>
  <si>
    <t>Minst 1 gång/månad</t>
  </si>
  <si>
    <t>Ja, fått smaka</t>
  </si>
  <si>
    <r>
      <t xml:space="preserve">a) Tidigare år har det ej varit möjligt att selektera rökare som fyllt 18 år. För uppgifter om cigarettanskaffning bland samtliga rökare i Gymnasiets år 2 hänvisas till tidigare rapporter. Se t.ex. </t>
    </r>
    <r>
      <rPr>
        <i/>
        <sz val="10"/>
        <color theme="1"/>
        <rFont val="Arial"/>
        <family val="2"/>
      </rPr>
      <t>Skolelevers drogvanor 2011</t>
    </r>
    <r>
      <rPr>
        <sz val="10"/>
        <color theme="1"/>
        <rFont val="Arial"/>
        <family val="2"/>
      </rPr>
      <t>.</t>
    </r>
  </si>
  <si>
    <t>a) År 1997 och 2012 ändrades tobaksfrågorna. Den förändrade strukturen/formulering av frågorna kan vara av betydelse för resultatjämförelser mellan de olika frågeperioderna. Se tobaksavsnittet i rapporten Skolelevers drogvanor 2013.</t>
  </si>
  <si>
    <t>a)  Före formulär 2012B formulerades tobaksfrågorna på ett annat sätt. Den förändrade strukturen/formulering av frågorna kan vara av betydelse för resultatjämförelser mellan de olika frågeperioderna. Se tobaksavsnittet i rapporten Skolelevers drogvanor 2013.</t>
  </si>
  <si>
    <t>a) Frågekonstruktionen ändrades 2012B vilket kan ha betydelse för resultatjämförelser mellan perioderna.</t>
  </si>
  <si>
    <t xml:space="preserve">b) Till och med 2012A endast sniffat. Frågeförändringen innebar att signifikant fler sniffare/boffare fångas in, vilket bör beaktas vid resultatjämförelser mellan de olika frågeperioderna. </t>
  </si>
  <si>
    <t>Ja, alkohol från Systembolaget</t>
  </si>
  <si>
    <r>
      <t xml:space="preserve">Ja, cigaretter </t>
    </r>
    <r>
      <rPr>
        <vertAlign val="superscript"/>
        <sz val="10"/>
        <color theme="1"/>
        <rFont val="Arial"/>
        <family val="2"/>
      </rPr>
      <t>a)</t>
    </r>
  </si>
  <si>
    <r>
      <t xml:space="preserve">Ja, folköl </t>
    </r>
    <r>
      <rPr>
        <vertAlign val="superscript"/>
        <sz val="10"/>
        <color theme="1"/>
        <rFont val="Arial"/>
        <family val="2"/>
      </rPr>
      <t>a)</t>
    </r>
  </si>
  <si>
    <t>a) Före 2014 ca 100 "prillor".</t>
  </si>
  <si>
    <r>
      <t xml:space="preserve">Varken bra eller
dåligt </t>
    </r>
    <r>
      <rPr>
        <vertAlign val="superscript"/>
        <sz val="10"/>
        <color theme="1"/>
        <rFont val="Arial"/>
        <family val="2"/>
      </rPr>
      <t>a)</t>
    </r>
  </si>
  <si>
    <t>2014</t>
  </si>
  <si>
    <t xml:space="preserve"> -</t>
  </si>
  <si>
    <r>
      <t xml:space="preserve">Kokain </t>
    </r>
    <r>
      <rPr>
        <vertAlign val="superscript"/>
        <sz val="10"/>
        <color theme="1"/>
        <rFont val="Arial"/>
        <family val="2"/>
      </rPr>
      <t>c)</t>
    </r>
  </si>
  <si>
    <r>
      <t xml:space="preserve">Sömn-/lugnande medel </t>
    </r>
    <r>
      <rPr>
        <vertAlign val="superscript"/>
        <sz val="10"/>
        <color theme="1"/>
        <rFont val="Arial"/>
        <family val="2"/>
      </rPr>
      <t>d)</t>
    </r>
  </si>
  <si>
    <t>c) Perioden 1990-1999 ingick även crack i kokain-kategorin.</t>
  </si>
  <si>
    <t>Under senaste 12 månaderna</t>
  </si>
  <si>
    <t>Under senaste 30 dagarna</t>
  </si>
  <si>
    <t>Röker och/eller snusar</t>
  </si>
  <si>
    <t>a) Perioden 2007–2012A särskiljdes inte hasch och marijuana.</t>
  </si>
  <si>
    <t>a) Perioden 1989-1999 ingick även cannabisolja och perioden 2007–2012A särskiljdes inte hasch och marijuana.</t>
  </si>
  <si>
    <t>a) Före 2012B fanns ej spice med som alternativ bland "annan narkotika". Detta har betydelse för resultatjämförelser mellan de olika frågeperioderna.</t>
  </si>
  <si>
    <t>Snusat</t>
  </si>
  <si>
    <t>Rökt eller snusat</t>
  </si>
  <si>
    <r>
      <t xml:space="preserve">Sniffat/boffat </t>
    </r>
    <r>
      <rPr>
        <vertAlign val="superscript"/>
        <sz val="10"/>
        <color indexed="8"/>
        <rFont val="Arial"/>
        <family val="2"/>
      </rPr>
      <t>b)</t>
    </r>
  </si>
  <si>
    <t>Rökt en cigarett</t>
  </si>
  <si>
    <t>Druckit ett glas alkohol</t>
  </si>
  <si>
    <t>Varit berusad av alkohol</t>
  </si>
  <si>
    <t>Använt marijuana eller hasch</t>
  </si>
  <si>
    <r>
      <t xml:space="preserve">Nej, inget av ovanstående </t>
    </r>
    <r>
      <rPr>
        <vertAlign val="superscript"/>
        <sz val="10"/>
        <color theme="1"/>
        <rFont val="Arial"/>
        <family val="2"/>
      </rPr>
      <t>a)</t>
    </r>
  </si>
  <si>
    <t>a) Endast elever under 18 år är inkluderade.</t>
  </si>
  <si>
    <t>a) Ett standardglas motsvarar ca 12 gram alkohol.</t>
  </si>
  <si>
    <t xml:space="preserve">b) Sedan 2012B efterfrågas hur ofta eleverna intensivkonsumerat under de senaste 12 månaderna, medan frågan tidigare efterfrågade beteendets förekomst i nutid. Med den nya formuleringen uppmäts lägre nivåer. Skillnaden mellan de olika formuleringarna är statistiskt säkerställd. </t>
  </si>
  <si>
    <t>Ja, ibland</t>
  </si>
  <si>
    <t>a) Åren 1983, 1997 och 2012B ändrades tobaksfrågorna. Den förändrade strukturen/formulering av frågorna har betydelse för resultatjämförelser mellan de olika frågeperioderna. Från 2012B definieras en snusare som någon som snusat senaste 12 månaderna och sagt att den fortfarande snusar Se även tobaksavsnittet i rapporten Skolelevers drogvanor 2013.</t>
  </si>
  <si>
    <t>a) År 2012B ändrades tobaksfrågorna. Den förändrade strukturen/formulering av frågorna har betydelse för resultatjämförelser mellan de olika frågeperioderna. Från 2012B definieras en snusare som någon som snusat senaste 12 månaderna och sagt att den fortfarande snusar Se även tobaksavsnittet i rapporten Skolelevers drogvanor 2013.</t>
  </si>
  <si>
    <t>Ingen gång</t>
  </si>
  <si>
    <t>Varken bra eller
dåligt</t>
  </si>
  <si>
    <t>Varken röker eller snusar</t>
  </si>
  <si>
    <r>
      <t xml:space="preserve">Både röker </t>
    </r>
    <r>
      <rPr>
        <i/>
        <sz val="10"/>
        <color theme="1"/>
        <rFont val="Arial"/>
        <family val="2"/>
      </rPr>
      <t>och</t>
    </r>
    <r>
      <rPr>
        <sz val="10"/>
        <color theme="1"/>
        <rFont val="Arial"/>
        <family val="2"/>
      </rPr>
      <t xml:space="preserve"> snusar</t>
    </r>
  </si>
  <si>
    <t>2-20 ggr</t>
  </si>
  <si>
    <t>20+ggr</t>
  </si>
  <si>
    <t xml:space="preserve">a)  Före formulär 2012B formulerades frågan om vattenpipsrökning på ett annat sätt. Den förändrade strukturen/formulering av frågan kan vara av betydelse för resultatjämförelser mellan de olika frågeperioderna. </t>
  </si>
  <si>
    <r>
      <t xml:space="preserve">a) Före år 2004 löd frågan "Har du någon gång använt något av följande dopingmedel (som inte skrivits ut av läkare)?" med AAS som ett alternativ. Den förändrade frågestrukturen kan vara av betydelse för resultatjämförelser mellan de olika frågeperioderna. </t>
    </r>
    <r>
      <rPr>
        <vertAlign val="superscript"/>
        <sz val="10"/>
        <rFont val="Arial"/>
        <family val="2"/>
      </rPr>
      <t>a)</t>
    </r>
    <r>
      <rPr>
        <sz val="10"/>
        <rFont val="Arial"/>
        <family val="2"/>
      </rPr>
      <t xml:space="preserve"> Frågan har även genomgått marginella justeringar åren 1994, 1995, 1998 och 2012B.</t>
    </r>
  </si>
  <si>
    <t>a) Frågan genomgick marginella justeringar åren 2012B.</t>
  </si>
  <si>
    <t>Tabellrubrik</t>
  </si>
  <si>
    <t xml:space="preserve">a) År 1989–2003 var frågan uppdelad på sömnmedel och lugnande medel men ändrades år 2004 till "Har du någon gång använt sömnmedel eller lugnande medel av bensodiazepintyp?". I formulär 2012B ändrades frågan från att mäta läkemedel av bensodiazepintyp till att endast fråga efter "receptbelagda sömnmedel eller lugnande medel", följt av relevanta exempel. Den förändrade formuleringen kan vara av betydelse för resultatjämförelser mellan de olika frågeperioderna. </t>
  </si>
  <si>
    <t>a) År 2012 ändrades tobaksfrågorna. Den förändrade strukturen/formulering av frågorna har betydelse för resultatjämförelser mellan de olika frågeperioderna. Från 2012B definieras en rökare som någon som rökt senaste 12 månaderna och sagt att den fortfarande röker. Se även tobaksavsnittet i rapporten Skolelevers drogvanor 2013.</t>
  </si>
  <si>
    <t>a) Åren 1983, 1997 och 2012 ändrades tobaksfrågorna. Den förändrade strukturen/formulering av frågorna har betydelse för resultatjämförelser mellan de olika frågeperioderna. Från 2012B definieras en rökare som någon som rökt senaste 12 månaderna och sagt att den fortfarande röker. Se även tobaksavsnittet i rapporten Skolelevers drogvanor 2013.</t>
  </si>
  <si>
    <r>
      <t>Röker och/eller snusar frekvent</t>
    </r>
    <r>
      <rPr>
        <vertAlign val="superscript"/>
        <sz val="10"/>
        <color theme="1"/>
        <rFont val="Arial"/>
        <family val="2"/>
      </rPr>
      <t>b)</t>
    </r>
  </si>
  <si>
    <t>Ej deltagande elever</t>
  </si>
  <si>
    <t>Poker på internet</t>
  </si>
  <si>
    <t>Casino på internet</t>
  </si>
  <si>
    <t>Övriga spel på internet</t>
  </si>
  <si>
    <t>Spelautomater (Jackvegas)</t>
  </si>
  <si>
    <t>Lotter (Triss)</t>
  </si>
  <si>
    <t>Lotto el. tips</t>
  </si>
  <si>
    <t>Övriga sportspel</t>
  </si>
  <si>
    <t>Från affär eller liknande (folköl)</t>
  </si>
  <si>
    <t>Från Systembolaget</t>
  </si>
  <si>
    <t>Från person som säljer insmugglad alkohol</t>
  </si>
  <si>
    <t>Från person som tillverkar alkohol själv (t.ex. hembränt)</t>
  </si>
  <si>
    <t>Från internet</t>
  </si>
  <si>
    <t>Införd från utlandet av t.ex. föräldrarna eller annan vuxen</t>
  </si>
  <si>
    <t>Införd från utlandet av mig själv</t>
  </si>
  <si>
    <t>Från restaurang</t>
  </si>
  <si>
    <t>Ja, hembränt</t>
  </si>
  <si>
    <t>Ja, hembränt och/eller smuggelsprit</t>
  </si>
  <si>
    <t xml:space="preserve">Andelen elever som spelat något av följande spel flera gånger i månaden eller oftare, de senaste 12 månaderna. Gymnasiets år 2. År 2005-2012. </t>
  </si>
  <si>
    <t>Mindre än 50 kr</t>
  </si>
  <si>
    <t>50-99 kr</t>
  </si>
  <si>
    <t>100-300 kr</t>
  </si>
  <si>
    <t>Mer än 300 kr</t>
  </si>
  <si>
    <t>Röker och/eller snusar ibland</t>
  </si>
  <si>
    <t>b) Röker/snusar dagligen eller nästan dagligen.</t>
  </si>
  <si>
    <t>a) År 2007, 2012 och 2013 ändrades strukturen och frågeformuleringen för frågorna om hemtillverkad sprit, smuggelsprit och smuggelöl. Förändringarna av frågan har betydelse för resultatjämförelser mellan de olika frågeperioderna (se t.ex. CAN-rapport 134).</t>
  </si>
  <si>
    <t>a) År 2007, 2012 och 2013 ändrades strukturen och frågeformuleringen för frågorna om hemtillverkad sprit, smuggelsprit och smuggelöl.  Förändringarna av frågan har betydelse för resultatjämförelser mellan de olika frågeperioderna (se t.ex. CAN-rapport 134).</t>
  </si>
  <si>
    <t>2012</t>
  </si>
  <si>
    <t xml:space="preserve">Bilagan innehåller resultat som används vid uppföljning av regeringens ANDT-strategi. OBS! Värden som redovisas i denna bilaga kan i vissa fall avvika något jämfört med de resultat som redovisas på www.andtuppfoljning.se. Detta beror delvis på att olika definitioner gjorts. </t>
  </si>
  <si>
    <t>Tillbaka till
innehållsförteckningen</t>
  </si>
  <si>
    <t>b) För värden för 2012B och 2013, se tabell 18.</t>
  </si>
  <si>
    <t>a) För värden för 2012B och 2013, se tabell 19.</t>
  </si>
  <si>
    <r>
      <t xml:space="preserve">Ej svar </t>
    </r>
    <r>
      <rPr>
        <vertAlign val="superscript"/>
        <sz val="10"/>
        <color indexed="8"/>
        <rFont val="Arial"/>
        <family val="2"/>
      </rPr>
      <t>a)</t>
    </r>
  </si>
  <si>
    <t>a) Ej svar på filter- samt följdfrågor sedan 2012B.</t>
  </si>
  <si>
    <r>
      <t xml:space="preserve">Ej svar </t>
    </r>
    <r>
      <rPr>
        <vertAlign val="superscript"/>
        <sz val="10"/>
        <color theme="1"/>
        <rFont val="Arial"/>
        <family val="2"/>
      </rPr>
      <t>e)</t>
    </r>
  </si>
  <si>
    <r>
      <t xml:space="preserve">Smärtstillande medel </t>
    </r>
    <r>
      <rPr>
        <vertAlign val="superscript"/>
        <sz val="10"/>
        <color theme="1"/>
        <rFont val="Arial"/>
        <family val="2"/>
      </rPr>
      <t>d)</t>
    </r>
  </si>
  <si>
    <t>d) Receptbelagda läkemedel utan läkarordination (exempel ges).</t>
  </si>
  <si>
    <t>Kiosk/Tobaks-affär/Jourbutik</t>
  </si>
  <si>
    <t>Ej deltagande klasser</t>
  </si>
  <si>
    <t>b) Före 2007 var heroin uppdelat i alternativen ”heroin som röks” samt "heroin som injiceras".</t>
  </si>
  <si>
    <t>Åkt moped, bil eller annat motorfor-don med berusad förare</t>
  </si>
  <si>
    <t>Haft sex du ångrat dagen efter</t>
  </si>
  <si>
    <t>Ja, smuggelcider</t>
  </si>
  <si>
    <t>Ja, hembränt och/eller smuggelsprit och/eller smuggelöl</t>
  </si>
  <si>
    <t>2015</t>
  </si>
  <si>
    <t>a) År 2012B förändrades frågebatteriet då amfetamin- och ecstasyalternativen togs bort samtidigt som snus lades till. I 2015 års formulär efterfrågas även risken med att använda hasch eller marijuana varje helg. Den förändrade frågestrukturen kan vara av betydelse för resultatjämförelser mellan de olika perioderna.</t>
  </si>
  <si>
    <t xml:space="preserve">a) År 2012B förändrades frågebatteriet då amfetamin- och ecstasyalternativen togs bort samtidigt som snus lades till. Före 2012B ingick heller inte uttrycket boffa i frågeformuleringen. I 2015 års formulär efterfrågas även risken med att använda hasch eller marijuana varje helg. Dessa förändringar kan vara av betydelse för resultatjämförelser mellan de olika perioderna. </t>
  </si>
  <si>
    <t>2014/2015</t>
  </si>
  <si>
    <t>Ja, smuggelvin</t>
  </si>
  <si>
    <t>Blivit fotad/filmad i en pinsam el. kränkande situation</t>
  </si>
  <si>
    <t>a) Druckit alkohol senaste 12 månaderna.</t>
  </si>
  <si>
    <t>Glesbygd - H6</t>
  </si>
  <si>
    <t>Tätbygd - H5</t>
  </si>
  <si>
    <t>Mellanbygd - H4</t>
  </si>
  <si>
    <t>Större städer - H3</t>
  </si>
  <si>
    <t>Använt tobak före 14 års ålder</t>
  </si>
  <si>
    <t>Berusad före 14 års ålder</t>
  </si>
  <si>
    <t>Bastal (n)</t>
  </si>
  <si>
    <r>
      <t xml:space="preserve">Alkoholkonsument </t>
    </r>
    <r>
      <rPr>
        <vertAlign val="superscript"/>
        <sz val="10"/>
        <color theme="1"/>
        <rFont val="Arial"/>
        <family val="2"/>
      </rPr>
      <t>a)</t>
    </r>
  </si>
  <si>
    <r>
      <t xml:space="preserve">Intensivkonsument </t>
    </r>
    <r>
      <rPr>
        <vertAlign val="superscript"/>
        <sz val="10"/>
        <color theme="1"/>
        <rFont val="Arial"/>
        <family val="2"/>
      </rPr>
      <t>b)</t>
    </r>
  </si>
  <si>
    <t>b) Druckit alkohol motsvarande minst en flaska vin  vid ett och samma tillfälle 1 eller flera gånger under de senaste 30 dagarna.</t>
  </si>
  <si>
    <t>Årlig alkoholkonsumtion (liter 100%)</t>
  </si>
  <si>
    <r>
      <t xml:space="preserve">Rökare </t>
    </r>
    <r>
      <rPr>
        <vertAlign val="superscript"/>
        <sz val="10"/>
        <color theme="1"/>
        <rFont val="Arial"/>
        <family val="2"/>
      </rPr>
      <t>c)</t>
    </r>
  </si>
  <si>
    <r>
      <t xml:space="preserve">Snusare </t>
    </r>
    <r>
      <rPr>
        <vertAlign val="superscript"/>
        <sz val="10"/>
        <color theme="1"/>
        <rFont val="Arial"/>
        <family val="2"/>
      </rPr>
      <t>d)</t>
    </r>
  </si>
  <si>
    <t>e) Anabola androgena steroider</t>
  </si>
  <si>
    <r>
      <t xml:space="preserve">Riket </t>
    </r>
    <r>
      <rPr>
        <b/>
        <vertAlign val="superscript"/>
        <sz val="10"/>
        <color theme="1"/>
        <rFont val="Arial"/>
        <family val="2"/>
      </rPr>
      <t>f)</t>
    </r>
  </si>
  <si>
    <t>c) Rökt senaste 12 månaderna och röker fortfarande.</t>
  </si>
  <si>
    <t>d) Snusat senaste 12 månaderna och snusar fortfarande.</t>
  </si>
  <si>
    <t>Storstockholm - H1</t>
  </si>
  <si>
    <t>Storgöteborg - H8</t>
  </si>
  <si>
    <t>Stormalmö - H9</t>
  </si>
  <si>
    <t>2016</t>
  </si>
  <si>
    <r>
      <t>Ej svar</t>
    </r>
    <r>
      <rPr>
        <vertAlign val="superscript"/>
        <sz val="10"/>
        <color indexed="8"/>
        <rFont val="Arial"/>
        <family val="2"/>
      </rPr>
      <t>c)</t>
    </r>
  </si>
  <si>
    <t xml:space="preserve">Andelen elever som spelat något av följande spel flera gånger i månaden eller oftare, de senaste 12 månaderna. Årskurs 9. År 2005-2012. </t>
  </si>
  <si>
    <r>
      <t xml:space="preserve">Sömn-/lugnande medel </t>
    </r>
    <r>
      <rPr>
        <vertAlign val="superscript"/>
        <sz val="10"/>
        <color theme="1"/>
        <rFont val="Arial"/>
        <family val="2"/>
      </rPr>
      <t>e)</t>
    </r>
  </si>
  <si>
    <r>
      <t xml:space="preserve">Smärtstillande medel </t>
    </r>
    <r>
      <rPr>
        <vertAlign val="superscript"/>
        <sz val="10"/>
        <color theme="1"/>
        <rFont val="Arial"/>
        <family val="2"/>
      </rPr>
      <t>e)</t>
    </r>
  </si>
  <si>
    <t>e) Receptbelagda läkemedel utan läkarordination (exempel ges).</t>
  </si>
  <si>
    <t>f) Sedan 2000 totalt ej svar på filterfrågan samt preparatfrågorna.</t>
  </si>
  <si>
    <r>
      <t xml:space="preserve">LSD </t>
    </r>
    <r>
      <rPr>
        <vertAlign val="superscript"/>
        <sz val="10"/>
        <color theme="1"/>
        <rFont val="Arial"/>
        <family val="2"/>
      </rPr>
      <t>d)</t>
    </r>
  </si>
  <si>
    <t>d) Inklusive andra hallucinogener fr.o.m. 2015.</t>
  </si>
  <si>
    <t>c) Inklusive andra hallucinogener fr.o.m. 2015.</t>
  </si>
  <si>
    <t>e) Ej svar på filterfrågan samt preparatfrågorna.</t>
  </si>
  <si>
    <t>c) Ej svar är inräknat i Nej-alternativet t.o.m 2012A.</t>
  </si>
  <si>
    <t>Alla</t>
  </si>
  <si>
    <t xml:space="preserve">Alla </t>
  </si>
  <si>
    <r>
      <t xml:space="preserve">Ej svar </t>
    </r>
    <r>
      <rPr>
        <vertAlign val="superscript"/>
        <sz val="10"/>
        <color theme="1"/>
        <rFont val="Arial"/>
        <family val="2"/>
      </rPr>
      <t>f)</t>
    </r>
  </si>
  <si>
    <t>Problem med förhållandet till föräldrar</t>
  </si>
  <si>
    <t>Problem med förhållandet till vänner</t>
  </si>
  <si>
    <t>Problem med förhållandet till lärare</t>
  </si>
  <si>
    <t>Försämrade prestationer i skolan eller på arbetet</t>
  </si>
  <si>
    <t>Tappat pengar eller värdesaker</t>
  </si>
  <si>
    <t>2017</t>
  </si>
  <si>
    <t>Åkt moped, bil eller annat motorfordon med berusad förare</t>
  </si>
  <si>
    <t>Ja, illegal alkohol (hembränt och/eller smuggelsprit och/eller smuggelöl och/eller smuggelcider och/eller smuggelvin)</t>
  </si>
  <si>
    <t>Badat på djupt vatten</t>
  </si>
  <si>
    <t>Blivit bestulen eller rånad</t>
  </si>
  <si>
    <t>a) Bortfallet av klasser redovisas från och med 2014 inklusive tekniskt bortfall. Åren dessförrinnan har detta hanterats på olika sätt. Individbortfallet beräknas utifån elevfrånvaron i de medverkande klasserna som rapporterats av läraren, elever som avstått ifrån att delta samt tekniskt bortfall.</t>
  </si>
  <si>
    <t>Procenttal avrundat till 0 (dvs. svarsalternativet har angetts av minst en respondent men färre än 0,5 procent).</t>
  </si>
  <si>
    <t>Snusar enbart (röker ej)</t>
  </si>
  <si>
    <t>Röker enbart (snusar ej)</t>
  </si>
  <si>
    <r>
      <t xml:space="preserve">Senaste 30 dagarna </t>
    </r>
    <r>
      <rPr>
        <vertAlign val="superscript"/>
        <sz val="10"/>
        <rFont val="Arial"/>
        <family val="2"/>
      </rPr>
      <t>b)</t>
    </r>
  </si>
  <si>
    <t xml:space="preserve">a) Mellan år 1973 och 1982 löd frågan "Sniffar du?" med alternativen "Ja", "Nej" och "Har slutat". Till och med 2012A löd frågan "Har du sniffat någon gång?", därefter efterfrågas "sniffat/boffat". Frågeförändringen 2012B innebar att signifikant fler sniffare/boffare fångas in, vilket bör beaktas vid resultatjämförelser mellan de olika frågeperioderna. </t>
  </si>
  <si>
    <t>Frekventa rökare (röker varje/nästan varje dag)</t>
  </si>
  <si>
    <t>isabella.gripe@can.se; siri.thor@can.se</t>
  </si>
  <si>
    <t>Utvecklingsarbete</t>
  </si>
  <si>
    <t xml:space="preserve">ANDT-indikator </t>
  </si>
  <si>
    <t>Amfetamin</t>
  </si>
  <si>
    <t>Dricker inte folköl</t>
  </si>
  <si>
    <t>Köpte själv i butik</t>
  </si>
  <si>
    <r>
      <t>LSD</t>
    </r>
    <r>
      <rPr>
        <vertAlign val="superscript"/>
        <sz val="10"/>
        <color theme="1"/>
        <rFont val="Arial"/>
        <family val="2"/>
      </rPr>
      <t>c)</t>
    </r>
  </si>
  <si>
    <r>
      <t xml:space="preserve">Andelen elever som någon gång använt narkotika </t>
    </r>
    <r>
      <rPr>
        <b/>
        <vertAlign val="superscript"/>
        <sz val="10"/>
        <color theme="1"/>
        <rFont val="Arial"/>
        <family val="2"/>
      </rPr>
      <t>a)</t>
    </r>
    <r>
      <rPr>
        <b/>
        <sz val="10"/>
        <color theme="1"/>
        <rFont val="Arial"/>
        <family val="2"/>
      </rPr>
      <t>, efter kön. Årskurs 9. 1971–2018.</t>
    </r>
  </si>
  <si>
    <t>Andelen elever som någon gång använt narkotika, efter kön. Gymnasiets år 2. 2004–2018.</t>
  </si>
  <si>
    <t>Andelen elever som uppger erfarenhet av olika narkotikasorter efter kön. Gymnasiets år 2. 2004–2018.</t>
  </si>
  <si>
    <t>Frekvens av cannabisanvändning. Procentuell fördelning efter kön. Årskurs 9. 1989–2018.</t>
  </si>
  <si>
    <t>Frekvens av cannabisanvändning. Procentuell fördelning efter kön. Gymnasiets år 2. 2004–2018.</t>
  </si>
  <si>
    <t>Frekvens av cannabisanvändning bland elever som använt cannabis, efter kön. Årskurs 9. 1989–2018.</t>
  </si>
  <si>
    <t>Frekvens av cannabisanvändning bland elever som använt cannabis, efter kön. Gymnasiets år 2. 2004–2018.</t>
  </si>
  <si>
    <t>Andelen elever som under de senaste 12 månaderna blivit erbjuden att prova eller köpa narkotika, efter kön. Gymnasiets år 2. 2012–2018.</t>
  </si>
  <si>
    <t>Andelen elever som under de senaste 12 månaderna blivit erbjuden att prova eller köpa narkotika, efter kön. Årskurs 9. 2012–2018.</t>
  </si>
  <si>
    <t>Senaste gången du drack folköl hur fick du tag på den? Procentuell fördelning efter kön bland elever under 18 år som druckit alkohol senaste 12 månaderna.  Gymnasiets år 2. 2012–2018.</t>
  </si>
  <si>
    <t>Senaste gången du drack folköl hur fick du tag på den? Procentuell fördelning efter kön bland elever som druckit alkohol senaste 12 månaderna.  Årskurs 9. 2012–2018.</t>
  </si>
  <si>
    <t>Brukar du skolka?  Procentuell fördelning efter kön. Gymnasiets år 2. 2004–2018.</t>
  </si>
  <si>
    <t>Brukar du skolka?  Procentuell fördelning efter kön. Årskurs 9. 1984–2018.</t>
  </si>
  <si>
    <t>Hur trivs du i skolan? Procentuell fördelning efter kön. Gymnasiets år 2. 2004–2018.</t>
  </si>
  <si>
    <t>Hur trivs du i skolan? Procentuell fördelning efter kön. Årskurs 9. 1984–2018.</t>
  </si>
  <si>
    <t>Andelen elever som spelat om pengar, efter kön. Gymnasiets år 2. 2012–2018.</t>
  </si>
  <si>
    <t>Andelen elever som spelat om pengar, efter kön. Årskurs 9. 2012–2018.</t>
  </si>
  <si>
    <t>Hur stor risk tror du det är att människor skadar sig själva, fysiskt eller på annat sätt, om de provar att sniffa/boffa 1–2 gånger a). Procentuell fördelning efter kön. Gymnasiets år 2. 2007–2018.</t>
  </si>
  <si>
    <t>Hur stor risk tror du det är att människor skadar sig själva, fysiskt eller på annat sätt, om de provar att sniffa/boffa 1–2 gånger a). Procentuell fördelning efter kön. Årskurs 9. 2007–2018.</t>
  </si>
  <si>
    <t>Hur stor risk tror du det är att människor skadar sig själva, fysiskt eller på annat sätt, om de provar heroin 1–2 gånger a). Procentuell fördelning efter kön. Gymnasiets år 2. 2007–2018.</t>
  </si>
  <si>
    <t xml:space="preserve">Hur stor risk tror du det är att människor skadar sig själva, fysiskt eller på annat, sätt om de provar heroin 1–2 gånger a). Procentuell fördelning efter kön. Årskurs 9. 2007–2018. </t>
  </si>
  <si>
    <t>Hur stor risk tror du det är att människor skadar sig själva, fysiskt eller på annat sätt, om de använder marijuana eller hasch varje helg?  Procentuell fördelning efter kön. Gymnasiets år 2. 2015–2018.</t>
  </si>
  <si>
    <t>Hur stor risk tror du det är att människor skadar sig själva, fysiskt eller på annat sätt, om de använder marijuana eller hasch varje helg?  Procentuell fördelning efter kön. Årskurs 9. 2015–2018.</t>
  </si>
  <si>
    <t>Andelen elever som uppgett att de kan få tag på något av följande inom 24 timmar, efter kön. Gymnasiets år 2. 2012–2018.</t>
  </si>
  <si>
    <t>Andelen elever som uppgett att de kan få tag på något av följande inom 24 timmar, efter kön. Årskurs 9. 2012–2018.</t>
  </si>
  <si>
    <t>Andelen elever som använt läkemedel i tillsammans med alkohol i berusningssyfte, efter kön. Gymnasiets år 2.  2004–2018.</t>
  </si>
  <si>
    <t>Andelen elever som använt receptbelagda smärtstillande medel utan läkarordination, efter kön a). Gymnasiet år 2.  2015–2018.</t>
  </si>
  <si>
    <t>Andelen elever som någon gång använt en så kallad "nätdrog" (i enkäten även kallat designerdroger, RC-droger, nya syntetiska droger), efter kön. Gymnasiets år 2. 2012–2018.</t>
  </si>
  <si>
    <t>Andelen elever som någon gång använt en så kallad "nätdrog" (i enkäten även kallat designerdroger, RC-droger, nya syntetiska droger), efter kön. Årskurs 9. 2012–2018.</t>
  </si>
  <si>
    <t>Andelen elever som någon gång köpt en så kallad "nätdrog" via Internet (i enkäten även benämnt designerdroger, RC-droger, nya syntetiska droger), efter kön. Gymnasiets år 2. 2013–2018.</t>
  </si>
  <si>
    <t>Andelen elever som någon gång köpt en så kallad "nätdrog" via Internet (i enkäten även benämnt designerdroger, RC-droger, nya syntetiska droger), efter kön. Årskurs 9. 2013–2018.</t>
  </si>
  <si>
    <t>Från vem/vilka har du fått tag på narkotika? Procentuell fördelning efter kön bland dem som använt narkotika. Gymnasiets år 2. 2007–2018.</t>
  </si>
  <si>
    <t>Från vem/vilka har du fått tag på narkotika? Procentuell fördelning efter kön bland dem som använt narkotika. Årskurs 9. 2007–2018.</t>
  </si>
  <si>
    <t>Frekvensen av narkotikaanvändning. Procentuell fördelning efter kön. Gymnasiet år 2. 1989–2018.</t>
  </si>
  <si>
    <t>Frekvensen av narkotikaanvändning. Procentuell fördelning efter kön. Årskurs 9. 1989–2018.</t>
  </si>
  <si>
    <t>Andelen elever som använt narkotika de senaste 12 månaderna, efter kön. Gymnasiets år 2. 2007–2018.</t>
  </si>
  <si>
    <t>Andelen elever som använt narkotika de senaste 12 månaderna, efter kön. Årskurs 9. 2007–2018.</t>
  </si>
  <si>
    <t>Andelen elever som ej använt narkotika som någon gång haft lust att pröva narkotika, efter kön.  Gymnasiets år 2. 2004–2018.</t>
  </si>
  <si>
    <t>Andelen elever som ej använt narkotika som någon gång haft lust att pröva narkotika, efter kön. Årskurs 9. 1971–2018.</t>
  </si>
  <si>
    <t>Andelen elever som snusat någon gång, de senaste 12 månaderna eller de senaste 30 dagarna efter kön.  Gymnasiets år 2. 2012–2018.</t>
  </si>
  <si>
    <t>Andelen elever som snusat någon gång, de senaste 12 månaderna eller de senaste 30 dagarna efter kön.  Årskurs 9. 2012–2018.</t>
  </si>
  <si>
    <t>Har något av följande hänt i samband med att du druckit alkohol under de senaste 12 månaderna? Gymnasiets år 2. 2012B–2018.</t>
  </si>
  <si>
    <t>Har något av följande hänt i samband med att du druckit alkohol under de senaste 12 månaderna? Årskurs 9. 2012B–2018.</t>
  </si>
  <si>
    <t>Andelen elever som serverats alkohol på restaurang eller liknande i Sverige före sin 18-årsdag efter kön. Gymnasiets år 2. 2008–2018.</t>
  </si>
  <si>
    <t xml:space="preserve">Andelen elever som köpt alkohol via internet senaste 12 månaderna efter kön. Gymnasiets år 2. 2012–2018. </t>
  </si>
  <si>
    <t xml:space="preserve">Andelen elever som köpt alkohol via internet senaste 12 månaderna efter kön. Årskurs 9. 2012–2018. </t>
  </si>
  <si>
    <t>Senaste gången du drack alkohol från Systembolaget hur fick du tag på den? Procentuell fördelning efter kön bland elever som druckit alkohol senaste 12 månaderna.  Gymnasiets år 2. 2012–2018.</t>
  </si>
  <si>
    <t>Senaste gången du drack alkohol från Systembolaget hur fick du tag på den? Procentuell fördelning efter kön bland elever som druckit alkohol senaste 12 månaderna.  Årskurs 9. 2012–2018.</t>
  </si>
  <si>
    <t>Andelen elever som, under de senaste 12 månaderna, vid ett och samma tillfälle druckit alkohol motsvarande minst fyra stora burkar starköl/starkcider eller 25 cl sprit eller en helflaska vin eller sex burkar folköl (sk "intensivkonsumtion"), efter kön. Gymnasiets år 2. 2012–2018.</t>
  </si>
  <si>
    <t>Andelen elever som, under de senaste 12 månaderna, vid ett och samma tillfälle druckit alkohol motsvarande minst fyra stora burkar starköl/starkcider eller 25 cl sprit eller en helflaska vin eller sex burkar folköl (sk "intensivkonsumtion"), efter kön. Årskurs 9. 2012–2018.</t>
  </si>
  <si>
    <t>Genomsnittlig total årskonsumtion mätt i liter ren alkohol (100%) samt olika dryckers andel av den totala alkoholkonsumtionen efter kön. Gymnasiets år 2. 2004–2018.</t>
  </si>
  <si>
    <t xml:space="preserve">a) Före formulär 2012B formulerades frågan om vattenpipsrökning på ett annat sätt. Den förändrade strukturen/formulering av frågan kan vara av betydelse för resultatjämförelser mellan de olika frågeperioderna. </t>
  </si>
  <si>
    <r>
      <t>Hur stor risk tror du det är att människor skadar sig själva, fysiskt eller på annat sätt, om de snusar 3 dosor (ca 75 "prillor"</t>
    </r>
    <r>
      <rPr>
        <b/>
        <vertAlign val="superscript"/>
        <sz val="10"/>
        <color theme="1"/>
        <rFont val="Arial"/>
        <family val="2"/>
      </rPr>
      <t>a)</t>
    </r>
    <r>
      <rPr>
        <b/>
        <sz val="10"/>
        <color theme="1"/>
        <rFont val="Arial"/>
        <family val="2"/>
      </rPr>
      <t xml:space="preserve">) per vecka. Procentuell fördelning efter kön. Gymnasiets år 2. 2012–2018. </t>
    </r>
  </si>
  <si>
    <r>
      <t xml:space="preserve">Hur stor risk tror du det är att människor skadar sig själva, fysiskt eller på annat sätt, om de berusar sig på alkohol varje helg </t>
    </r>
    <r>
      <rPr>
        <b/>
        <vertAlign val="superscript"/>
        <sz val="10"/>
        <color theme="1"/>
        <rFont val="Arial"/>
        <family val="2"/>
      </rPr>
      <t>a)</t>
    </r>
    <r>
      <rPr>
        <b/>
        <sz val="10"/>
        <color theme="1"/>
        <rFont val="Arial"/>
        <family val="2"/>
      </rPr>
      <t xml:space="preserve">.  Procentuell fördelning efter kön. Årskurs 9. 2007–2018. </t>
    </r>
  </si>
  <si>
    <r>
      <t xml:space="preserve">Hur stor risk tror du det är att människor skadar sig själva, fysiskt eller på annat sätt, om de berusar sig på alkohol varje helg </t>
    </r>
    <r>
      <rPr>
        <b/>
        <vertAlign val="superscript"/>
        <sz val="10"/>
        <color theme="1"/>
        <rFont val="Arial"/>
        <family val="2"/>
      </rPr>
      <t>a)</t>
    </r>
    <r>
      <rPr>
        <b/>
        <sz val="10"/>
        <color theme="1"/>
        <rFont val="Arial"/>
        <family val="2"/>
      </rPr>
      <t xml:space="preserve">. Procentuell fördelning efter kön. Gymnasiets år 2. 2007–2018. </t>
    </r>
  </si>
  <si>
    <r>
      <t xml:space="preserve">Hur stor risk tror du det är att människor skadar sig själva, fysiskt eller på annat sätt, om de provar marijuana eller hasch 1–2 gånger </t>
    </r>
    <r>
      <rPr>
        <b/>
        <vertAlign val="superscript"/>
        <sz val="10"/>
        <color theme="1"/>
        <rFont val="Arial"/>
        <family val="2"/>
      </rPr>
      <t>a)</t>
    </r>
    <r>
      <rPr>
        <b/>
        <sz val="10"/>
        <color theme="1"/>
        <rFont val="Arial"/>
        <family val="2"/>
      </rPr>
      <t>.  Procentuell fördelning efter kön. Årskurs 9. 2007–2018.</t>
    </r>
  </si>
  <si>
    <r>
      <t xml:space="preserve">Hur stor risk tror du det är att människor skadar sig själva, fysiskt eller på annat sätt, om de provar marijuana eller hasch 1–2 gånger </t>
    </r>
    <r>
      <rPr>
        <b/>
        <vertAlign val="superscript"/>
        <sz val="10"/>
        <color theme="1"/>
        <rFont val="Arial"/>
        <family val="2"/>
      </rPr>
      <t>a)</t>
    </r>
    <r>
      <rPr>
        <b/>
        <sz val="10"/>
        <color theme="1"/>
        <rFont val="Arial"/>
        <family val="2"/>
      </rPr>
      <t xml:space="preserve">.  Procentuell fördelning efter kön. Gymnasiets år 2. 2007–2018. </t>
    </r>
  </si>
  <si>
    <r>
      <t>Antal deltagande, andel ej deltagande elever i de medverkande klasserna samt klassbortfallet i procent. 1971–2018</t>
    </r>
    <r>
      <rPr>
        <b/>
        <vertAlign val="superscript"/>
        <sz val="10"/>
        <color indexed="8"/>
        <rFont val="Arial"/>
        <family val="2"/>
      </rPr>
      <t>a)</t>
    </r>
    <r>
      <rPr>
        <b/>
        <sz val="10"/>
        <color indexed="8"/>
        <rFont val="Arial"/>
        <family val="2"/>
      </rPr>
      <t>.</t>
    </r>
  </si>
  <si>
    <r>
      <t xml:space="preserve">Genomsnittlig total årskonsumtion mätt i liter ren alkohol (100%) samt olika dryckers andel av den totala alkoholkonsumtionen efter kön </t>
    </r>
    <r>
      <rPr>
        <b/>
        <vertAlign val="superscript"/>
        <sz val="10"/>
        <color indexed="8"/>
        <rFont val="Arial"/>
        <family val="2"/>
      </rPr>
      <t>a)</t>
    </r>
    <r>
      <rPr>
        <b/>
        <sz val="10"/>
        <color indexed="8"/>
        <rFont val="Arial"/>
        <family val="2"/>
      </rPr>
      <t>. Årskurs 9. 1977–2018.</t>
    </r>
  </si>
  <si>
    <r>
      <t>Andelen elever som blivit bjudna på alkohol av sina föräldrar/vårdnadshavare under de senaste 12 månaderna efter kön.</t>
    </r>
    <r>
      <rPr>
        <b/>
        <vertAlign val="superscript"/>
        <sz val="10"/>
        <color indexed="8"/>
        <rFont val="Arial"/>
        <family val="2"/>
      </rPr>
      <t>a)</t>
    </r>
    <r>
      <rPr>
        <b/>
        <sz val="10"/>
        <color indexed="8"/>
        <rFont val="Arial"/>
        <family val="2"/>
      </rPr>
      <t xml:space="preserve"> Årskurs 9. 2006–2018.</t>
    </r>
  </si>
  <si>
    <r>
      <t>Andelen elever som blivit bjudna på alkohol av sina föräldrar/vårdnadshavare under de senaste 12 månaderna efter kön.</t>
    </r>
    <r>
      <rPr>
        <b/>
        <vertAlign val="superscript"/>
        <sz val="10"/>
        <color indexed="8"/>
        <rFont val="Arial"/>
        <family val="2"/>
      </rPr>
      <t>a)</t>
    </r>
    <r>
      <rPr>
        <b/>
        <sz val="10"/>
        <color indexed="8"/>
        <rFont val="Arial"/>
        <family val="2"/>
      </rPr>
      <t xml:space="preserve"> Gymnasiets år 2. 2006–2018.</t>
    </r>
  </si>
  <si>
    <r>
      <t xml:space="preserve">Andelen elever som röker efter kön </t>
    </r>
    <r>
      <rPr>
        <b/>
        <vertAlign val="superscript"/>
        <sz val="10"/>
        <color indexed="8"/>
        <rFont val="Arial"/>
        <family val="2"/>
      </rPr>
      <t>a)</t>
    </r>
    <r>
      <rPr>
        <b/>
        <sz val="10"/>
        <color indexed="8"/>
        <rFont val="Arial"/>
        <family val="2"/>
      </rPr>
      <t>. Årskurs 9. 1971–2018.</t>
    </r>
  </si>
  <si>
    <r>
      <t xml:space="preserve">Andelen elever som röker efter kön </t>
    </r>
    <r>
      <rPr>
        <b/>
        <vertAlign val="superscript"/>
        <sz val="10"/>
        <color indexed="8"/>
        <rFont val="Arial"/>
        <family val="2"/>
      </rPr>
      <t>a)</t>
    </r>
    <r>
      <rPr>
        <b/>
        <sz val="10"/>
        <color indexed="8"/>
        <rFont val="Arial"/>
        <family val="2"/>
      </rPr>
      <t>. Gymnasiets år 2. 2004–2018.</t>
    </r>
  </si>
  <si>
    <r>
      <t xml:space="preserve">Andelen elever som snusar efter kön </t>
    </r>
    <r>
      <rPr>
        <b/>
        <vertAlign val="superscript"/>
        <sz val="10"/>
        <color theme="1"/>
        <rFont val="Arial"/>
        <family val="2"/>
      </rPr>
      <t>a)</t>
    </r>
    <r>
      <rPr>
        <b/>
        <sz val="10"/>
        <color theme="1"/>
        <rFont val="Arial"/>
        <family val="2"/>
      </rPr>
      <t>. Årskurs 9. 1974–2018.</t>
    </r>
  </si>
  <si>
    <r>
      <t xml:space="preserve">Tobaksvanor </t>
    </r>
    <r>
      <rPr>
        <b/>
        <vertAlign val="superscript"/>
        <sz val="10"/>
        <color theme="1"/>
        <rFont val="Arial"/>
        <family val="2"/>
      </rPr>
      <t>a)</t>
    </r>
    <r>
      <rPr>
        <b/>
        <sz val="10"/>
        <color theme="1"/>
        <rFont val="Arial"/>
        <family val="2"/>
      </rPr>
      <t>. Procentuell fördelning efter kön. Årskurs 9. 1984–2018.</t>
    </r>
  </si>
  <si>
    <r>
      <t xml:space="preserve">Tobaksvanor </t>
    </r>
    <r>
      <rPr>
        <b/>
        <vertAlign val="superscript"/>
        <sz val="10"/>
        <color theme="1"/>
        <rFont val="Arial"/>
        <family val="2"/>
      </rPr>
      <t>a)</t>
    </r>
    <r>
      <rPr>
        <b/>
        <sz val="10"/>
        <color theme="1"/>
        <rFont val="Arial"/>
        <family val="2"/>
      </rPr>
      <t>. Procentuell fördelning efter kön. Gymnasiets år 2. 2004–2018.</t>
    </r>
  </si>
  <si>
    <r>
      <t>Andelen elever som använt narkotika de senaste 30 dagarna, efter kön</t>
    </r>
    <r>
      <rPr>
        <b/>
        <vertAlign val="superscript"/>
        <sz val="10"/>
        <color theme="1"/>
        <rFont val="Arial"/>
        <family val="2"/>
      </rPr>
      <t>a)</t>
    </r>
    <r>
      <rPr>
        <b/>
        <sz val="10"/>
        <color theme="1"/>
        <rFont val="Arial"/>
        <family val="2"/>
      </rPr>
      <t>. Årskurs 9. 1971–2018.</t>
    </r>
  </si>
  <si>
    <r>
      <t xml:space="preserve">Andelen elever som använt narkotika de senaste 30 dagarna, efter kön </t>
    </r>
    <r>
      <rPr>
        <b/>
        <vertAlign val="superscript"/>
        <sz val="10"/>
        <color theme="1"/>
        <rFont val="Arial"/>
        <family val="2"/>
      </rPr>
      <t>a)</t>
    </r>
    <r>
      <rPr>
        <b/>
        <sz val="10"/>
        <color theme="1"/>
        <rFont val="Arial"/>
        <family val="2"/>
      </rPr>
      <t>. Gymnasiets år 2. 2004–2018.</t>
    </r>
  </si>
  <si>
    <r>
      <t xml:space="preserve">Andelen narkotikaerfarna elever som enbart använt cannabispreparat, enbart använt annan narkotika respektive använt både cannabispreparat och annan narkotika, efter kön </t>
    </r>
    <r>
      <rPr>
        <b/>
        <vertAlign val="superscript"/>
        <sz val="10"/>
        <color theme="1"/>
        <rFont val="Arial"/>
        <family val="2"/>
      </rPr>
      <t>a)</t>
    </r>
    <r>
      <rPr>
        <b/>
        <sz val="10"/>
        <color theme="1"/>
        <rFont val="Arial"/>
        <family val="2"/>
      </rPr>
      <t>. Årskurs 9.  1989–2018.</t>
    </r>
  </si>
  <si>
    <r>
      <t xml:space="preserve">Andelen narkotikaerfarna elever som enbart använt cannabispreparat, enbart använt annan narkotika respektive använt både cannabispreparat och annan narkotika, efter kön </t>
    </r>
    <r>
      <rPr>
        <b/>
        <vertAlign val="superscript"/>
        <sz val="10"/>
        <color theme="1"/>
        <rFont val="Arial"/>
        <family val="2"/>
      </rPr>
      <t>a)</t>
    </r>
    <r>
      <rPr>
        <b/>
        <sz val="10"/>
        <color theme="1"/>
        <rFont val="Arial"/>
        <family val="2"/>
      </rPr>
      <t>. Gymnasiets år 2.  1989–2018.</t>
    </r>
  </si>
  <si>
    <r>
      <t xml:space="preserve">Andelen elever som sniffat/boffat, efter kön </t>
    </r>
    <r>
      <rPr>
        <b/>
        <vertAlign val="superscript"/>
        <sz val="10"/>
        <color theme="1"/>
        <rFont val="Arial"/>
        <family val="2"/>
      </rPr>
      <t>a)</t>
    </r>
    <r>
      <rPr>
        <b/>
        <sz val="10"/>
        <color theme="1"/>
        <rFont val="Arial"/>
        <family val="2"/>
      </rPr>
      <t>. Årskurs 9. 1971–2018.</t>
    </r>
  </si>
  <si>
    <r>
      <t xml:space="preserve">Andelen elever som sniffat/boffat, efter kön </t>
    </r>
    <r>
      <rPr>
        <b/>
        <vertAlign val="superscript"/>
        <sz val="10"/>
        <color theme="1"/>
        <rFont val="Arial"/>
        <family val="2"/>
      </rPr>
      <t>a)</t>
    </r>
    <r>
      <rPr>
        <b/>
        <sz val="10"/>
        <color theme="1"/>
        <rFont val="Arial"/>
        <family val="2"/>
      </rPr>
      <t>. Gymnasiets år 2.  2004–2018.</t>
    </r>
  </si>
  <si>
    <t xml:space="preserve">a) Till och med 2012A löd frågan "Har du sniffat någon gång?", därefter efterfrågas "sniffat/boffat". Frågeförändringen innebar att signifikant fler sniffare/boffare fångas in, vilket bör beaktas vid resultatjämförelser mellan de olika frågeperioderna. </t>
  </si>
  <si>
    <r>
      <t xml:space="preserve">Andelen elever som någon gång använt receptbelagda sömnmedel eller lugnande medel utan recept, efter kön </t>
    </r>
    <r>
      <rPr>
        <b/>
        <vertAlign val="superscript"/>
        <sz val="10"/>
        <color theme="1"/>
        <rFont val="Arial"/>
        <family val="2"/>
      </rPr>
      <t>a)</t>
    </r>
    <r>
      <rPr>
        <b/>
        <sz val="10"/>
        <color theme="1"/>
        <rFont val="Arial"/>
        <family val="2"/>
      </rPr>
      <t>. Årskurs 9. 1989–2018.</t>
    </r>
  </si>
  <si>
    <r>
      <t xml:space="preserve">Andelen elever som någon gång använt receptbelagda sömnmedel eller lugnande medel utan recept, efter kön </t>
    </r>
    <r>
      <rPr>
        <b/>
        <vertAlign val="superscript"/>
        <sz val="10"/>
        <color theme="1"/>
        <rFont val="Arial"/>
        <family val="2"/>
      </rPr>
      <t>a)</t>
    </r>
    <r>
      <rPr>
        <b/>
        <sz val="10"/>
        <color theme="1"/>
        <rFont val="Arial"/>
        <family val="2"/>
      </rPr>
      <t>. Gymnasiets år 2. 2004–2018.</t>
    </r>
  </si>
  <si>
    <t xml:space="preserve">a) I formulär 2012B ändrades frågan från att mäta läkemedel av bensodiazepintyp till att endast fråga efter "receptbelagda sömnmedel eller lugnande medel", följt av relevanta exempel. Den förändrade formuleringen kan vara av betydelse för resultatjämförelser mellan de olika frågeperioderna. </t>
  </si>
  <si>
    <r>
      <t xml:space="preserve">Andelen elever som använt läkemedel i tillsammans med alkohol i berusningssyfte, efter kön </t>
    </r>
    <r>
      <rPr>
        <b/>
        <vertAlign val="superscript"/>
        <sz val="10"/>
        <color theme="1"/>
        <rFont val="Arial"/>
        <family val="2"/>
      </rPr>
      <t>a)</t>
    </r>
    <r>
      <rPr>
        <b/>
        <sz val="10"/>
        <color theme="1"/>
        <rFont val="Arial"/>
        <family val="2"/>
      </rPr>
      <t>. Årskurs 9.  1989–2018.</t>
    </r>
  </si>
  <si>
    <r>
      <t xml:space="preserve">Andelen elever som använt anabola androgena steroider (AAS), efter kön </t>
    </r>
    <r>
      <rPr>
        <b/>
        <vertAlign val="superscript"/>
        <sz val="10"/>
        <color theme="1"/>
        <rFont val="Arial"/>
        <family val="2"/>
      </rPr>
      <t>a)</t>
    </r>
    <r>
      <rPr>
        <b/>
        <sz val="10"/>
        <color theme="1"/>
        <rFont val="Arial"/>
        <family val="2"/>
      </rPr>
      <t>. Årskurs 9. 1993–2018.</t>
    </r>
  </si>
  <si>
    <r>
      <t xml:space="preserve">Andelen elever som använt anabola androgena steroider (AAS), efter kön </t>
    </r>
    <r>
      <rPr>
        <b/>
        <vertAlign val="superscript"/>
        <sz val="10"/>
        <color theme="1"/>
        <rFont val="Arial"/>
        <family val="2"/>
      </rPr>
      <t>a)</t>
    </r>
    <r>
      <rPr>
        <b/>
        <sz val="10"/>
        <color theme="1"/>
        <rFont val="Arial"/>
        <family val="2"/>
      </rPr>
      <t>. Gymnasiets år 2. 2004–2018.</t>
    </r>
  </si>
  <si>
    <r>
      <t xml:space="preserve">Andelen elever som debuterat med respektive beteende vid 13 års ålder eller tidigare, efter kön </t>
    </r>
    <r>
      <rPr>
        <b/>
        <vertAlign val="superscript"/>
        <sz val="10"/>
        <color indexed="8"/>
        <rFont val="Arial"/>
        <family val="2"/>
      </rPr>
      <t>a)</t>
    </r>
    <r>
      <rPr>
        <b/>
        <sz val="10"/>
        <color indexed="8"/>
        <rFont val="Arial"/>
        <family val="2"/>
      </rPr>
      <t>. Årskurs 9. 1989–2018.</t>
    </r>
  </si>
  <si>
    <r>
      <t xml:space="preserve">Andelen elever som debuterat med respektive beteende vid 13 års ålder eller tidigare, efter kön </t>
    </r>
    <r>
      <rPr>
        <b/>
        <vertAlign val="superscript"/>
        <sz val="10"/>
        <color indexed="8"/>
        <rFont val="Arial"/>
        <family val="2"/>
      </rPr>
      <t>a)</t>
    </r>
    <r>
      <rPr>
        <b/>
        <sz val="10"/>
        <color indexed="8"/>
        <rFont val="Arial"/>
        <family val="2"/>
      </rPr>
      <t>. Gymnasiets år 2. 2004–2018.</t>
    </r>
  </si>
  <si>
    <r>
      <t xml:space="preserve">Hur stor risk tror du det är att människor skadar sig själva, fysiskt eller på annat sätt, om de röker 10 cigaretter eller mer per dag </t>
    </r>
    <r>
      <rPr>
        <b/>
        <vertAlign val="superscript"/>
        <sz val="10"/>
        <color theme="1"/>
        <rFont val="Arial"/>
        <family val="2"/>
      </rPr>
      <t>a)</t>
    </r>
    <r>
      <rPr>
        <b/>
        <sz val="10"/>
        <color theme="1"/>
        <rFont val="Arial"/>
        <family val="2"/>
      </rPr>
      <t>. Procentuell fördelning efter kön. Årskurs 9. 2007–2018.</t>
    </r>
  </si>
  <si>
    <r>
      <t xml:space="preserve">Hur stor risk tror du det är att människor skadar sig själva, fysiskt eller på annat sätt om, de röker 10 cigaretter eller mer per dag </t>
    </r>
    <r>
      <rPr>
        <b/>
        <vertAlign val="superscript"/>
        <sz val="10"/>
        <color theme="1"/>
        <rFont val="Arial"/>
        <family val="2"/>
      </rPr>
      <t>a)</t>
    </r>
    <r>
      <rPr>
        <b/>
        <sz val="10"/>
        <color theme="1"/>
        <rFont val="Arial"/>
        <family val="2"/>
      </rPr>
      <t xml:space="preserve">. Gymnasiets år 2. Procentuell fördelning efter kön. 2007–2018. </t>
    </r>
  </si>
  <si>
    <r>
      <t>Hur stor risk tror du det är att människor skadar sig själva, fysiskt eller på annat sätt, om de snusar 3 dosor (ca 75 "prillor"</t>
    </r>
    <r>
      <rPr>
        <b/>
        <vertAlign val="superscript"/>
        <sz val="10"/>
        <color theme="1"/>
        <rFont val="Arial"/>
        <family val="2"/>
      </rPr>
      <t>a)</t>
    </r>
    <r>
      <rPr>
        <b/>
        <sz val="10"/>
        <color theme="1"/>
        <rFont val="Arial"/>
        <family val="2"/>
      </rPr>
      <t xml:space="preserve">) per vecka. Procentuell fördelning efter kön. Årskurs 9. 2012–2018. </t>
    </r>
  </si>
  <si>
    <r>
      <t xml:space="preserve">Andelen elever som under de senaste 12 månaderna druckit alkohol från oregistrerade källor, efter kön </t>
    </r>
    <r>
      <rPr>
        <b/>
        <vertAlign val="superscript"/>
        <sz val="10"/>
        <color theme="1"/>
        <rFont val="Arial"/>
        <family val="2"/>
      </rPr>
      <t>a)</t>
    </r>
    <r>
      <rPr>
        <b/>
        <sz val="10"/>
        <color theme="1"/>
        <rFont val="Arial"/>
        <family val="2"/>
      </rPr>
      <t>. Årskurs 9. 1997–2018.</t>
    </r>
  </si>
  <si>
    <r>
      <t xml:space="preserve">Andelen elever som under de senaste 12 månaderna druckit alkohol från oregistrerade källor, efter kön </t>
    </r>
    <r>
      <rPr>
        <b/>
        <vertAlign val="superscript"/>
        <sz val="10"/>
        <color theme="1"/>
        <rFont val="Arial"/>
        <family val="2"/>
      </rPr>
      <t>a)</t>
    </r>
    <r>
      <rPr>
        <b/>
        <sz val="10"/>
        <color theme="1"/>
        <rFont val="Arial"/>
        <family val="2"/>
      </rPr>
      <t>. Gymnasiets år 2. 2004–2018.</t>
    </r>
  </si>
  <si>
    <t>Senaste gången du drack smugglad alkohol hur fick du tag på den? Procentuell fördelning efter kön bland elever som druckit alkohol senaste 12 månaderna.  Årskurs 9. 2012–2018.</t>
  </si>
  <si>
    <t>Senaste gången du drack smugglad alkohol hur fick du tag på den? Procentuell fördelning efter kön bland elever som druckit alkohol senaste 12 månaderna.  Gymnasiets år 2. 2012–2018.</t>
  </si>
  <si>
    <t>2018</t>
  </si>
  <si>
    <t>a) Värdena för alternativet Mataffär/Närbutik reviderades 2018.</t>
  </si>
  <si>
    <r>
      <t>Mataffär/
Närbutik</t>
    </r>
    <r>
      <rPr>
        <vertAlign val="superscript"/>
        <sz val="10"/>
        <color theme="1"/>
        <rFont val="Arial"/>
        <family val="2"/>
      </rPr>
      <t xml:space="preserve"> a)</t>
    </r>
  </si>
  <si>
    <t>b) Mellan år 1989 och 1999 löd frågan "Sniffar du fortfarande?". Frågeställningarna är såldedes ej jämförbara före mellan de olika perioderna.</t>
  </si>
  <si>
    <r>
      <t>Anskaffning av cigaretter bland elever som röker</t>
    </r>
    <r>
      <rPr>
        <b/>
        <vertAlign val="superscript"/>
        <sz val="10"/>
        <color theme="1"/>
        <rFont val="Arial"/>
        <family val="2"/>
      </rPr>
      <t>a)</t>
    </r>
    <r>
      <rPr>
        <b/>
        <sz val="10"/>
        <color theme="1"/>
        <rFont val="Arial"/>
        <family val="2"/>
      </rPr>
      <t>. Procentuell fördelning efter kön. Årskurs 9. 1997–2018.</t>
    </r>
  </si>
  <si>
    <t>Var har du köpt cigaretter? Procentuell fördelning efter kön bland elever som röker och svarat att de vanligen köper cigaretter själva. Årskurs 9.  2013–2018.</t>
  </si>
  <si>
    <t>Var har du köpt cigaretter? Procentuell fördelning efter kön bland elever under 18 år som röker och svarat att de vanligen köper cigaretter själva. Gymnasiets år 2. 2013–2018.</t>
  </si>
  <si>
    <r>
      <t xml:space="preserve">Anskaffning av cigaretter bland elever under 18 år som röker. Procentuell fördelning efter kön. Gymnasiets år 2. 2012–2018 </t>
    </r>
    <r>
      <rPr>
        <b/>
        <vertAlign val="superscript"/>
        <sz val="10"/>
        <color theme="1"/>
        <rFont val="Arial"/>
        <family val="2"/>
      </rPr>
      <t>a)</t>
    </r>
    <r>
      <rPr>
        <b/>
        <sz val="10"/>
        <color theme="1"/>
        <rFont val="Arial"/>
        <family val="2"/>
      </rPr>
      <t>.</t>
    </r>
  </si>
  <si>
    <t>Andelen som vill sluta röka bland elever som röker, efter kön. Årskurs 9. 2012–2018.</t>
  </si>
  <si>
    <t>Andelen som vill sluta röka bland elever som röker, efter kön. Gymnasiets år 2. 2012–2018.</t>
  </si>
  <si>
    <t>Andelen elever som rökt cigaretter någon gång, de senaste 12 månaderna eller de senaste 30 dagarna efter kön. Årskurs 9. 2012–2018.</t>
  </si>
  <si>
    <t>Andelen elever som rökt cigaretter någon gång, de senaste 12 månaderna eller de senaste 30 dagarna efter kön. Gymnasiets år 2. 2012–2018.</t>
  </si>
  <si>
    <r>
      <t xml:space="preserve">Andelen elever som snusar efter kön </t>
    </r>
    <r>
      <rPr>
        <b/>
        <vertAlign val="superscript"/>
        <sz val="10"/>
        <color theme="1"/>
        <rFont val="Arial"/>
        <family val="2"/>
      </rPr>
      <t>a)</t>
    </r>
    <r>
      <rPr>
        <b/>
        <sz val="10"/>
        <color theme="1"/>
        <rFont val="Arial"/>
        <family val="2"/>
      </rPr>
      <t>. Gymnasiets år 2. 2004–2018.</t>
    </r>
  </si>
  <si>
    <t>Andelen elever under 18 år som röker efter kön. Gymnasiets år 2. 2012–2018.</t>
  </si>
  <si>
    <t xml:space="preserve">Andelen elever under 18 år som snusar efter kön. Gymnasiets år 2. 2012–2018. </t>
  </si>
  <si>
    <r>
      <t>Anskaffning av snus bland elever som snusar</t>
    </r>
    <r>
      <rPr>
        <b/>
        <vertAlign val="superscript"/>
        <sz val="10"/>
        <color theme="1"/>
        <rFont val="Arial"/>
        <family val="2"/>
      </rPr>
      <t>a)</t>
    </r>
    <r>
      <rPr>
        <b/>
        <sz val="10"/>
        <color theme="1"/>
        <rFont val="Arial"/>
        <family val="2"/>
      </rPr>
      <t>. Procentuell fördelning efter kön. Årskurs 9. 1997–2018.</t>
    </r>
  </si>
  <si>
    <r>
      <t>Anskaffning av snus bland elever under 18 år som snusar</t>
    </r>
    <r>
      <rPr>
        <b/>
        <vertAlign val="superscript"/>
        <sz val="10"/>
        <color theme="1"/>
        <rFont val="Arial"/>
        <family val="2"/>
      </rPr>
      <t>a)</t>
    </r>
    <r>
      <rPr>
        <b/>
        <sz val="10"/>
        <color theme="1"/>
        <rFont val="Arial"/>
        <family val="2"/>
      </rPr>
      <t>. Procentuell fördelning efter kön. Gymnasiets år 2. 2012–2018.</t>
    </r>
  </si>
  <si>
    <t>Var har du köpt snus? Procentuell fördelning efter kön bland elever som snusar och svarat att de vanligen köper snus själva. Årskurs 9. 2013–2018.</t>
  </si>
  <si>
    <t>Var har du köpt snus? Procentuell fördelning efter kön bland elever under 18 år som snusar och svarat att de vanligen köper snus själva. Gymnasiets år 2. 2013–2018.</t>
  </si>
  <si>
    <t>Andelen som vill sluta snusa bland elever som snusar, efter kön. Årskurs 9. 2012–2018.</t>
  </si>
  <si>
    <t>Andelen som vill sluta snusa bland elever som snusar, efter kön. Gymnasiets år 2. 2012–2018.</t>
  </si>
  <si>
    <t>Tobaksvanor. Procentuell fördelning efter kön bland elever under 18 år. Gymnasiets år 2. 2012–2018.</t>
  </si>
  <si>
    <t>Andelen elever som använt e-cigaretter någon gång, de senaste 12 månaderna eller de senaste 30 dagarna efter kön. Årskurs 9. 2014–2018.</t>
  </si>
  <si>
    <t>Andelen elever som använt e-cigaretter någon gång, de senaste 12 månaderna eller de senaste 30 dagarna efter kön. Gymnasiets år 2. 2014–2018.</t>
  </si>
  <si>
    <t>Andelen rökande elever som använt e-cigaretter någon gång, de senaste 12 månaderna eller de senaste 30 dagarna efter kön. Årskurs 9. 2014-2018.</t>
  </si>
  <si>
    <t>Andelen rökande elever som använt e-cigaretter någon gång, de senaste 12 månaderna eller de senaste 30 dagarna efter kön. Gymnasiets år 2. 2014–2018.</t>
  </si>
  <si>
    <r>
      <t>Andelen elever som rökt vattenpipa någon gång, de senaste 12 månaderna eller de senaste 30 dagarna efter kön</t>
    </r>
    <r>
      <rPr>
        <b/>
        <vertAlign val="superscript"/>
        <sz val="10"/>
        <color theme="1"/>
        <rFont val="Arial"/>
        <family val="2"/>
      </rPr>
      <t>a)</t>
    </r>
    <r>
      <rPr>
        <b/>
        <sz val="10"/>
        <color theme="1"/>
        <rFont val="Arial"/>
        <family val="2"/>
      </rPr>
      <t>. Årskurs 9. 2009–2018.</t>
    </r>
  </si>
  <si>
    <r>
      <t>Andelen elever som rökt vattenpipa någon gång, de senaste 12 månaderna eller de senaste 30 dagarna efter kön</t>
    </r>
    <r>
      <rPr>
        <b/>
        <vertAlign val="superscript"/>
        <sz val="10"/>
        <color theme="1"/>
        <rFont val="Arial"/>
        <family val="2"/>
      </rPr>
      <t>a)</t>
    </r>
    <r>
      <rPr>
        <b/>
        <sz val="10"/>
        <color theme="1"/>
        <rFont val="Arial"/>
        <family val="2"/>
      </rPr>
      <t>. Gymnasiets år 2. 2009–2018.</t>
    </r>
  </si>
  <si>
    <r>
      <t xml:space="preserve">Totalt </t>
    </r>
    <r>
      <rPr>
        <vertAlign val="superscript"/>
        <sz val="10"/>
        <color indexed="8"/>
        <rFont val="Arial"/>
        <family val="2"/>
      </rPr>
      <t>b)</t>
    </r>
  </si>
  <si>
    <t>a) Perioden 2000–2006 fasta svarsalternativ, 2007–2012A öppna svarsalternativ och från 2012B åter fasta svarsalternativ. Den förändrade frågestrukturen kan vara av betydelse för resultatjämförelser mellan de olika perioderna. Beräkningsgrunden åren före 2012B, liksom resultaten, har reviderats i 2018 års rapport.</t>
  </si>
  <si>
    <t>a) Perioden 2000–2006 fasta svarsalternativ, 1989–1999 samt 2007–2012A öppna svarsalternativ och från 2012B åter fasta svarsalternativ. Den förändrade frågestrukturen kan vara av betydelse för resultatjämförelser mellan de olika perioderna. Beräkningsgrunden åren före 2012B, liksom resultaten, har reviderats i 2018 års rapport.</t>
  </si>
  <si>
    <t>ANDT-indikator: Druckit ett glas alkohol samt Rökt eller snusat</t>
  </si>
  <si>
    <r>
      <t xml:space="preserve">Använt marijuana eller hasch </t>
    </r>
    <r>
      <rPr>
        <vertAlign val="superscript"/>
        <sz val="10"/>
        <color indexed="8"/>
        <rFont val="Arial"/>
        <family val="2"/>
      </rPr>
      <t>b)</t>
    </r>
  </si>
  <si>
    <t>b) All typ av narkotika perioden 1989–1999.</t>
  </si>
  <si>
    <t xml:space="preserve">c) Till och med 2012A endast sniffat. Frågeförändringen innebar att signifikant fler sniffare/boffare fångas in, vilket bör beaktas vid resultatjämförelser mellan de olika frågeperioderna. </t>
  </si>
  <si>
    <r>
      <t xml:space="preserve">Sniffat/boffat </t>
    </r>
    <r>
      <rPr>
        <vertAlign val="superscript"/>
        <sz val="10"/>
        <color indexed="8"/>
        <rFont val="Arial"/>
        <family val="2"/>
      </rPr>
      <t>c)</t>
    </r>
  </si>
  <si>
    <t xml:space="preserve">a) Mellan åren 1971 och 2006 definierades alkoholkonsumenter utifrån konsumtion om minst 1 glas öl, 2 cl vin, 2 cl blanddrycker eller 2 cl sprit någon gång om året eller mer sällan (alkoläsk och stark cider inkluderades 1997) och fr o m 2007 om alkoholkonsumtion rapporterats ha förekommit de senaste 12 månaderna. Frågeformuleringens förändring kan ha haft betydelse för jämförbarheten. </t>
  </si>
  <si>
    <r>
      <t xml:space="preserve">Andelen alkoholkonsumenter </t>
    </r>
    <r>
      <rPr>
        <b/>
        <vertAlign val="superscript"/>
        <sz val="10"/>
        <color indexed="8"/>
        <rFont val="Arial"/>
        <family val="2"/>
      </rPr>
      <t>a)</t>
    </r>
    <r>
      <rPr>
        <b/>
        <sz val="10"/>
        <color indexed="8"/>
        <rFont val="Arial"/>
        <family val="2"/>
      </rPr>
      <t xml:space="preserve"> efter kön.  Årskurs 9. 1971–2018.</t>
    </r>
  </si>
  <si>
    <r>
      <t xml:space="preserve">Andelen alkoholkonsumenter </t>
    </r>
    <r>
      <rPr>
        <b/>
        <vertAlign val="superscript"/>
        <sz val="10"/>
        <color indexed="8"/>
        <rFont val="Arial"/>
        <family val="2"/>
      </rPr>
      <t>a)</t>
    </r>
    <r>
      <rPr>
        <b/>
        <sz val="10"/>
        <color indexed="8"/>
        <rFont val="Arial"/>
        <family val="2"/>
      </rPr>
      <t xml:space="preserve"> efter kön. Gymnasiets år 2. 2004–2018.</t>
    </r>
  </si>
  <si>
    <t>Andelen elever som druckit alkohol någon gång, de senaste 12 månaderna eller de senaste 30 dagarna, efter kön. Årskurs 9. 2012–2018.</t>
  </si>
  <si>
    <t>Andelen elever som druckit alkohol någon gång, de senaste 12 månaderna eller de senaste 30 dagarna, efter kön. Gymnasiets år 2. 2012–2018.</t>
  </si>
  <si>
    <t>Dricker inte alkohol från Systembolaget</t>
  </si>
  <si>
    <t>Dricker inte smugglad alkohol</t>
  </si>
  <si>
    <t>Tog in själv från utlandet</t>
  </si>
  <si>
    <r>
      <t xml:space="preserve">Anskaffningskällor av alkohol vid senaste konsumtionstillfället, bland de elever som druckit alkohol de senaste 12 månaderna </t>
    </r>
    <r>
      <rPr>
        <b/>
        <vertAlign val="superscript"/>
        <sz val="10"/>
        <color indexed="8"/>
        <rFont val="Arial"/>
        <family val="2"/>
      </rPr>
      <t>a)</t>
    </r>
    <r>
      <rPr>
        <b/>
        <sz val="10"/>
        <color indexed="8"/>
        <rFont val="Arial"/>
        <family val="2"/>
      </rPr>
      <t>. Gymnasiets år 2. 2012–2018.</t>
    </r>
  </si>
  <si>
    <r>
      <t xml:space="preserve">Anskaffningskällor av alkohol vid senaste konsumtionstillfället, bland de elever som druckit alkohol de senaste 12 månaderna </t>
    </r>
    <r>
      <rPr>
        <b/>
        <vertAlign val="superscript"/>
        <sz val="10"/>
        <color indexed="8"/>
        <rFont val="Arial"/>
        <family val="2"/>
      </rPr>
      <t>a)</t>
    </r>
    <r>
      <rPr>
        <b/>
        <sz val="10"/>
        <color indexed="8"/>
        <rFont val="Arial"/>
        <family val="2"/>
      </rPr>
      <t>. Årskurs 9. 2012–2018.</t>
    </r>
  </si>
  <si>
    <t>Dricker inte (längre) alkohol</t>
  </si>
  <si>
    <t>Andelen elever som uppger erfarenhet av olika narkotikasorter efter kön. Årskurs 9. 1989–2018.</t>
  </si>
  <si>
    <t>Ja, alkohol totalt</t>
  </si>
  <si>
    <t>a) 1977 ingick Pilsner samt Mellanöl i den beräknade totala årskonsumtionen. 1978 togs frågorna om Pilsner och Mellanöl bort.1998 tillades blanddrycker i den totala årskonsumtionen.</t>
  </si>
  <si>
    <t>Andelen elever som använt viktminskningspreparat utan läkarordination, efter kön. Årskurs 9.  2014–2018.</t>
  </si>
  <si>
    <t>Andelen elever som använt viktminskningspreparat utan läkarordination, efter kön. Gymnasiet år 2.  2014–2018.</t>
  </si>
  <si>
    <t>Ja, men i framtiden</t>
  </si>
  <si>
    <r>
      <t>Alla</t>
    </r>
    <r>
      <rPr>
        <vertAlign val="superscript"/>
        <sz val="10"/>
        <color indexed="8"/>
        <rFont val="Arial"/>
        <family val="2"/>
      </rPr>
      <t>c)</t>
    </r>
  </si>
  <si>
    <r>
      <t>Alla</t>
    </r>
    <r>
      <rPr>
        <vertAlign val="superscript"/>
        <sz val="10"/>
        <color indexed="8"/>
        <rFont val="Arial"/>
        <family val="2"/>
      </rPr>
      <t>d)</t>
    </r>
  </si>
  <si>
    <r>
      <t xml:space="preserve">Andelen högkonsumenter (flickor; minst 9 standardglas, pojkar; minst 14 standardglas </t>
    </r>
    <r>
      <rPr>
        <b/>
        <vertAlign val="superscript"/>
        <sz val="10"/>
        <color indexed="8"/>
        <rFont val="Arial"/>
        <family val="2"/>
      </rPr>
      <t>a)</t>
    </r>
    <r>
      <rPr>
        <b/>
        <sz val="10"/>
        <color indexed="8"/>
        <rFont val="Arial"/>
        <family val="2"/>
      </rPr>
      <t xml:space="preserve">  i veckan), efter kön</t>
    </r>
    <r>
      <rPr>
        <b/>
        <sz val="10"/>
        <color indexed="8"/>
        <rFont val="Arial"/>
        <family val="2"/>
      </rPr>
      <t>. Årskurs 9. 1989–2018.</t>
    </r>
  </si>
  <si>
    <r>
      <t>Ej svar</t>
    </r>
    <r>
      <rPr>
        <vertAlign val="superscript"/>
        <sz val="10"/>
        <color indexed="8"/>
        <rFont val="Arial"/>
        <family val="2"/>
      </rPr>
      <t>b)</t>
    </r>
  </si>
  <si>
    <t>b) Ej svar är inräknat i Nej-alternativet t.o.m 2012A.</t>
  </si>
  <si>
    <t>c) Redovisas för pojkar och flickor sammanslaget. Elever som inte uppgett könstillhörighet ingår ej.</t>
  </si>
  <si>
    <r>
      <t xml:space="preserve">Andelen högkonsumenter (flickor; minst 9 standardglas, pojkar; minst 14 standardglas </t>
    </r>
    <r>
      <rPr>
        <b/>
        <vertAlign val="superscript"/>
        <sz val="10"/>
        <color indexed="8"/>
        <rFont val="Arial"/>
        <family val="2"/>
      </rPr>
      <t>a)</t>
    </r>
    <r>
      <rPr>
        <b/>
        <sz val="10"/>
        <color indexed="8"/>
        <rFont val="Arial"/>
        <family val="2"/>
      </rPr>
      <t xml:space="preserve">  i veckan, efter kön</t>
    </r>
    <r>
      <rPr>
        <b/>
        <sz val="10"/>
        <color indexed="8"/>
        <rFont val="Arial"/>
        <family val="2"/>
      </rPr>
      <t>. Gymnasiets år 2. 2004–2018.</t>
    </r>
  </si>
  <si>
    <r>
      <t xml:space="preserve">Andelen riskkonsumenter (druckit minst 9 standardglas (flickor) eller 14 standardglas </t>
    </r>
    <r>
      <rPr>
        <b/>
        <vertAlign val="superscript"/>
        <sz val="10"/>
        <color indexed="8"/>
        <rFont val="Arial"/>
        <family val="2"/>
      </rPr>
      <t>a)</t>
    </r>
    <r>
      <rPr>
        <b/>
        <sz val="10"/>
        <color indexed="8"/>
        <rFont val="Arial"/>
        <family val="2"/>
      </rPr>
      <t xml:space="preserve"> (pojkar) i veckan och/eller intensivkonsumerat</t>
    </r>
    <r>
      <rPr>
        <b/>
        <vertAlign val="superscript"/>
        <sz val="10"/>
        <color indexed="8"/>
        <rFont val="Arial"/>
        <family val="2"/>
      </rPr>
      <t>b)</t>
    </r>
    <r>
      <rPr>
        <b/>
        <sz val="10"/>
        <color indexed="8"/>
        <rFont val="Arial"/>
        <family val="2"/>
      </rPr>
      <t xml:space="preserve"> månatligen), efter kön</t>
    </r>
    <r>
      <rPr>
        <b/>
        <sz val="10"/>
        <color indexed="8"/>
        <rFont val="Arial"/>
        <family val="2"/>
      </rPr>
      <t>. Årskurs 9. 1989–2018.</t>
    </r>
  </si>
  <si>
    <t>d) Redovisas för pojkar och flickor sammanslaget. Elever som inte uppgett könstillhörighet ingår ej.</t>
  </si>
  <si>
    <r>
      <t xml:space="preserve">Andelen riskkonsumenter (druckit minst 9 standardglas (flickor) eller 14 standardglas </t>
    </r>
    <r>
      <rPr>
        <b/>
        <vertAlign val="superscript"/>
        <sz val="10"/>
        <color indexed="8"/>
        <rFont val="Arial"/>
        <family val="2"/>
      </rPr>
      <t>a)</t>
    </r>
    <r>
      <rPr>
        <b/>
        <sz val="10"/>
        <color indexed="8"/>
        <rFont val="Arial"/>
        <family val="2"/>
      </rPr>
      <t xml:space="preserve"> (pojkar) i veckan och/eller intensivkonsumerat</t>
    </r>
    <r>
      <rPr>
        <b/>
        <vertAlign val="superscript"/>
        <sz val="10"/>
        <color indexed="8"/>
        <rFont val="Arial"/>
        <family val="2"/>
      </rPr>
      <t>b)</t>
    </r>
    <r>
      <rPr>
        <b/>
        <sz val="10"/>
        <color indexed="8"/>
        <rFont val="Arial"/>
        <family val="2"/>
      </rPr>
      <t xml:space="preserve"> månatligen), efter kön</t>
    </r>
    <r>
      <rPr>
        <b/>
        <sz val="10"/>
        <color indexed="8"/>
        <rFont val="Arial"/>
        <family val="2"/>
      </rPr>
      <t>. Gymnasiets år 2. 2004–2018.</t>
    </r>
  </si>
  <si>
    <r>
      <t xml:space="preserve">Olika alkoholvanor och erfarenhet av att ha druckit hemtillverkad respektive smugglad alkohol fördelat på (grupper av) län </t>
    </r>
    <r>
      <rPr>
        <b/>
        <vertAlign val="superscript"/>
        <sz val="10"/>
        <color indexed="8"/>
        <rFont val="Arial"/>
        <family val="2"/>
      </rPr>
      <t>a)</t>
    </r>
    <r>
      <rPr>
        <b/>
        <sz val="10"/>
        <color indexed="8"/>
        <rFont val="Arial"/>
        <family val="2"/>
      </rPr>
      <t>. Tvåårsmedelvärden. Procentuell fördelning samt medelvärde liter. Årskurs 9. 1989–2017.</t>
    </r>
  </si>
  <si>
    <t>2016/2017</t>
  </si>
  <si>
    <t>ANDT-indikatorer fördelade på H-region. Procent, förutom årlig alkoholkonsumtion (liter). Årskurs 9. 2017–2018 sammanslaget.</t>
  </si>
  <si>
    <t>f) Inkluderar 67 elever utan känd regionstillhörighet.</t>
  </si>
  <si>
    <t>f) Inkluderar 82 elever utan känd regionstillhörighet.</t>
  </si>
  <si>
    <t>ANDT-indikatorer fördelade på H-region. Procent, förutom årlig alkoholkonsumtion (liter). Gymnasiets år 2. 2017–2018 sammanslaget.</t>
  </si>
  <si>
    <t>Blekinge</t>
  </si>
  <si>
    <t>Dalarna</t>
  </si>
  <si>
    <t>Gotland</t>
  </si>
  <si>
    <t>Gävleborg</t>
  </si>
  <si>
    <t>Halland</t>
  </si>
  <si>
    <t>Jämtland</t>
  </si>
  <si>
    <t>Jönköping</t>
  </si>
  <si>
    <t>Kalmar</t>
  </si>
  <si>
    <t>Kronoberg</t>
  </si>
  <si>
    <t>Norrbotten</t>
  </si>
  <si>
    <t>Skåne</t>
  </si>
  <si>
    <t>Stockholm</t>
  </si>
  <si>
    <t>Södermanland</t>
  </si>
  <si>
    <t>Uppsala</t>
  </si>
  <si>
    <t>Värmland</t>
  </si>
  <si>
    <t>Västerbotten</t>
  </si>
  <si>
    <t>Västernorrland</t>
  </si>
  <si>
    <t>Västmanland</t>
  </si>
  <si>
    <t>Västra Götaland</t>
  </si>
  <si>
    <t>Örebro</t>
  </si>
  <si>
    <t>Östergötland</t>
  </si>
  <si>
    <t>f) Inkluderar 54 elever utan känd regionstillhörighet.</t>
  </si>
  <si>
    <t>ANDT-indikatorer fördelade på län. Procent, förutom årlig alkoholkonsumtion (liter). Årskurs 9. 2017–2018 sammanslaget.</t>
  </si>
  <si>
    <t>ANDT-indikatorer fördelade på län. Procent, förutom årlig alkoholkonsumtion (liter). Gymnasiets år 2. 2017–2018 sammanslaget.</t>
  </si>
  <si>
    <t>Använt narkotika senaste 12 månaderna</t>
  </si>
  <si>
    <t>Sniffat/boffat senaste 12 månaderna</t>
  </si>
  <si>
    <r>
      <t xml:space="preserve">Använt AAS </t>
    </r>
    <r>
      <rPr>
        <vertAlign val="superscript"/>
        <sz val="10"/>
        <color theme="1"/>
        <rFont val="Arial"/>
        <family val="2"/>
      </rPr>
      <t>e)</t>
    </r>
    <r>
      <rPr>
        <sz val="10"/>
        <color theme="1"/>
        <rFont val="Arial"/>
        <family val="2"/>
      </rPr>
      <t xml:space="preserve"> senaste 12 månaderna</t>
    </r>
  </si>
  <si>
    <r>
      <t xml:space="preserve">Riket </t>
    </r>
    <r>
      <rPr>
        <b/>
        <vertAlign val="superscript"/>
        <sz val="10"/>
        <color theme="1"/>
        <rFont val="Arial"/>
        <family val="2"/>
      </rPr>
      <t>c)</t>
    </r>
  </si>
  <si>
    <t>b) Av tekniska skäl definieras alkoholkonsument t.o.m 2011 som att någon gång ha druckit alkohol, fr.o.m. 2012 definieras det som att ha druckit alkohol senaste 12 månaderna..</t>
  </si>
  <si>
    <t>b) Av tekniska skäl definieras alkoholkonsument t.o.m 2011 som att någon gång ha druckit alkohol, fr.o.m. 2012 definieras det som att ha druckit alkohol senaste 12 månaderna.</t>
  </si>
  <si>
    <t>b) Åren 1997 och 2012 ändrades tobaksfrågorna. Den förändrade strukturen/formulering av frågorna har betydelse för resultatjämförelser mellan de olika frågeperioderna. Från 2012B definieras en rökare/snusare som någon som rökt/snusat senaste 12 månaderna och sagt att den fortfarande röker/snusar.</t>
  </si>
  <si>
    <t>b) År 2012 ändrades tobaksfrågorna. Den förändrade strukturen/formulering av frågorna har betydelse för resultatjämförelser mellan de olika frågeperioderna. Från 2012B definieras en rökare/snusare som någon som rökt/snusat senaste 12 månaderna och sagt att den fortfarande röker/snusar.</t>
  </si>
  <si>
    <r>
      <t xml:space="preserve">Olika alkoholvanor och erfarenhet av att ha druckit hemtillverkad respektive smugglad alkohol fördelat på (grupper av) län </t>
    </r>
    <r>
      <rPr>
        <b/>
        <vertAlign val="superscript"/>
        <sz val="10"/>
        <color indexed="8"/>
        <rFont val="Arial"/>
        <family val="2"/>
      </rPr>
      <t>a)</t>
    </r>
    <r>
      <rPr>
        <b/>
        <sz val="10"/>
        <color indexed="8"/>
        <rFont val="Arial"/>
        <family val="2"/>
      </rPr>
      <t>. Tvåårsmedelvärden. Procentuell fördelning samt medelvärde liter. Gymnasiets år 2. 2004–2017.</t>
    </r>
  </si>
  <si>
    <r>
      <t xml:space="preserve">Elevernas tobaks- och narkotikaanvändning fördelat på (grupper av) län </t>
    </r>
    <r>
      <rPr>
        <b/>
        <vertAlign val="superscript"/>
        <sz val="10"/>
        <color indexed="8"/>
        <rFont val="Arial"/>
        <family val="2"/>
      </rPr>
      <t>a)</t>
    </r>
    <r>
      <rPr>
        <b/>
        <sz val="10"/>
        <color indexed="8"/>
        <rFont val="Arial"/>
        <family val="2"/>
      </rPr>
      <t>. Tvåårsmedelvärden. Procentuell fördelning. Årskurs 9. 1989–2017.</t>
    </r>
  </si>
  <si>
    <r>
      <t xml:space="preserve">Elevernas tobaks- och narkotikaanvändning fördelat på (grupper av) län </t>
    </r>
    <r>
      <rPr>
        <b/>
        <vertAlign val="superscript"/>
        <sz val="10"/>
        <color indexed="8"/>
        <rFont val="Arial"/>
        <family val="2"/>
      </rPr>
      <t>a)</t>
    </r>
    <r>
      <rPr>
        <b/>
        <sz val="10"/>
        <color indexed="8"/>
        <rFont val="Arial"/>
        <family val="2"/>
      </rPr>
      <t>. Tvåårsmedelvärden. Procentuell fördelning. Gymnasiets år 2. 2004–2017.</t>
    </r>
  </si>
  <si>
    <r>
      <t>Andelen elever som använt receptbelagda smärtstillande medel utan läkarordination, efter kön</t>
    </r>
    <r>
      <rPr>
        <b/>
        <vertAlign val="superscript"/>
        <sz val="10"/>
        <color theme="1"/>
        <rFont val="Arial"/>
        <family val="2"/>
      </rPr>
      <t>a)</t>
    </r>
    <r>
      <rPr>
        <b/>
        <sz val="10"/>
        <color theme="1"/>
        <rFont val="Arial"/>
        <family val="2"/>
      </rPr>
      <t>. Årskurs 9.  2015–2018.</t>
    </r>
  </si>
  <si>
    <r>
      <t xml:space="preserve">Röker dagligen </t>
    </r>
    <r>
      <rPr>
        <vertAlign val="superscript"/>
        <sz val="10"/>
        <rFont val="Arial"/>
        <family val="2"/>
      </rPr>
      <t>b)</t>
    </r>
  </si>
  <si>
    <r>
      <t xml:space="preserve">Snusar dagligen </t>
    </r>
    <r>
      <rPr>
        <vertAlign val="superscript"/>
        <sz val="10"/>
        <rFont val="Arial"/>
        <family val="2"/>
      </rPr>
      <t>b)</t>
    </r>
  </si>
  <si>
    <t xml:space="preserve"> Skolelevers drogvanor 1971–2018</t>
  </si>
  <si>
    <t>Annan vuxen som köpte ut/sålde</t>
  </si>
  <si>
    <t>I de fall ett nytt formulär testats med en så kallad split-half (se t.ex. i CAN-rapport 134) redovisas det gamla formuläret som A, t.ex. 2012A.</t>
  </si>
  <si>
    <t>I de fall ett nytt formulär testats med en så kallad split-half redovisas det nya formuläret som B, t.ex. 2012B.</t>
  </si>
  <si>
    <t>Arbetet med att införa resultat för totalen av samtliga respondeter i respektive tabell har påbörjats.  I de fall tomma celler återfinns i totalkolumnerna kommer de att uppdateras.</t>
  </si>
  <si>
    <r>
      <t xml:space="preserve">Tabellbilaga till CAN rapport </t>
    </r>
    <r>
      <rPr>
        <sz val="11"/>
        <rFont val="Calibri"/>
        <family val="2"/>
        <scheme val="minor"/>
      </rPr>
      <t>178</t>
    </r>
  </si>
  <si>
    <r>
      <t>Denna Excelfil utgörs av tabeller innehållande data hämtade från CAN:s årliga drogvaneundersökning bland skolelever i årskurs 9 och gymnasiets år 2. Tabellerna visar data från 1971</t>
    </r>
    <r>
      <rPr>
        <sz val="11"/>
        <color theme="1"/>
        <rFont val="Calibri"/>
        <family val="2"/>
      </rPr>
      <t>–</t>
    </r>
    <r>
      <rPr>
        <sz val="11"/>
        <color theme="1"/>
        <rFont val="Calibri"/>
        <family val="2"/>
        <scheme val="minor"/>
      </rPr>
      <t>2018 för årskurs 9 och från 2004–2018 för gymnasiets år 2. En stor översyn har genomförts av datamaterialet fr.o.m. år 1989 och sedan dess redovisas värdena med en decimal.
Materialet presenteras per årskurs och (med något undantag) fördelat efter kön. Normalt redovisas procenttalen beräknade på samtliga deltagande elever. Antalet deltagande elever för varje år redovisas i tabell 1. I några tabeller redovisas beräkningar gjorda på en särskild grupp elever. I dessa fall framgår detta i rubriken samt genom att antalet respondenter i gruppen redovisas efter bokstaven n=.</t>
    </r>
    <r>
      <rPr>
        <sz val="11"/>
        <rFont val="Calibri"/>
        <family val="2"/>
        <scheme val="minor"/>
      </rPr>
      <t xml:space="preserve"> Ibland sker mindre uppdateringar av tidigare års värden. I de fall större revideringar genomförts framgår detta av respektive tabell.</t>
    </r>
    <r>
      <rPr>
        <sz val="11"/>
        <color theme="1"/>
        <rFont val="Calibri"/>
        <family val="2"/>
        <scheme val="minor"/>
      </rPr>
      <t xml:space="preserve"> För mer information om undersökningarna hänvisas till CAN-rapport </t>
    </r>
    <r>
      <rPr>
        <sz val="11"/>
        <rFont val="Calibri"/>
        <family val="2"/>
        <scheme val="minor"/>
      </rPr>
      <t>161</t>
    </r>
    <r>
      <rPr>
        <sz val="11"/>
        <color theme="1"/>
        <rFont val="Calibri"/>
        <family val="2"/>
        <scheme val="minor"/>
      </rPr>
      <t xml:space="preserve"> som kan laddas ner från www.can.se.</t>
    </r>
  </si>
  <si>
    <t>2018-12-12</t>
  </si>
  <si>
    <r>
      <t xml:space="preserve">Ett flertal olika begrepp förekommer vilka får sin definition i respektive tabell. Eftersöks djupare förklaringar hänvisas till CAN-rapport </t>
    </r>
    <r>
      <rPr>
        <sz val="11"/>
        <rFont val="Calibri"/>
        <family val="2"/>
        <scheme val="minor"/>
      </rPr>
      <t>178</t>
    </r>
    <r>
      <rPr>
        <sz val="11"/>
        <color theme="1"/>
        <rFont val="Calibri"/>
        <family val="2"/>
        <scheme val="minor"/>
      </rPr>
      <t>.</t>
    </r>
  </si>
  <si>
    <t>Övriga spel</t>
  </si>
  <si>
    <r>
      <t xml:space="preserve">Har inte spelat de senaste 30 dagarna </t>
    </r>
    <r>
      <rPr>
        <vertAlign val="superscript"/>
        <sz val="10"/>
        <color theme="1"/>
        <rFont val="Arial"/>
        <family val="2"/>
      </rPr>
      <t>a)</t>
    </r>
  </si>
  <si>
    <t>Hur mycket pengar har du spelat för de senaste 30 dagarna? Årskurs 9. 2000–2012A, 2015–2018.</t>
  </si>
  <si>
    <t>a) År 2004 förgicks frågan om mängden spelade pengar av ett filter om spel överhuvudtaget förekommit senaste 30 dagarna.</t>
  </si>
  <si>
    <t>a) Åren 2000–2004 föregicks frågan om mängden spelade pengar av ett filter om spel överhuvudtaget förekommit senaste 30 dagarna.</t>
  </si>
  <si>
    <t>Hur mycket pengar har du spelat för de senaste 30 dagarna? Gymnasiets år 2. 2004–2012A, 2015–2018.</t>
  </si>
  <si>
    <t>Frekventa snusare (snusar varje/nästan varje dag)</t>
  </si>
  <si>
    <t xml:space="preserve">b) Före 1989B beräknades den totala årskonsumtionen utifrån ett konsumtionsindex där varje elev tillskrevs klassmitten i intervallet för elevens indexvärde. Den sista klassen är öppen och klassmitten har getts ett ungefärligt värde. Detta förfarande gör att metoden är underskattande och ej kan jämföras med perioden efter. Den beräknade mängden för pojkar och flickor 1989A utgör 86 procent av värdet för 1989B. </t>
  </si>
  <si>
    <r>
      <t xml:space="preserve">  3</t>
    </r>
    <r>
      <rPr>
        <vertAlign val="superscript"/>
        <sz val="10"/>
        <color theme="1"/>
        <rFont val="Arial"/>
        <family val="2"/>
      </rPr>
      <t>b)</t>
    </r>
  </si>
  <si>
    <r>
      <t>95</t>
    </r>
    <r>
      <rPr>
        <vertAlign val="superscript"/>
        <sz val="10"/>
        <color theme="1"/>
        <rFont val="Arial"/>
        <family val="2"/>
      </rPr>
      <t>b)</t>
    </r>
  </si>
  <si>
    <t xml:space="preserve">b) andel beräknad utifrån värdena för pojkar respektive flickor. </t>
  </si>
  <si>
    <t>Antal deltagande, andel ej deltagande elever i de medverkande klasserna samt klassbortfallet i procent. 1971–2018a).</t>
  </si>
  <si>
    <t>Andelen alkoholkonsumenter a) efter kön.  Årskurs 9. 1971–2018.</t>
  </si>
  <si>
    <t>Andelen alkoholkonsumenter a) efter kön. Gymnasiets år 2. 2004–2018.</t>
  </si>
  <si>
    <t>Genomsnittlig total årskonsumtion mätt i liter ren alkohol (100%) samt olika dryckers andel av den totala alkoholkonsumtionen efter kön a). Årskurs 9. 1977–2018.</t>
  </si>
  <si>
    <t>Andelen elever som vid ett och samma tillfälle druckit alkohol motsvarande minst fyra stora burkar starköl/starkcider eller 18 cl (en halv kvarting) sprit eller en helflaska vin eller sex burkar folköl, efter kön a). Årskurs 9. 1972–2012A b).</t>
  </si>
  <si>
    <t>Andelen elever som vid ett och samma tillfälle druckit alkohol motsvarande minst 18 cl sprit (en halv kvarting) eller en helflaska vin eller fyra stora flaskor stark cider/alkoläsk eller fyra burkar starköl eller sex burkar folköl, efter kön. Gymnasiets år 2. 2004–2012A a).</t>
  </si>
  <si>
    <t>Andelen högkonsumenter (flickor; minst 9 standardglas, pojkar; minst 14 standardglas a)  i veckan), efter kön. Årskurs 9. 1989–2018.</t>
  </si>
  <si>
    <t>Andelen högkonsumenter (flickor; minst 9 standardglas, pojkar; minst 14 standardglas a)  i veckan, efter kön. Gymnasiets år 2. 2004–2018.</t>
  </si>
  <si>
    <t>Andelen riskkonsumenter (druckit minst 9 standardglas (flickor) eller 14 standardglas a) (pojkar) i veckan och/eller intensivkonsumeratb) månatligen), efter kön. Årskurs 9. 1989–2018.</t>
  </si>
  <si>
    <t>Andelen riskkonsumenter (druckit minst 9 standardglas (flickor) eller 14 standardglas a) (pojkar) i veckan och/eller intensivkonsumeratb) månatligen), efter kön. Gymnasiets år 2. 2004–2018.</t>
  </si>
  <si>
    <t>Andelen elever som under de senaste 12 månaderna druckit alkohol från oregistrerade källor, efter kön a). Årskurs 9. 1997–2018.</t>
  </si>
  <si>
    <t>Andelen elever som under de senaste 12 månaderna druckit alkohol från oregistrerade källor, efter kön a). Gymnasiets år 2. 2004–2018.</t>
  </si>
  <si>
    <t>Andelen elever som blivit bjudna på alkohol av sina föräldrar/vårdnadshavare under de senaste 12 månaderna efter kön.a) Årskurs 9. 2006–2018.</t>
  </si>
  <si>
    <t>Andelen elever som blivit bjudna på alkohol av sina föräldrar/vårdnadshavare under de senaste 12 månaderna efter kön.a) Gymnasiets år 2. 2006–2018.</t>
  </si>
  <si>
    <t>Anskaffningskällor av alkohol vid senaste konsumtionstillfället, bland de elever som druckit alkohol de senaste 12 månaderna a). Årskurs 9. 2012–2018.</t>
  </si>
  <si>
    <t>Anskaffningskällor av alkohol vid senaste konsumtionstillfället, bland de elever som druckit alkohol de senaste 12 månaderna a). Gymnasiets år 2. 2012–2018.</t>
  </si>
  <si>
    <t>Har du någonsin fått något av följande problem på grund av att du druckit alkohola)? Årskurs 9. 1995-2012A.</t>
  </si>
  <si>
    <t>Har du någonsin fått något av följande problem på grund av att du druckit alkohola)? Gymnasiet år 2. 2004-2012A.</t>
  </si>
  <si>
    <t>Andelen elever som röker efter kön a). Årskurs 9. 1971–2018.</t>
  </si>
  <si>
    <t>Andelen elever som röker efter kön a). Gymnasiets år 2. 2004–2018.</t>
  </si>
  <si>
    <t>Anskaffning av cigaretter bland elever som rökera). Procentuell fördelning efter kön. Årskurs 9. 1997–2018.</t>
  </si>
  <si>
    <t>Anskaffning av cigaretter bland elever under 18 år som röker. Procentuell fördelning efter kön. Gymnasiets år 2. 2012–2018 a).</t>
  </si>
  <si>
    <t>Andelen elever som snusar efter kön a). Årskurs 9. 1974–2018.</t>
  </si>
  <si>
    <t>Andelen elever som snusar efter kön a). Gymnasiets år 2. 2004–2018.</t>
  </si>
  <si>
    <t>Anskaffning av snus bland elever som snusara). Procentuell fördelning efter kön. Årskurs 9. 1997–2018.</t>
  </si>
  <si>
    <t>Anskaffning av snus bland elever under 18 år som snusara). Procentuell fördelning efter kön. Gymnasiets år 2. 2012–2018.</t>
  </si>
  <si>
    <t>Tobaksvanor a). Procentuell fördelning efter kön. Årskurs 9. 1984–2018.</t>
  </si>
  <si>
    <t>Tobaksvanor a). Procentuell fördelning efter kön. Gymnasiets år 2. 2004–2018.</t>
  </si>
  <si>
    <t>Andelen elever som rökt vattenpipa någon gång, de senaste 12 månaderna eller de senaste 30 dagarna efter köna). Årskurs 9. 2009–2018.</t>
  </si>
  <si>
    <t>Andelen elever som rökt vattenpipa någon gång, de senaste 12 månaderna eller de senaste 30 dagarna efter köna). Gymnasiets år 2. 2009–2018.</t>
  </si>
  <si>
    <t>Andelen elever som någon gång använt narkotika a), efter kön. Årskurs 9. 1971–2018.</t>
  </si>
  <si>
    <t>Andelen elever som använt narkotika de senaste 30 dagarna, efter köna). Årskurs 9. 1971–2018.</t>
  </si>
  <si>
    <t>Andelen elever som använt narkotika de senaste 30 dagarna, efter kön a). Gymnasiets år 2. 2004–2018.</t>
  </si>
  <si>
    <t>Andelen narkotikaerfarna elever som enbart använt cannabispreparat, enbart använt annan narkotika respektive använt både cannabispreparat och annan narkotika, efter kön a). Årskurs 9.  1989–2018.</t>
  </si>
  <si>
    <t>Andelen narkotikaerfarna elever som enbart använt cannabispreparat, enbart använt annan narkotika respektive använt både cannabispreparat och annan narkotika, efter kön a). Gymnasiets år 2.  1989–2018.</t>
  </si>
  <si>
    <t>Andelen elever som sniffat/boffat, efter kön a). Årskurs 9. 1971–2018.</t>
  </si>
  <si>
    <t>Andelen elever som sniffat/boffat, efter kön a). Gymnasiets år 2.  2004–2018.</t>
  </si>
  <si>
    <t>Andelen elever som någon gång använt receptbelagda sömnmedel eller lugnande medel utan recept, efter kön a). Årskurs 9. 1989–2018.</t>
  </si>
  <si>
    <t>Andelen elever som någon gång använt receptbelagda sömnmedel eller lugnande medel utan recept, efter kön a). Gymnasiets år 2. 2004–2018.</t>
  </si>
  <si>
    <t>Andelen elever som använt receptbelagda smärtstillande medel utan läkarordination, efter köna). Årskurs 9.  2015–2018.</t>
  </si>
  <si>
    <t>Andelen elever som använt läkemedel i tillsammans med alkohol i berusningssyfte, efter kön a). Årskurs 9.  1989–2018.</t>
  </si>
  <si>
    <t>Andelen elever som använt anabola androgena steroider (AAS), efter kön a). Årskurs 9. 1993–2018.</t>
  </si>
  <si>
    <t>Andelen elever som använt anabola androgena steroider (AAS), efter kön a). Gymnasiets år 2. 2004–2018.</t>
  </si>
  <si>
    <t>Andelen elever som debuterat med respektive beteende vid 13 års ålder eller tidigare, efter kön a). Årskurs 9. 1989–2018.</t>
  </si>
  <si>
    <t>Andelen elever som debuterat med respektive beteende vid 13 års ålder eller tidigare, efter kön a). Gymnasiets år 2. 2004–2018.</t>
  </si>
  <si>
    <t>Hur stor risk tror du det är att människor skadar sig själva, fysiskt eller på annat sätt, om de röker 10 cigaretter eller mer per dag a). Procentuell fördelning efter kön. Årskurs 9. 2007–2018.</t>
  </si>
  <si>
    <t xml:space="preserve">Hur stor risk tror du det är att människor skadar sig själva, fysiskt eller på annat sätt om, de röker 10 cigaretter eller mer per dag a). Gymnasiets år 2. Procentuell fördelning efter kön. 2007–2018. </t>
  </si>
  <si>
    <t xml:space="preserve">Hur stor risk tror du det är att människor skadar sig själva, fysiskt eller på annat sätt, om de snusar 3 dosor (ca 75 "prillor"a)) per vecka. Procentuell fördelning efter kön. Årskurs 9. 2012–2018. </t>
  </si>
  <si>
    <t xml:space="preserve">Hur stor risk tror du det är att människor skadar sig själva, fysiskt eller på annat sätt, om de snusar 3 dosor (ca 75 "prillor"a)) per vecka. Procentuell fördelning efter kön. Gymnasiets år 2. 2012–2018. </t>
  </si>
  <si>
    <t xml:space="preserve">Hur stor risk tror du det är att människor skadar sig själva, fysiskt eller på annat sätt, om de berusar sig på alkohol varje helg a).  Procentuell fördelning efter kön. Årskurs 9. 2007–2018. </t>
  </si>
  <si>
    <t xml:space="preserve">Hur stor risk tror du det är att människor skadar sig själva, fysiskt eller på annat sätt, om de berusar sig på alkohol varje helg a). Procentuell fördelning efter kön. Gymnasiets år 2. 2007–2018. </t>
  </si>
  <si>
    <t>Hur stor risk tror du det är att människor skadar sig själva, fysiskt eller på annat sätt, om de provar marijuana eller hasch 1–2 gånger a).  Procentuell fördelning efter kön. Årskurs 9. 2007–2018.</t>
  </si>
  <si>
    <t xml:space="preserve">Hur stor risk tror du det är att människor skadar sig själva, fysiskt eller på annat sätt, om de provar marijuana eller hasch 1–2 gånger a).  Procentuell fördelning efter kön. Gymnasiets år 2. 2007–2018. </t>
  </si>
  <si>
    <t>Olika alkoholvanor och erfarenhet av att ha druckit hemtillverkad respektive smugglad alkohol fördelat på (grupper av) län a). Tvåårsmedelvärden. Procentuell fördelning samt medelvärde liter. Årskurs 9. 1989–2017.</t>
  </si>
  <si>
    <t>Olika alkoholvanor och erfarenhet av att ha druckit hemtillverkad respektive smugglad alkohol fördelat på (grupper av) län a). Tvåårsmedelvärden. Procentuell fördelning samt medelvärde liter. Gymnasiets år 2. 2004–2017.</t>
  </si>
  <si>
    <t>Elevernas tobaks- och narkotikaanvändning fördelat på (grupper av) län a). Tvåårsmedelvärden. Procentuell fördelning. Årskurs 9. 1989–2017.</t>
  </si>
  <si>
    <t>Elevernas tobaks- och narkotikaanvändning fördelat på (grupper av) län a). Tvåårsmedelvärden. Procentuell fördelning. Gymnasiets år 2. 2004–2017.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</si>
</sst>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 _k_r_-;\-* #,##0.00\ _k_r_-;_-* &quot;-&quot;??\ _k_r_-;_-@_-"/>
    <numFmt numFmtId="164" formatCode="0.0"/>
    <numFmt numFmtId="165" formatCode="###0.0"/>
    <numFmt numFmtId="166" formatCode="###0"/>
    <numFmt numFmtId="167" formatCode="_-* #,##0\ _k_r_-;\-* #,##0\ _k_r_-;_-* &quot;-&quot;??\ _k_r_-;_-@_-"/>
    <numFmt numFmtId="168" formatCode="_-* #,##0.0\ _k_r_-;\-* #,##0.0\ _k_r_-;_-* &quot;-&quot;??\ _k_r_-;_-@_-"/>
    <numFmt numFmtId="169" formatCode="#,##0.0"/>
    <numFmt numFmtId="170" formatCode="#,###.0"/>
    <numFmt numFmtId="171" formatCode="###0.0%"/>
    <numFmt numFmtId="172" formatCode="0.0_ ;\-0.0\ "/>
    <numFmt numFmtId="173" formatCode="[$-F400]h:mm:ss\ AM/PM"/>
    <numFmt numFmtId="174" formatCode="####.0"/>
    <numFmt numFmtId="175" formatCode="####.0%"/>
    <numFmt numFmtId="176" formatCode="####"/>
    <numFmt numFmtId="177" formatCode="0_ ;\-0\ "/>
    <numFmt numFmtId="178" formatCode="0.000"/>
    <numFmt numFmtId="179" formatCode="#,###"/>
    <numFmt numFmtId="180" formatCode="###0.00"/>
  </numFmts>
  <fonts count="75" x14ac:knownFonts="1">
    <font>
      <sz val="11"/>
      <color theme="1"/>
      <name val="Calibri"/>
      <family val="2"/>
      <scheme val="minor"/>
    </font>
    <font>
      <vertAlign val="superscript"/>
      <sz val="10"/>
      <color indexed="8"/>
      <name val="Arial"/>
      <family val="2"/>
    </font>
    <font>
      <sz val="10"/>
      <color indexed="8"/>
      <name val="Arial"/>
      <family val="2"/>
    </font>
    <font>
      <sz val="8"/>
      <name val="Verdana"/>
      <family val="2"/>
    </font>
    <font>
      <b/>
      <sz val="10"/>
      <color indexed="8"/>
      <name val="Arial"/>
      <family val="2"/>
    </font>
    <font>
      <sz val="10"/>
      <color theme="1"/>
      <name val="Arial"/>
      <family val="2"/>
    </font>
    <font>
      <b/>
      <sz val="10"/>
      <color theme="1"/>
      <name val="Arial"/>
      <family val="2"/>
    </font>
    <font>
      <vertAlign val="superscript"/>
      <sz val="10"/>
      <color theme="1"/>
      <name val="Arial"/>
      <family val="2"/>
    </font>
    <font>
      <i/>
      <sz val="10"/>
      <color theme="1"/>
      <name val="Arial"/>
      <family val="2"/>
    </font>
    <font>
      <sz val="11"/>
      <color theme="1"/>
      <name val="Calibri"/>
      <family val="2"/>
      <scheme val="minor"/>
    </font>
    <font>
      <sz val="10"/>
      <name val="Arial"/>
      <family val="2"/>
    </font>
    <font>
      <sz val="10"/>
      <name val="Arial"/>
      <family val="2"/>
    </font>
    <font>
      <b/>
      <sz val="10"/>
      <name val="Arial"/>
      <family val="2"/>
    </font>
    <font>
      <sz val="9"/>
      <color indexed="8"/>
      <name val="Arial"/>
      <family val="2"/>
    </font>
    <font>
      <sz val="11"/>
      <color theme="1"/>
      <name val="Arial"/>
      <family val="2"/>
    </font>
    <font>
      <b/>
      <sz val="11"/>
      <color theme="1"/>
      <name val="Calibri"/>
      <family val="2"/>
      <scheme val="minor"/>
    </font>
    <font>
      <u/>
      <sz val="11"/>
      <color theme="10"/>
      <name val="Calibri"/>
      <family val="2"/>
      <scheme val="minor"/>
    </font>
    <font>
      <sz val="18"/>
      <color theme="1"/>
      <name val="Calibri"/>
      <family val="2"/>
      <scheme val="minor"/>
    </font>
    <font>
      <sz val="8"/>
      <color theme="1"/>
      <name val="Arial"/>
      <family val="2"/>
    </font>
    <font>
      <b/>
      <sz val="11"/>
      <color theme="0"/>
      <name val="Arial"/>
      <family val="2"/>
    </font>
    <font>
      <sz val="10"/>
      <name val="Arial"/>
      <family val="2"/>
    </font>
    <font>
      <b/>
      <sz val="11"/>
      <color theme="0"/>
      <name val="Calibri"/>
      <family val="2"/>
      <scheme val="minor"/>
    </font>
    <font>
      <b/>
      <vertAlign val="superscript"/>
      <sz val="10"/>
      <color indexed="8"/>
      <name val="Arial"/>
      <family val="2"/>
    </font>
    <font>
      <b/>
      <vertAlign val="superscript"/>
      <sz val="10"/>
      <color theme="1"/>
      <name val="Arial"/>
      <family val="2"/>
    </font>
    <font>
      <b/>
      <sz val="11"/>
      <color theme="1"/>
      <name val="Arial"/>
      <family val="2"/>
    </font>
    <font>
      <sz val="10"/>
      <name val="Arial"/>
      <family val="2"/>
    </font>
    <font>
      <sz val="10"/>
      <color theme="1"/>
      <name val="Calibri"/>
      <family val="2"/>
      <scheme val="minor"/>
    </font>
    <font>
      <b/>
      <sz val="10"/>
      <color theme="0"/>
      <name val="Arial"/>
      <family val="2"/>
    </font>
    <font>
      <vertAlign val="superscript"/>
      <sz val="10"/>
      <name val="Arial"/>
      <family val="2"/>
    </font>
    <font>
      <sz val="10"/>
      <color theme="9"/>
      <name val="Arial"/>
      <family val="2"/>
    </font>
    <font>
      <b/>
      <sz val="18"/>
      <color theme="1"/>
      <name val="Calibri"/>
      <family val="2"/>
      <scheme val="minor"/>
    </font>
    <font>
      <sz val="6"/>
      <color theme="1"/>
      <name val="Arial"/>
      <family val="2"/>
    </font>
    <font>
      <sz val="9"/>
      <color theme="1"/>
      <name val="Arial"/>
      <family val="2"/>
    </font>
    <font>
      <b/>
      <sz val="10"/>
      <color rgb="FF000000"/>
      <name val="Arial"/>
      <family val="2"/>
    </font>
    <font>
      <sz val="10"/>
      <name val="Arial"/>
      <family val="2"/>
    </font>
    <font>
      <i/>
      <sz val="11"/>
      <color theme="1"/>
      <name val="Calibri"/>
      <family val="2"/>
      <scheme val="minor"/>
    </font>
    <font>
      <i/>
      <sz val="8"/>
      <color theme="1"/>
      <name val="Arial"/>
      <family val="2"/>
    </font>
    <font>
      <sz val="10"/>
      <name val="Arial"/>
      <family val="2"/>
    </font>
    <font>
      <sz val="9"/>
      <color indexed="8"/>
      <name val="Arial"/>
      <family val="2"/>
    </font>
    <font>
      <sz val="10"/>
      <name val="Arial"/>
      <family val="2"/>
    </font>
    <font>
      <sz val="10"/>
      <color rgb="FF000000"/>
      <name val="Arial"/>
      <family val="2"/>
    </font>
    <font>
      <sz val="10"/>
      <name val="Arial"/>
      <family val="2"/>
    </font>
    <font>
      <sz val="11"/>
      <name val="Calibri"/>
      <family val="2"/>
      <scheme val="minor"/>
    </font>
    <font>
      <u/>
      <sz val="10"/>
      <color theme="10"/>
      <name val="Arial"/>
      <family val="2"/>
    </font>
    <font>
      <sz val="10"/>
      <name val="Arial"/>
      <family val="2"/>
    </font>
    <font>
      <sz val="9"/>
      <color indexed="60"/>
      <name val="Arial"/>
      <family val="2"/>
    </font>
    <font>
      <sz val="10"/>
      <name val="Arial"/>
      <family val="2"/>
    </font>
    <font>
      <sz val="10"/>
      <name val="Arial"/>
      <family val="2"/>
    </font>
    <font>
      <sz val="9"/>
      <color indexed="8"/>
      <name val="Arial"/>
      <family val="2"/>
    </font>
    <font>
      <b/>
      <sz val="9"/>
      <color indexed="8"/>
      <name val="Arial"/>
      <family val="2"/>
    </font>
    <font>
      <sz val="10"/>
      <name val="Arial"/>
      <family val="2"/>
    </font>
    <font>
      <sz val="9"/>
      <color indexed="8"/>
      <name val="Arial"/>
      <family val="2"/>
    </font>
    <font>
      <sz val="9"/>
      <color indexed="60"/>
      <name val="Arial"/>
      <family val="2"/>
    </font>
    <font>
      <sz val="9"/>
      <name val="Arial"/>
      <family val="2"/>
    </font>
    <font>
      <sz val="10"/>
      <name val="Arial"/>
      <family val="2"/>
    </font>
    <font>
      <sz val="9"/>
      <color indexed="60"/>
      <name val="Arial"/>
      <family val="2"/>
    </font>
    <font>
      <sz val="10"/>
      <name val="Arial"/>
      <family val="2"/>
    </font>
    <font>
      <sz val="10"/>
      <name val="Arial"/>
      <family val="2"/>
    </font>
    <font>
      <sz val="10"/>
      <color indexed="60"/>
      <name val="Arial"/>
      <family val="2"/>
    </font>
    <font>
      <sz val="10"/>
      <color indexed="62"/>
      <name val="Arial"/>
      <family val="2"/>
    </font>
    <font>
      <u/>
      <sz val="11"/>
      <color theme="10"/>
      <name val="Arial"/>
      <family val="2"/>
    </font>
    <font>
      <sz val="11"/>
      <name val="Arial"/>
      <family val="2"/>
    </font>
    <font>
      <b/>
      <sz val="10"/>
      <color indexed="60"/>
      <name val="Arial"/>
      <family val="2"/>
    </font>
    <font>
      <b/>
      <sz val="10"/>
      <name val="Arial"/>
      <family val="2"/>
    </font>
    <font>
      <sz val="12"/>
      <color theme="1"/>
      <name val="Calibri"/>
      <family val="2"/>
      <scheme val="minor"/>
    </font>
    <font>
      <sz val="9"/>
      <color indexed="60"/>
      <name val="Arial"/>
      <family val="2"/>
    </font>
    <font>
      <sz val="10"/>
      <name val="Arial"/>
      <family val="2"/>
    </font>
    <font>
      <sz val="9"/>
      <color indexed="8"/>
      <name val="Arial"/>
      <family val="2"/>
    </font>
    <font>
      <sz val="10"/>
      <name val="Arial"/>
      <family val="2"/>
    </font>
    <font>
      <sz val="9"/>
      <color indexed="8"/>
      <name val="Arial"/>
      <family val="2"/>
    </font>
    <font>
      <sz val="9"/>
      <color indexed="60"/>
      <name val="Arial"/>
      <family val="2"/>
    </font>
    <font>
      <sz val="10"/>
      <name val="Arial"/>
      <family val="2"/>
    </font>
    <font>
      <sz val="10"/>
      <name val="Arial"/>
      <family val="2"/>
    </font>
    <font>
      <sz val="9"/>
      <color indexed="8"/>
      <name val="Arial"/>
      <family val="2"/>
    </font>
    <font>
      <sz val="11"/>
      <color theme="1"/>
      <name val="Calibri"/>
      <family val="2"/>
    </font>
  </fonts>
  <fills count="3">
    <fill>
      <patternFill patternType="none"/>
    </fill>
    <fill>
      <patternFill patternType="gray125"/>
    </fill>
    <fill>
      <patternFill patternType="solid">
        <fgColor theme="9"/>
        <bgColor indexed="64"/>
      </patternFill>
    </fill>
  </fills>
  <borders count="12">
    <border>
      <left/>
      <right/>
      <top/>
      <bottom/>
      <diagonal/>
    </border>
    <border>
      <left/>
      <right/>
      <top/>
      <bottom style="thin">
        <color indexed="64"/>
      </bottom>
      <diagonal/>
    </border>
    <border>
      <left/>
      <right/>
      <top style="thin">
        <color indexed="64"/>
      </top>
      <bottom/>
      <diagonal/>
    </border>
    <border>
      <left/>
      <right/>
      <top style="thin">
        <color auto="1"/>
      </top>
      <bottom/>
      <diagonal/>
    </border>
    <border>
      <left/>
      <right/>
      <top/>
      <bottom style="thin">
        <color indexed="64"/>
      </bottom>
      <diagonal/>
    </border>
    <border>
      <left/>
      <right/>
      <top style="thin">
        <color indexed="64"/>
      </top>
      <bottom/>
      <diagonal/>
    </border>
    <border>
      <left/>
      <right/>
      <top style="thin">
        <color auto="1"/>
      </top>
      <bottom/>
      <diagonal/>
    </border>
    <border>
      <left/>
      <right/>
      <top style="thin">
        <color indexed="64"/>
      </top>
      <bottom/>
      <diagonal/>
    </border>
    <border>
      <left/>
      <right/>
      <top style="thin">
        <color auto="1"/>
      </top>
      <bottom/>
      <diagonal/>
    </border>
    <border>
      <left/>
      <right/>
      <top/>
      <bottom style="thin">
        <color indexed="8"/>
      </bottom>
      <diagonal/>
    </border>
    <border>
      <left/>
      <right/>
      <top style="thin">
        <color indexed="64"/>
      </top>
      <bottom style="thin">
        <color indexed="64"/>
      </bottom>
      <diagonal/>
    </border>
    <border>
      <left/>
      <right/>
      <top/>
      <bottom style="thin">
        <color auto="1"/>
      </bottom>
      <diagonal/>
    </border>
  </borders>
  <cellStyleXfs count="555">
    <xf numFmtId="0" fontId="0" fillId="0" borderId="0"/>
    <xf numFmtId="0" fontId="10" fillId="0" borderId="0"/>
    <xf numFmtId="0" fontId="11" fillId="0" borderId="0"/>
    <xf numFmtId="0" fontId="9" fillId="0" borderId="0"/>
    <xf numFmtId="43" fontId="9" fillId="0" borderId="0" applyFont="0" applyFill="0" applyBorder="0" applyAlignment="0" applyProtection="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9" fillId="0" borderId="0"/>
    <xf numFmtId="0" fontId="25"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9" fontId="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xf numFmtId="0" fontId="37" fillId="0" borderId="0"/>
    <xf numFmtId="0" fontId="1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 fillId="0" borderId="0"/>
    <xf numFmtId="0" fontId="10" fillId="0" borderId="0"/>
    <xf numFmtId="0" fontId="10" fillId="0" borderId="0"/>
    <xf numFmtId="0" fontId="9"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7" fillId="0" borderId="0"/>
    <xf numFmtId="0" fontId="47" fillId="0" borderId="0"/>
    <xf numFmtId="0" fontId="47" fillId="0" borderId="0"/>
    <xf numFmtId="0" fontId="47"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47" fillId="0" borderId="0"/>
    <xf numFmtId="0" fontId="47" fillId="0" borderId="0"/>
    <xf numFmtId="0" fontId="47" fillId="0" borderId="0"/>
    <xf numFmtId="0" fontId="4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0" fontId="50" fillId="0" borderId="0"/>
    <xf numFmtId="0" fontId="54"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6" fillId="0" borderId="0"/>
    <xf numFmtId="0" fontId="56" fillId="0" borderId="0"/>
    <xf numFmtId="0" fontId="56" fillId="0" borderId="0"/>
    <xf numFmtId="0" fontId="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0" borderId="0"/>
    <xf numFmtId="0" fontId="10" fillId="0" borderId="0"/>
    <xf numFmtId="0" fontId="10" fillId="0" borderId="0"/>
    <xf numFmtId="0" fontId="10" fillId="0" borderId="0"/>
    <xf numFmtId="0" fontId="10" fillId="0" borderId="0"/>
    <xf numFmtId="0" fontId="57" fillId="0" borderId="0"/>
    <xf numFmtId="0" fontId="57" fillId="0" borderId="0"/>
    <xf numFmtId="0" fontId="10" fillId="0" borderId="0"/>
    <xf numFmtId="0" fontId="10" fillId="0" borderId="0"/>
    <xf numFmtId="0" fontId="57" fillId="0" borderId="0"/>
    <xf numFmtId="0" fontId="57" fillId="0" borderId="0"/>
    <xf numFmtId="0" fontId="57" fillId="0" borderId="0"/>
    <xf numFmtId="0" fontId="57" fillId="0" borderId="0"/>
    <xf numFmtId="0" fontId="10" fillId="0" borderId="0"/>
    <xf numFmtId="0" fontId="10" fillId="0" borderId="0"/>
    <xf numFmtId="0" fontId="10" fillId="0" borderId="0"/>
    <xf numFmtId="0" fontId="57" fillId="0" borderId="0"/>
    <xf numFmtId="0" fontId="63" fillId="0" borderId="0"/>
    <xf numFmtId="0" fontId="9" fillId="0" borderId="0"/>
    <xf numFmtId="0" fontId="2" fillId="0" borderId="0"/>
    <xf numFmtId="0" fontId="9" fillId="0" borderId="0"/>
    <xf numFmtId="0" fontId="9" fillId="0" borderId="0"/>
    <xf numFmtId="0" fontId="64"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10" fillId="0" borderId="0"/>
    <xf numFmtId="9" fontId="9" fillId="0" borderId="0" applyFont="0" applyFill="0" applyBorder="0" applyAlignment="0" applyProtection="0"/>
    <xf numFmtId="9" fontId="9"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10"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9" fillId="0" borderId="0" applyFont="0" applyFill="0" applyBorder="0" applyAlignment="0" applyProtection="0"/>
    <xf numFmtId="0" fontId="10" fillId="0" borderId="0"/>
    <xf numFmtId="0" fontId="57" fillId="0" borderId="0"/>
    <xf numFmtId="0" fontId="57" fillId="0" borderId="0"/>
    <xf numFmtId="0" fontId="57" fillId="0" borderId="0"/>
    <xf numFmtId="0" fontId="57" fillId="0" borderId="0"/>
    <xf numFmtId="0" fontId="57" fillId="0" borderId="0"/>
    <xf numFmtId="0" fontId="10" fillId="0" borderId="0"/>
    <xf numFmtId="0" fontId="10" fillId="0" borderId="0"/>
    <xf numFmtId="0" fontId="10" fillId="0" borderId="0"/>
    <xf numFmtId="0" fontId="10" fillId="0" borderId="0"/>
    <xf numFmtId="0" fontId="1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0" fillId="0" borderId="0"/>
    <xf numFmtId="0" fontId="66" fillId="0" borderId="0"/>
    <xf numFmtId="0" fontId="66" fillId="0" borderId="0"/>
    <xf numFmtId="0" fontId="68" fillId="0" borderId="0"/>
    <xf numFmtId="0" fontId="68" fillId="0" borderId="0"/>
    <xf numFmtId="0" fontId="68" fillId="0" borderId="0"/>
    <xf numFmtId="0" fontId="68" fillId="0" borderId="0"/>
    <xf numFmtId="0" fontId="68" fillId="0" borderId="0"/>
    <xf numFmtId="0" fontId="10" fillId="0" borderId="0"/>
    <xf numFmtId="0" fontId="10" fillId="0" borderId="0"/>
    <xf numFmtId="0" fontId="10"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cellStyleXfs>
  <cellXfs count="1412">
    <xf numFmtId="0" fontId="0" fillId="0" borderId="0" xfId="0"/>
    <xf numFmtId="0" fontId="5" fillId="0" borderId="0" xfId="0" applyFont="1" applyFill="1" applyBorder="1" applyAlignment="1">
      <alignment horizontal="center"/>
    </xf>
    <xf numFmtId="0" fontId="4"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Border="1" applyAlignment="1">
      <alignment horizontal="left"/>
    </xf>
    <xf numFmtId="0" fontId="2" fillId="0" borderId="0" xfId="0" applyFont="1" applyFill="1" applyBorder="1" applyAlignment="1">
      <alignment horizontal="left"/>
    </xf>
    <xf numFmtId="165" fontId="2" fillId="0" borderId="0" xfId="6" applyNumberFormat="1" applyFont="1" applyBorder="1" applyAlignment="1">
      <alignment horizontal="center" vertical="center"/>
    </xf>
    <xf numFmtId="0" fontId="2" fillId="0" borderId="0" xfId="0" applyFont="1" applyBorder="1" applyAlignment="1">
      <alignment wrapText="1"/>
    </xf>
    <xf numFmtId="0" fontId="5" fillId="0" borderId="0" xfId="0" applyFont="1" applyBorder="1" applyAlignment="1">
      <alignment horizontal="justify"/>
    </xf>
    <xf numFmtId="0" fontId="6" fillId="0" borderId="0" xfId="0" applyFont="1" applyBorder="1" applyAlignment="1">
      <alignment horizontal="justify"/>
    </xf>
    <xf numFmtId="165" fontId="2" fillId="0" borderId="0" xfId="0" applyNumberFormat="1" applyFont="1" applyBorder="1" applyAlignment="1">
      <alignment horizontal="center"/>
    </xf>
    <xf numFmtId="167" fontId="2" fillId="0" borderId="0" xfId="4" applyNumberFormat="1" applyFont="1" applyBorder="1" applyAlignment="1">
      <alignment horizontal="center" vertical="center"/>
    </xf>
    <xf numFmtId="168" fontId="2" fillId="0" borderId="0" xfId="4" applyNumberFormat="1" applyFont="1" applyBorder="1" applyAlignment="1">
      <alignment horizontal="center"/>
    </xf>
    <xf numFmtId="165" fontId="2" fillId="0" borderId="0" xfId="8" applyNumberFormat="1" applyFont="1" applyBorder="1" applyAlignment="1">
      <alignment horizontal="right" vertical="center"/>
    </xf>
    <xf numFmtId="0" fontId="2" fillId="0" borderId="0" xfId="7" applyFont="1" applyBorder="1" applyAlignment="1">
      <alignment horizontal="left" vertical="top" wrapText="1"/>
    </xf>
    <xf numFmtId="49" fontId="5" fillId="0" borderId="0" xfId="4" applyNumberFormat="1" applyFont="1" applyBorder="1"/>
    <xf numFmtId="165" fontId="2" fillId="0" borderId="0" xfId="7" applyNumberFormat="1" applyFont="1" applyFill="1" applyBorder="1" applyAlignment="1">
      <alignment horizontal="center" vertical="center"/>
    </xf>
    <xf numFmtId="0" fontId="5" fillId="0" borderId="0" xfId="0" applyFont="1" applyBorder="1"/>
    <xf numFmtId="165" fontId="2" fillId="0" borderId="0" xfId="10" applyNumberFormat="1" applyFont="1" applyBorder="1" applyAlignment="1">
      <alignment horizontal="center" vertical="center"/>
    </xf>
    <xf numFmtId="165" fontId="2" fillId="0" borderId="0" xfId="11" applyNumberFormat="1" applyFont="1" applyBorder="1" applyAlignment="1">
      <alignment horizontal="center" vertical="center"/>
    </xf>
    <xf numFmtId="165" fontId="2" fillId="0" borderId="0" xfId="10" applyNumberFormat="1" applyFont="1" applyFill="1" applyBorder="1" applyAlignment="1">
      <alignment horizontal="center" vertical="center"/>
    </xf>
    <xf numFmtId="166" fontId="2" fillId="0" borderId="0" xfId="12" applyNumberFormat="1" applyFont="1" applyFill="1" applyBorder="1" applyAlignment="1">
      <alignment horizontal="center" vertical="center"/>
    </xf>
    <xf numFmtId="168" fontId="2" fillId="0" borderId="0" xfId="4" applyNumberFormat="1" applyFont="1" applyBorder="1" applyAlignment="1">
      <alignment horizontal="center" vertical="center"/>
    </xf>
    <xf numFmtId="0" fontId="10" fillId="0" borderId="0" xfId="0" applyFont="1" applyBorder="1"/>
    <xf numFmtId="1" fontId="10" fillId="0" borderId="0" xfId="2" applyNumberFormat="1" applyFont="1" applyBorder="1" applyAlignment="1">
      <alignment horizontal="left"/>
    </xf>
    <xf numFmtId="164" fontId="2" fillId="0" borderId="0" xfId="0" applyNumberFormat="1" applyFont="1" applyBorder="1" applyAlignment="1">
      <alignment horizontal="center"/>
    </xf>
    <xf numFmtId="49" fontId="10" fillId="0" borderId="0" xfId="2" applyNumberFormat="1" applyFont="1" applyBorder="1" applyAlignment="1">
      <alignment horizontal="left"/>
    </xf>
    <xf numFmtId="0" fontId="5" fillId="0" borderId="0" xfId="0" applyFont="1" applyBorder="1" applyAlignment="1">
      <alignment horizontal="left"/>
    </xf>
    <xf numFmtId="164" fontId="5" fillId="0" borderId="0" xfId="3" applyNumberFormat="1" applyFont="1" applyFill="1" applyBorder="1" applyAlignment="1">
      <alignment horizontal="center"/>
    </xf>
    <xf numFmtId="166" fontId="2" fillId="0" borderId="0" xfId="13" applyNumberFormat="1" applyFont="1" applyBorder="1" applyAlignment="1">
      <alignment horizontal="center" vertical="center"/>
    </xf>
    <xf numFmtId="165" fontId="2" fillId="0" borderId="0" xfId="13" applyNumberFormat="1" applyFont="1" applyBorder="1" applyAlignment="1">
      <alignment horizontal="center" vertical="center"/>
    </xf>
    <xf numFmtId="0" fontId="6" fillId="0" borderId="0" xfId="0" applyFont="1" applyBorder="1" applyAlignment="1">
      <alignment horizontal="center"/>
    </xf>
    <xf numFmtId="172" fontId="2" fillId="0" borderId="0" xfId="4" applyNumberFormat="1" applyFont="1" applyBorder="1" applyAlignment="1">
      <alignment horizontal="center" vertical="center"/>
    </xf>
    <xf numFmtId="3" fontId="2" fillId="0" borderId="0" xfId="7" applyNumberFormat="1" applyFont="1" applyBorder="1" applyAlignment="1">
      <alignment horizontal="center" vertical="center"/>
    </xf>
    <xf numFmtId="165" fontId="4" fillId="0" borderId="0" xfId="13" applyNumberFormat="1" applyFont="1" applyBorder="1" applyAlignment="1">
      <alignment horizontal="center" vertical="center"/>
    </xf>
    <xf numFmtId="0" fontId="4" fillId="0" borderId="0" xfId="0" applyFont="1" applyBorder="1" applyAlignment="1">
      <alignment wrapText="1"/>
    </xf>
    <xf numFmtId="0" fontId="0" fillId="0" borderId="0" xfId="0" applyBorder="1"/>
    <xf numFmtId="0" fontId="2" fillId="0" borderId="0" xfId="20" applyFont="1" applyBorder="1" applyAlignment="1">
      <alignment horizontal="center" vertical="center" wrapText="1"/>
    </xf>
    <xf numFmtId="165" fontId="2" fillId="0" borderId="0" xfId="15" applyNumberFormat="1" applyFont="1" applyFill="1" applyBorder="1" applyAlignment="1">
      <alignment horizontal="center" vertical="center"/>
    </xf>
    <xf numFmtId="166" fontId="2" fillId="0" borderId="0" xfId="21" applyNumberFormat="1" applyFont="1" applyBorder="1" applyAlignment="1">
      <alignment horizontal="center" vertical="center"/>
    </xf>
    <xf numFmtId="0" fontId="10" fillId="0" borderId="0" xfId="21" applyFont="1" applyBorder="1"/>
    <xf numFmtId="164" fontId="10" fillId="0" borderId="0" xfId="6" applyNumberFormat="1" applyFont="1" applyBorder="1" applyAlignment="1">
      <alignment horizontal="center" vertical="center"/>
    </xf>
    <xf numFmtId="1" fontId="10" fillId="0" borderId="0" xfId="24" applyNumberFormat="1" applyFont="1" applyBorder="1" applyAlignment="1">
      <alignment horizontal="left"/>
    </xf>
    <xf numFmtId="49" fontId="10" fillId="0" borderId="0" xfId="24" applyNumberFormat="1" applyFont="1" applyBorder="1" applyAlignment="1">
      <alignment horizontal="left"/>
    </xf>
    <xf numFmtId="3" fontId="2" fillId="0" borderId="0" xfId="25" applyNumberFormat="1" applyFont="1" applyFill="1" applyBorder="1" applyAlignment="1">
      <alignment horizontal="center" vertical="center"/>
    </xf>
    <xf numFmtId="3" fontId="2" fillId="0" borderId="0" xfId="5" applyNumberFormat="1" applyFont="1" applyBorder="1" applyAlignment="1">
      <alignment horizontal="center" wrapText="1"/>
    </xf>
    <xf numFmtId="3" fontId="2" fillId="0" borderId="0" xfId="5" applyNumberFormat="1" applyFont="1" applyBorder="1" applyAlignment="1">
      <alignment horizontal="center" vertical="center"/>
    </xf>
    <xf numFmtId="166" fontId="2" fillId="0" borderId="0" xfId="25" applyNumberFormat="1" applyFont="1" applyFill="1" applyBorder="1" applyAlignment="1">
      <alignment horizontal="center" vertical="center"/>
    </xf>
    <xf numFmtId="3" fontId="2" fillId="0" borderId="0" xfId="4" applyNumberFormat="1" applyFont="1" applyBorder="1" applyAlignment="1">
      <alignment horizontal="center" vertical="center"/>
    </xf>
    <xf numFmtId="0" fontId="0" fillId="0" borderId="0" xfId="0" applyAlignment="1">
      <alignment wrapText="1"/>
    </xf>
    <xf numFmtId="174" fontId="2" fillId="0" borderId="0" xfId="7"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center"/>
    </xf>
    <xf numFmtId="165" fontId="4" fillId="0" borderId="0" xfId="10" applyNumberFormat="1" applyFont="1" applyBorder="1" applyAlignment="1">
      <alignment horizontal="center" vertical="center"/>
    </xf>
    <xf numFmtId="0" fontId="15" fillId="0" borderId="0" xfId="0" applyFont="1" applyBorder="1"/>
    <xf numFmtId="0" fontId="15" fillId="0" borderId="0" xfId="0" applyFont="1" applyBorder="1" applyAlignment="1">
      <alignment horizontal="right" wrapText="1"/>
    </xf>
    <xf numFmtId="0" fontId="15" fillId="0" borderId="0" xfId="0" applyFont="1" applyBorder="1" applyAlignment="1">
      <alignment wrapText="1"/>
    </xf>
    <xf numFmtId="0" fontId="15" fillId="0" borderId="0" xfId="0" applyFont="1" applyBorder="1" applyAlignment="1">
      <alignment horizontal="right" vertical="top" wrapText="1"/>
    </xf>
    <xf numFmtId="0" fontId="0" fillId="0" borderId="0" xfId="0" applyBorder="1" applyAlignment="1">
      <alignment wrapText="1"/>
    </xf>
    <xf numFmtId="0" fontId="0" fillId="0" borderId="0" xfId="0" applyFont="1" applyBorder="1" applyAlignment="1">
      <alignment wrapText="1"/>
    </xf>
    <xf numFmtId="1" fontId="5" fillId="0" borderId="0" xfId="4" applyNumberFormat="1" applyFont="1" applyBorder="1" applyAlignment="1">
      <alignment horizontal="center" vertical="center"/>
    </xf>
    <xf numFmtId="0" fontId="5" fillId="0" borderId="0" xfId="0" applyFont="1" applyBorder="1" applyAlignment="1">
      <alignment horizontal="center" vertical="center"/>
    </xf>
    <xf numFmtId="164" fontId="5" fillId="0" borderId="0" xfId="4" applyNumberFormat="1" applyFont="1" applyBorder="1" applyAlignment="1">
      <alignment horizontal="center" vertical="center"/>
    </xf>
    <xf numFmtId="0" fontId="5" fillId="0" borderId="0" xfId="9" applyFont="1" applyBorder="1"/>
    <xf numFmtId="0" fontId="0" fillId="0" borderId="0" xfId="0" applyBorder="1" applyAlignment="1">
      <alignment horizontal="center"/>
    </xf>
    <xf numFmtId="172" fontId="5" fillId="0" borderId="0" xfId="0" applyNumberFormat="1" applyFont="1" applyBorder="1" applyAlignment="1">
      <alignment horizontal="center"/>
    </xf>
    <xf numFmtId="0" fontId="10" fillId="0" borderId="0" xfId="0" applyNumberFormat="1" applyFont="1" applyBorder="1" applyAlignment="1">
      <alignment horizontal="left"/>
    </xf>
    <xf numFmtId="49" fontId="10" fillId="0" borderId="0" xfId="0" applyNumberFormat="1" applyFont="1" applyBorder="1" applyAlignment="1">
      <alignment horizontal="left"/>
    </xf>
    <xf numFmtId="1" fontId="5" fillId="0" borderId="0" xfId="3" applyNumberFormat="1" applyFont="1" applyFill="1" applyBorder="1" applyAlignment="1">
      <alignment horizontal="center"/>
    </xf>
    <xf numFmtId="0" fontId="5" fillId="0" borderId="0" xfId="3" applyFont="1" applyFill="1" applyBorder="1" applyAlignment="1">
      <alignment horizontal="center"/>
    </xf>
    <xf numFmtId="0" fontId="5" fillId="0" borderId="0" xfId="0" applyFont="1" applyFill="1" applyBorder="1"/>
    <xf numFmtId="164" fontId="2" fillId="0" borderId="0" xfId="4" applyNumberFormat="1" applyFont="1" applyBorder="1" applyAlignment="1">
      <alignment horizontal="center"/>
    </xf>
    <xf numFmtId="0" fontId="14" fillId="0" borderId="0" xfId="0" applyFont="1" applyBorder="1"/>
    <xf numFmtId="164" fontId="5" fillId="0" borderId="0" xfId="0" applyNumberFormat="1" applyFont="1" applyBorder="1" applyAlignment="1">
      <alignment horizontal="center"/>
    </xf>
    <xf numFmtId="164" fontId="5" fillId="0" borderId="0" xfId="0" applyNumberFormat="1" applyFont="1" applyFill="1" applyBorder="1" applyAlignment="1">
      <alignment horizontal="center"/>
    </xf>
    <xf numFmtId="164" fontId="6" fillId="0" borderId="0" xfId="0" applyNumberFormat="1" applyFont="1" applyBorder="1" applyAlignment="1">
      <alignment horizontal="center"/>
    </xf>
    <xf numFmtId="3" fontId="5" fillId="0" borderId="0" xfId="0" applyNumberFormat="1" applyFont="1" applyBorder="1" applyAlignment="1">
      <alignment horizontal="center"/>
    </xf>
    <xf numFmtId="3" fontId="5" fillId="0" borderId="0" xfId="0" applyNumberFormat="1" applyFont="1" applyFill="1" applyBorder="1" applyAlignment="1">
      <alignment horizontal="center"/>
    </xf>
    <xf numFmtId="164" fontId="5" fillId="0" borderId="0" xfId="0" applyNumberFormat="1" applyFont="1" applyBorder="1"/>
    <xf numFmtId="1" fontId="5" fillId="0" borderId="0" xfId="0" applyNumberFormat="1" applyFont="1" applyBorder="1" applyAlignment="1">
      <alignment horizontal="center"/>
    </xf>
    <xf numFmtId="0" fontId="6" fillId="0" borderId="0" xfId="0" applyFont="1" applyFill="1" applyBorder="1" applyAlignment="1">
      <alignment horizontal="center"/>
    </xf>
    <xf numFmtId="0" fontId="4" fillId="0" borderId="0" xfId="0" applyFont="1" applyFill="1" applyBorder="1" applyAlignment="1">
      <alignment horizontal="center"/>
    </xf>
    <xf numFmtId="0" fontId="5" fillId="0" borderId="0" xfId="0" applyFont="1" applyFill="1" applyBorder="1" applyAlignment="1">
      <alignment horizontal="left"/>
    </xf>
    <xf numFmtId="0" fontId="0" fillId="0" borderId="0" xfId="0" applyBorder="1" applyAlignment="1">
      <alignment horizontal="left"/>
    </xf>
    <xf numFmtId="0" fontId="18" fillId="0" borderId="0" xfId="0" applyFont="1" applyBorder="1" applyAlignment="1">
      <alignment horizontal="center"/>
    </xf>
    <xf numFmtId="49" fontId="15" fillId="0" borderId="0" xfId="0" applyNumberFormat="1" applyFont="1" applyBorder="1" applyAlignment="1">
      <alignment horizontal="right" vertical="top" wrapText="1"/>
    </xf>
    <xf numFmtId="49" fontId="0" fillId="0" borderId="0" xfId="0" applyNumberForma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vertical="top" wrapText="1"/>
    </xf>
    <xf numFmtId="0" fontId="21" fillId="2" borderId="0" xfId="0" applyFont="1" applyFill="1" applyBorder="1" applyAlignment="1">
      <alignment horizontal="center" vertical="top" wrapText="1"/>
    </xf>
    <xf numFmtId="0" fontId="16" fillId="0" borderId="0" xfId="16" applyBorder="1" applyAlignment="1">
      <alignment wrapText="1"/>
    </xf>
    <xf numFmtId="0" fontId="15" fillId="0" borderId="0" xfId="0" applyFont="1" applyFill="1" applyBorder="1" applyAlignment="1">
      <alignment horizontal="right" vertical="top" wrapText="1"/>
    </xf>
    <xf numFmtId="49" fontId="0" fillId="0" borderId="0" xfId="0" applyNumberFormat="1" applyFill="1" applyBorder="1" applyAlignment="1">
      <alignment horizontal="left" wrapText="1"/>
    </xf>
    <xf numFmtId="0" fontId="0" fillId="0" borderId="0" xfId="0" applyFill="1" applyBorder="1" applyAlignment="1">
      <alignment wrapText="1"/>
    </xf>
    <xf numFmtId="0" fontId="15" fillId="0" borderId="0" xfId="0" applyFont="1" applyBorder="1" applyAlignment="1">
      <alignment horizontal="right" vertical="center" wrapText="1"/>
    </xf>
    <xf numFmtId="0" fontId="0" fillId="0" borderId="0" xfId="0" applyBorder="1" applyAlignment="1">
      <alignment vertical="center" wrapText="1"/>
    </xf>
    <xf numFmtId="0" fontId="0" fillId="0" borderId="0" xfId="0" applyBorder="1" applyAlignment="1">
      <alignment horizontal="right" wrapText="1"/>
    </xf>
    <xf numFmtId="49" fontId="0" fillId="0" borderId="0" xfId="0" applyNumberFormat="1" applyBorder="1" applyAlignment="1">
      <alignment wrapText="1"/>
    </xf>
    <xf numFmtId="0" fontId="15" fillId="0" borderId="0" xfId="0" applyFont="1" applyAlignment="1">
      <alignment vertical="center" wrapText="1"/>
    </xf>
    <xf numFmtId="0" fontId="0" fillId="0" borderId="0" xfId="0" applyAlignment="1">
      <alignment wrapText="1"/>
    </xf>
    <xf numFmtId="0" fontId="0" fillId="0" borderId="0" xfId="0" applyAlignment="1">
      <alignment wrapText="1"/>
    </xf>
    <xf numFmtId="0" fontId="15" fillId="0" borderId="0" xfId="0" applyFont="1" applyBorder="1" applyAlignment="1">
      <alignment horizontal="center" vertical="center" wrapText="1"/>
    </xf>
    <xf numFmtId="0" fontId="5" fillId="0" borderId="0" xfId="0" applyFont="1" applyBorder="1" applyAlignment="1">
      <alignment wrapText="1"/>
    </xf>
    <xf numFmtId="0" fontId="0" fillId="0" borderId="0" xfId="0" applyAlignment="1">
      <alignment wrapText="1"/>
    </xf>
    <xf numFmtId="0" fontId="0" fillId="0" borderId="2" xfId="0" applyBorder="1"/>
    <xf numFmtId="0" fontId="6" fillId="0" borderId="0" xfId="0" applyFont="1" applyBorder="1" applyAlignment="1">
      <alignment horizontal="left"/>
    </xf>
    <xf numFmtId="0" fontId="2" fillId="0" borderId="0" xfId="0" applyFont="1" applyBorder="1" applyAlignment="1">
      <alignment horizontal="center"/>
    </xf>
    <xf numFmtId="0" fontId="5" fillId="0" borderId="0" xfId="0" applyFont="1" applyBorder="1" applyAlignment="1">
      <alignment horizontal="center"/>
    </xf>
    <xf numFmtId="0" fontId="10" fillId="0" borderId="0" xfId="0" applyFont="1" applyFill="1" applyBorder="1" applyAlignment="1">
      <alignment horizontal="center" wrapText="1"/>
    </xf>
    <xf numFmtId="0" fontId="2" fillId="0" borderId="0" xfId="0" applyFont="1" applyBorder="1" applyAlignment="1">
      <alignment horizontal="center" wrapText="1"/>
    </xf>
    <xf numFmtId="0" fontId="5" fillId="0" borderId="0" xfId="0" applyFont="1" applyBorder="1" applyAlignment="1">
      <alignment horizontal="center" wrapText="1"/>
    </xf>
    <xf numFmtId="0" fontId="10" fillId="0" borderId="0" xfId="0" applyFont="1" applyBorder="1" applyAlignment="1">
      <alignment horizontal="center" wrapText="1"/>
    </xf>
    <xf numFmtId="0" fontId="6" fillId="0" borderId="0" xfId="0" applyFont="1" applyBorder="1" applyAlignment="1">
      <alignment horizontal="left" wrapText="1"/>
    </xf>
    <xf numFmtId="0" fontId="6" fillId="0" borderId="0" xfId="0" applyFont="1" applyBorder="1" applyAlignment="1">
      <alignment wrapText="1"/>
    </xf>
    <xf numFmtId="0" fontId="14" fillId="0" borderId="0" xfId="0" applyFont="1" applyBorder="1" applyAlignment="1">
      <alignment horizontal="left"/>
    </xf>
    <xf numFmtId="0" fontId="14" fillId="0" borderId="0" xfId="0" applyFont="1" applyBorder="1" applyAlignment="1">
      <alignment horizontal="center"/>
    </xf>
    <xf numFmtId="0" fontId="5" fillId="0" borderId="0" xfId="0" applyFont="1" applyBorder="1" applyAlignment="1"/>
    <xf numFmtId="0" fontId="2" fillId="0" borderId="0" xfId="0" applyFont="1" applyBorder="1" applyAlignment="1">
      <alignment horizontal="center" vertical="top" wrapText="1"/>
    </xf>
    <xf numFmtId="0" fontId="2" fillId="0" borderId="0" xfId="0" applyFont="1" applyBorder="1" applyAlignment="1">
      <alignment horizontal="justify"/>
    </xf>
    <xf numFmtId="0" fontId="4" fillId="0" borderId="0" xfId="0" applyFont="1" applyBorder="1" applyAlignment="1">
      <alignment horizontal="left" wrapText="1"/>
    </xf>
    <xf numFmtId="0" fontId="5" fillId="0" borderId="0" xfId="0" applyFont="1" applyFill="1" applyBorder="1" applyAlignment="1">
      <alignment horizontal="justify"/>
    </xf>
    <xf numFmtId="0" fontId="2" fillId="0" borderId="0" xfId="0" applyFont="1" applyBorder="1" applyAlignment="1"/>
    <xf numFmtId="0" fontId="2" fillId="0" borderId="0" xfId="0" applyFont="1" applyFill="1" applyBorder="1"/>
    <xf numFmtId="166" fontId="2" fillId="0" borderId="0" xfId="4" applyNumberFormat="1" applyFont="1" applyBorder="1"/>
    <xf numFmtId="167" fontId="2" fillId="0" borderId="0" xfId="4" applyNumberFormat="1" applyFont="1" applyBorder="1" applyAlignment="1">
      <alignment horizontal="center"/>
    </xf>
    <xf numFmtId="0" fontId="5" fillId="0" borderId="0" xfId="9" applyFont="1" applyBorder="1" applyAlignment="1">
      <alignment horizontal="center"/>
    </xf>
    <xf numFmtId="167" fontId="5" fillId="0" borderId="0" xfId="4" applyNumberFormat="1" applyFont="1" applyBorder="1" applyAlignment="1">
      <alignment horizontal="center"/>
    </xf>
    <xf numFmtId="0" fontId="10" fillId="0" borderId="0" xfId="0" applyFont="1" applyFill="1" applyBorder="1"/>
    <xf numFmtId="0" fontId="6" fillId="0" borderId="0" xfId="0" applyFont="1" applyBorder="1"/>
    <xf numFmtId="0" fontId="5" fillId="0" borderId="0" xfId="0" applyFont="1" applyBorder="1" applyAlignment="1">
      <alignment horizontal="center" vertical="top" wrapText="1"/>
    </xf>
    <xf numFmtId="0" fontId="10" fillId="0" borderId="0" xfId="0" applyFont="1" applyBorder="1" applyAlignment="1">
      <alignment horizontal="left"/>
    </xf>
    <xf numFmtId="0" fontId="6" fillId="0" borderId="0" xfId="0" applyFont="1" applyFill="1" applyBorder="1" applyAlignment="1">
      <alignment horizontal="left" wrapText="1"/>
    </xf>
    <xf numFmtId="0" fontId="10" fillId="0" borderId="0" xfId="0" applyFont="1" applyBorder="1" applyAlignment="1">
      <alignment wrapText="1"/>
    </xf>
    <xf numFmtId="0" fontId="10" fillId="0" borderId="0" xfId="2" applyNumberFormat="1" applyFont="1" applyBorder="1" applyAlignment="1">
      <alignment horizontal="left"/>
    </xf>
    <xf numFmtId="0" fontId="6" fillId="0" borderId="0" xfId="0" applyFont="1" applyBorder="1" applyAlignment="1">
      <alignment horizontal="justify" wrapText="1"/>
    </xf>
    <xf numFmtId="1" fontId="10" fillId="0" borderId="0" xfId="2" applyNumberFormat="1" applyFont="1" applyFill="1" applyBorder="1" applyAlignment="1">
      <alignment horizontal="left"/>
    </xf>
    <xf numFmtId="0" fontId="4" fillId="0" borderId="0" xfId="0" applyFont="1" applyBorder="1" applyAlignment="1">
      <alignment horizontal="left"/>
    </xf>
    <xf numFmtId="0" fontId="24" fillId="0" borderId="0" xfId="0" applyFont="1" applyBorder="1" applyAlignment="1">
      <alignment horizontal="left"/>
    </xf>
    <xf numFmtId="168" fontId="5" fillId="0" borderId="0" xfId="4" applyNumberFormat="1" applyFont="1" applyBorder="1" applyAlignment="1">
      <alignment horizontal="center"/>
    </xf>
    <xf numFmtId="0" fontId="0" fillId="0" borderId="0" xfId="0" applyFill="1" applyBorder="1"/>
    <xf numFmtId="3" fontId="5" fillId="0" borderId="0" xfId="0" applyNumberFormat="1" applyFont="1" applyBorder="1" applyAlignment="1">
      <alignment horizontal="center" vertical="center"/>
    </xf>
    <xf numFmtId="169" fontId="5" fillId="0" borderId="0" xfId="0" applyNumberFormat="1" applyFont="1" applyBorder="1"/>
    <xf numFmtId="165" fontId="5" fillId="0" borderId="0" xfId="0" applyNumberFormat="1" applyFont="1" applyBorder="1"/>
    <xf numFmtId="0" fontId="10" fillId="0" borderId="0" xfId="22" applyFont="1" applyBorder="1"/>
    <xf numFmtId="0" fontId="10" fillId="0" borderId="0" xfId="14" applyFont="1" applyBorder="1"/>
    <xf numFmtId="0" fontId="5" fillId="0" borderId="0" xfId="0" applyFont="1" applyBorder="1" applyAlignment="1">
      <alignment horizontal="center" vertical="center" wrapText="1"/>
    </xf>
    <xf numFmtId="166" fontId="5" fillId="0" borderId="0" xfId="0" applyNumberFormat="1" applyFont="1" applyBorder="1"/>
    <xf numFmtId="9" fontId="2" fillId="0" borderId="0" xfId="0" applyNumberFormat="1" applyFont="1" applyFill="1" applyBorder="1" applyAlignment="1">
      <alignment horizontal="center"/>
    </xf>
    <xf numFmtId="164" fontId="6" fillId="0" borderId="0" xfId="4" applyNumberFormat="1" applyFont="1" applyBorder="1" applyAlignment="1">
      <alignment horizontal="center" vertical="center"/>
    </xf>
    <xf numFmtId="1" fontId="5" fillId="0" borderId="0" xfId="0" applyNumberFormat="1" applyFont="1" applyBorder="1" applyAlignment="1">
      <alignment horizontal="center" vertical="center"/>
    </xf>
    <xf numFmtId="1" fontId="2" fillId="0" borderId="0" xfId="0" applyNumberFormat="1" applyFont="1" applyBorder="1" applyAlignment="1">
      <alignment horizontal="center"/>
    </xf>
    <xf numFmtId="164" fontId="10" fillId="0" borderId="0" xfId="24" applyNumberFormat="1" applyFont="1" applyFill="1" applyBorder="1" applyAlignment="1">
      <alignment horizontal="center"/>
    </xf>
    <xf numFmtId="164" fontId="12" fillId="0" borderId="0" xfId="24" applyNumberFormat="1" applyFont="1" applyFill="1" applyBorder="1" applyAlignment="1">
      <alignment horizontal="center"/>
    </xf>
    <xf numFmtId="0" fontId="4" fillId="0" borderId="0" xfId="0" applyFont="1" applyFill="1" applyBorder="1" applyAlignment="1">
      <alignment horizontal="center" vertical="center"/>
    </xf>
    <xf numFmtId="0" fontId="0" fillId="0" borderId="2" xfId="0" applyBorder="1" applyAlignment="1">
      <alignment horizontal="left"/>
    </xf>
    <xf numFmtId="0" fontId="0" fillId="0" borderId="2" xfId="0" applyBorder="1" applyAlignment="1">
      <alignment horizontal="center"/>
    </xf>
    <xf numFmtId="0" fontId="2" fillId="0" borderId="2" xfId="0" applyFont="1" applyBorder="1" applyAlignment="1">
      <alignment horizontal="justify"/>
    </xf>
    <xf numFmtId="0" fontId="5" fillId="0" borderId="2" xfId="0" applyFont="1" applyBorder="1"/>
    <xf numFmtId="0" fontId="5" fillId="0" borderId="2" xfId="0" applyFont="1" applyBorder="1" applyAlignment="1">
      <alignment horizontal="center"/>
    </xf>
    <xf numFmtId="0" fontId="18" fillId="0" borderId="2" xfId="0" applyFont="1" applyBorder="1" applyAlignment="1">
      <alignment horizontal="center"/>
    </xf>
    <xf numFmtId="0" fontId="2" fillId="0" borderId="2" xfId="0" applyFont="1" applyBorder="1" applyAlignment="1">
      <alignment horizontal="left"/>
    </xf>
    <xf numFmtId="0" fontId="2" fillId="0" borderId="2" xfId="0" applyFont="1" applyBorder="1" applyAlignment="1">
      <alignment horizontal="center"/>
    </xf>
    <xf numFmtId="0" fontId="2" fillId="0" borderId="2" xfId="0" applyFont="1" applyBorder="1"/>
    <xf numFmtId="165" fontId="2" fillId="0" borderId="2" xfId="15" applyNumberFormat="1" applyFont="1" applyFill="1" applyBorder="1" applyAlignment="1">
      <alignment horizontal="center" vertical="center"/>
    </xf>
    <xf numFmtId="0" fontId="5" fillId="0" borderId="2" xfId="0" applyFont="1" applyBorder="1" applyAlignment="1">
      <alignment horizontal="center" vertical="center"/>
    </xf>
    <xf numFmtId="168" fontId="2" fillId="0" borderId="2" xfId="4" applyNumberFormat="1" applyFont="1" applyBorder="1" applyAlignment="1">
      <alignment horizontal="center" vertical="center"/>
    </xf>
    <xf numFmtId="168" fontId="2" fillId="0" borderId="2" xfId="4" applyNumberFormat="1" applyFont="1" applyBorder="1" applyAlignment="1">
      <alignment horizontal="center"/>
    </xf>
    <xf numFmtId="0" fontId="5" fillId="0" borderId="2" xfId="0" applyFont="1" applyBorder="1" applyAlignment="1">
      <alignment horizontal="left"/>
    </xf>
    <xf numFmtId="172" fontId="5" fillId="0" borderId="2" xfId="0" applyNumberFormat="1" applyFont="1" applyBorder="1" applyAlignment="1">
      <alignment horizontal="center"/>
    </xf>
    <xf numFmtId="172" fontId="2" fillId="0" borderId="2" xfId="4" applyNumberFormat="1" applyFont="1" applyBorder="1" applyAlignment="1">
      <alignment horizontal="center" vertical="center"/>
    </xf>
    <xf numFmtId="0" fontId="5" fillId="0" borderId="0" xfId="0" applyFont="1" applyFill="1" applyBorder="1" applyAlignment="1">
      <alignment horizontal="left" wrapText="1"/>
    </xf>
    <xf numFmtId="0" fontId="0" fillId="0" borderId="0" xfId="0" applyFill="1" applyBorder="1" applyAlignment="1">
      <alignment horizontal="left" wrapText="1"/>
    </xf>
    <xf numFmtId="166" fontId="2" fillId="0" borderId="0" xfId="15" applyNumberFormat="1" applyFont="1" applyFill="1" applyBorder="1" applyAlignment="1">
      <alignment horizontal="center" vertical="center"/>
    </xf>
    <xf numFmtId="0" fontId="2" fillId="0" borderId="0" xfId="0" applyFont="1" applyBorder="1" applyAlignment="1">
      <alignment horizontal="center"/>
    </xf>
    <xf numFmtId="168" fontId="10" fillId="0" borderId="0" xfId="4" applyNumberFormat="1" applyFont="1"/>
    <xf numFmtId="168" fontId="5" fillId="0" borderId="0" xfId="4" applyNumberFormat="1" applyFont="1" applyBorder="1"/>
    <xf numFmtId="168" fontId="10" fillId="0" borderId="0" xfId="4" applyNumberFormat="1" applyFont="1" applyBorder="1"/>
    <xf numFmtId="0" fontId="10" fillId="0" borderId="0" xfId="30" applyFont="1"/>
    <xf numFmtId="0" fontId="10" fillId="0" borderId="0" xfId="31"/>
    <xf numFmtId="0" fontId="10" fillId="0" borderId="0" xfId="32"/>
    <xf numFmtId="0" fontId="26" fillId="0" borderId="0" xfId="0" applyFont="1" applyBorder="1" applyAlignment="1">
      <alignment horizontal="left"/>
    </xf>
    <xf numFmtId="0" fontId="26" fillId="0" borderId="0" xfId="0" applyFont="1" applyBorder="1" applyAlignment="1">
      <alignment horizontal="center"/>
    </xf>
    <xf numFmtId="0" fontId="26" fillId="0" borderId="0" xfId="0" applyFont="1" applyBorder="1"/>
    <xf numFmtId="167" fontId="10" fillId="0" borderId="0" xfId="4" applyNumberFormat="1" applyFont="1"/>
    <xf numFmtId="0" fontId="6" fillId="0" borderId="0" xfId="0" applyFont="1" applyBorder="1" applyAlignment="1">
      <alignment horizontal="left" wrapText="1"/>
    </xf>
    <xf numFmtId="0" fontId="14" fillId="0" borderId="0" xfId="0" applyFont="1" applyBorder="1" applyAlignment="1">
      <alignment horizontal="center"/>
    </xf>
    <xf numFmtId="1" fontId="2" fillId="0" borderId="0" xfId="4" applyNumberFormat="1" applyFont="1" applyBorder="1" applyAlignment="1">
      <alignment horizontal="center"/>
    </xf>
    <xf numFmtId="166" fontId="2" fillId="0" borderId="0" xfId="19" applyNumberFormat="1" applyFont="1" applyFill="1" applyBorder="1" applyAlignment="1">
      <alignment horizontal="center" vertical="center"/>
    </xf>
    <xf numFmtId="168" fontId="2" fillId="0" borderId="0" xfId="4" applyNumberFormat="1" applyFont="1" applyFill="1" applyBorder="1" applyAlignment="1">
      <alignment horizontal="center"/>
    </xf>
    <xf numFmtId="0" fontId="2" fillId="0" borderId="0" xfId="0" applyFont="1" applyBorder="1" applyAlignment="1">
      <alignment horizontal="center" wrapText="1"/>
    </xf>
    <xf numFmtId="0" fontId="5" fillId="0" borderId="0" xfId="0" applyFont="1" applyBorder="1" applyAlignment="1">
      <alignment horizontal="center" wrapText="1"/>
    </xf>
    <xf numFmtId="0" fontId="2" fillId="0" borderId="0" xfId="0" applyFont="1" applyBorder="1" applyAlignment="1">
      <alignment horizontal="center"/>
    </xf>
    <xf numFmtId="0" fontId="0" fillId="0" borderId="0" xfId="0" applyBorder="1" applyAlignment="1">
      <alignment horizontal="center"/>
    </xf>
    <xf numFmtId="0" fontId="14" fillId="0" borderId="0" xfId="0" applyFont="1" applyBorder="1" applyAlignment="1">
      <alignment horizontal="center"/>
    </xf>
    <xf numFmtId="0" fontId="2" fillId="0" borderId="0" xfId="0" applyFont="1" applyBorder="1" applyAlignment="1">
      <alignment horizontal="left" wrapText="1"/>
    </xf>
    <xf numFmtId="0" fontId="0" fillId="0" borderId="0" xfId="0" applyBorder="1" applyAlignment="1">
      <alignment horizontal="left" wrapText="1"/>
    </xf>
    <xf numFmtId="0" fontId="5" fillId="0" borderId="0" xfId="0" applyFont="1" applyBorder="1" applyAlignment="1"/>
    <xf numFmtId="165" fontId="10" fillId="0" borderId="0" xfId="17" applyNumberFormat="1" applyFont="1" applyBorder="1"/>
    <xf numFmtId="165" fontId="10" fillId="0" borderId="0" xfId="18" applyNumberFormat="1" applyFont="1" applyBorder="1"/>
    <xf numFmtId="165" fontId="2" fillId="0" borderId="0" xfId="17" applyNumberFormat="1" applyFont="1" applyBorder="1" applyAlignment="1">
      <alignment horizontal="center" vertical="center"/>
    </xf>
    <xf numFmtId="165" fontId="2" fillId="0" borderId="0" xfId="18" applyNumberFormat="1" applyFont="1" applyBorder="1" applyAlignment="1">
      <alignment horizontal="center" vertical="center"/>
    </xf>
    <xf numFmtId="0" fontId="5" fillId="0" borderId="0" xfId="0" applyFont="1" applyFill="1" applyBorder="1" applyAlignment="1"/>
    <xf numFmtId="1" fontId="2" fillId="0" borderId="0" xfId="4" applyNumberFormat="1" applyFont="1" applyBorder="1" applyAlignment="1">
      <alignment horizontal="left"/>
    </xf>
    <xf numFmtId="0" fontId="5" fillId="0" borderId="3" xfId="0" applyFont="1" applyBorder="1"/>
    <xf numFmtId="0" fontId="5" fillId="0" borderId="3" xfId="0" applyFont="1" applyBorder="1" applyAlignment="1">
      <alignment horizontal="justify"/>
    </xf>
    <xf numFmtId="0" fontId="5" fillId="0" borderId="3" xfId="0" applyFont="1" applyBorder="1" applyAlignment="1">
      <alignment horizontal="center"/>
    </xf>
    <xf numFmtId="0" fontId="18" fillId="0" borderId="3" xfId="0" applyFont="1" applyBorder="1" applyAlignment="1">
      <alignment horizontal="center"/>
    </xf>
    <xf numFmtId="0" fontId="0" fillId="0" borderId="3" xfId="0" applyBorder="1" applyAlignment="1">
      <alignment horizontal="center"/>
    </xf>
    <xf numFmtId="0" fontId="0" fillId="0" borderId="3" xfId="0" applyBorder="1" applyAlignment="1">
      <alignment horizontal="left"/>
    </xf>
    <xf numFmtId="166" fontId="2" fillId="0" borderId="0" xfId="35" applyNumberFormat="1" applyFont="1" applyBorder="1" applyAlignment="1">
      <alignment horizontal="center" vertical="center"/>
    </xf>
    <xf numFmtId="166" fontId="2" fillId="0" borderId="0" xfId="35" applyNumberFormat="1" applyFont="1" applyFill="1" applyBorder="1" applyAlignment="1">
      <alignment horizontal="center" vertical="center"/>
    </xf>
    <xf numFmtId="0" fontId="5" fillId="0" borderId="0" xfId="0" applyFont="1" applyBorder="1" applyAlignment="1">
      <alignment horizontal="center" wrapText="1"/>
    </xf>
    <xf numFmtId="0" fontId="2" fillId="0" borderId="0" xfId="0" applyFont="1" applyBorder="1" applyAlignment="1">
      <alignment horizontal="center"/>
    </xf>
    <xf numFmtId="0" fontId="5" fillId="0" borderId="0" xfId="0" applyFont="1" applyBorder="1" applyAlignment="1">
      <alignment horizontal="center"/>
    </xf>
    <xf numFmtId="0" fontId="0" fillId="0" borderId="0" xfId="0" applyBorder="1" applyAlignment="1">
      <alignment horizontal="center"/>
    </xf>
    <xf numFmtId="0" fontId="10" fillId="0" borderId="0" xfId="0" applyFont="1" applyFill="1" applyBorder="1" applyAlignment="1">
      <alignment horizontal="center" wrapText="1"/>
    </xf>
    <xf numFmtId="0" fontId="0" fillId="0" borderId="0" xfId="0" applyBorder="1" applyAlignment="1">
      <alignment horizontal="left"/>
    </xf>
    <xf numFmtId="0" fontId="5" fillId="0" borderId="0" xfId="0" applyFont="1" applyBorder="1" applyAlignment="1">
      <alignment horizontal="left"/>
    </xf>
    <xf numFmtId="0" fontId="6" fillId="0" borderId="0" xfId="0" applyFont="1" applyBorder="1" applyAlignment="1">
      <alignment horizontal="left" wrapText="1"/>
    </xf>
    <xf numFmtId="0" fontId="0" fillId="0" borderId="0" xfId="0" applyAlignment="1">
      <alignment horizontal="center" wrapText="1"/>
    </xf>
    <xf numFmtId="0" fontId="14" fillId="0" borderId="0" xfId="0" applyFont="1" applyBorder="1" applyAlignment="1">
      <alignment horizontal="center"/>
    </xf>
    <xf numFmtId="1" fontId="5" fillId="0" borderId="0" xfId="0" applyNumberFormat="1" applyFont="1" applyBorder="1"/>
    <xf numFmtId="0" fontId="5" fillId="0" borderId="0" xfId="0" applyFont="1" applyBorder="1" applyAlignment="1">
      <alignment wrapText="1"/>
    </xf>
    <xf numFmtId="0" fontId="10" fillId="0" borderId="0" xfId="0" applyFont="1" applyBorder="1" applyAlignment="1">
      <alignment horizontal="justify" wrapText="1"/>
    </xf>
    <xf numFmtId="0" fontId="4" fillId="0" borderId="3" xfId="0" applyFont="1" applyBorder="1"/>
    <xf numFmtId="0" fontId="2" fillId="0" borderId="3" xfId="0" applyFont="1" applyFill="1" applyBorder="1" applyAlignment="1">
      <alignment horizontal="center"/>
    </xf>
    <xf numFmtId="0" fontId="2" fillId="0" borderId="3" xfId="0" applyFont="1" applyBorder="1"/>
    <xf numFmtId="166" fontId="10" fillId="0" borderId="0" xfId="15" applyNumberFormat="1" applyFont="1" applyFill="1" applyBorder="1" applyAlignment="1">
      <alignment horizontal="center" vertical="center"/>
    </xf>
    <xf numFmtId="0" fontId="0" fillId="0" borderId="3" xfId="0" applyBorder="1"/>
    <xf numFmtId="0" fontId="5" fillId="0" borderId="3" xfId="0" applyFont="1" applyBorder="1" applyAlignment="1">
      <alignment horizontal="left"/>
    </xf>
    <xf numFmtId="165" fontId="2" fillId="0" borderId="0" xfId="13" applyNumberFormat="1" applyFont="1" applyFill="1" applyBorder="1" applyAlignment="1">
      <alignment horizontal="center" vertical="center"/>
    </xf>
    <xf numFmtId="0" fontId="6" fillId="0" borderId="3" xfId="0" applyFont="1" applyBorder="1" applyAlignment="1">
      <alignment horizontal="left"/>
    </xf>
    <xf numFmtId="0" fontId="10" fillId="0" borderId="3" xfId="23" applyFont="1" applyBorder="1"/>
    <xf numFmtId="0" fontId="10" fillId="0" borderId="0" xfId="37"/>
    <xf numFmtId="164" fontId="10" fillId="0" borderId="3" xfId="0" applyNumberFormat="1" applyFont="1" applyFill="1" applyBorder="1" applyAlignment="1">
      <alignment horizontal="center" wrapText="1"/>
    </xf>
    <xf numFmtId="164" fontId="12" fillId="0" borderId="3" xfId="0" applyNumberFormat="1" applyFont="1" applyFill="1" applyBorder="1" applyAlignment="1">
      <alignment horizontal="center" wrapText="1"/>
    </xf>
    <xf numFmtId="0" fontId="10" fillId="0" borderId="3" xfId="0" applyNumberFormat="1" applyFont="1" applyBorder="1" applyAlignment="1">
      <alignment horizontal="left"/>
    </xf>
    <xf numFmtId="0" fontId="2" fillId="0" borderId="0" xfId="0" applyFont="1" applyBorder="1" applyAlignment="1">
      <alignment horizontal="center"/>
    </xf>
    <xf numFmtId="0" fontId="5" fillId="0" borderId="0" xfId="0" applyFont="1" applyBorder="1" applyAlignment="1">
      <alignment horizontal="center"/>
    </xf>
    <xf numFmtId="0" fontId="5" fillId="0" borderId="0" xfId="0" applyFont="1" applyBorder="1" applyAlignment="1">
      <alignment horizontal="center"/>
    </xf>
    <xf numFmtId="0" fontId="5" fillId="0" borderId="0" xfId="0" applyFont="1" applyBorder="1" applyAlignment="1">
      <alignment horizontal="left"/>
    </xf>
    <xf numFmtId="0" fontId="6" fillId="0" borderId="0" xfId="0" applyFont="1" applyBorder="1" applyAlignment="1">
      <alignment horizontal="left" wrapText="1"/>
    </xf>
    <xf numFmtId="0" fontId="14" fillId="0" borderId="0" xfId="0" applyFont="1" applyBorder="1" applyAlignment="1">
      <alignment horizontal="center"/>
    </xf>
    <xf numFmtId="0" fontId="0" fillId="0" borderId="0" xfId="0" applyAlignment="1">
      <alignment wrapText="1"/>
    </xf>
    <xf numFmtId="164" fontId="29" fillId="0" borderId="0" xfId="0" applyNumberFormat="1" applyFont="1" applyFill="1" applyBorder="1" applyAlignment="1">
      <alignment horizontal="center"/>
    </xf>
    <xf numFmtId="1" fontId="5" fillId="0" borderId="0" xfId="0" applyNumberFormat="1" applyFont="1" applyFill="1" applyBorder="1" applyAlignment="1">
      <alignment horizontal="center"/>
    </xf>
    <xf numFmtId="0" fontId="10" fillId="0" borderId="0" xfId="38"/>
    <xf numFmtId="164" fontId="5" fillId="0" borderId="3" xfId="0" applyNumberFormat="1" applyFont="1" applyBorder="1" applyAlignment="1">
      <alignment horizontal="center"/>
    </xf>
    <xf numFmtId="0" fontId="6" fillId="0" borderId="3" xfId="0" applyFont="1" applyBorder="1" applyAlignment="1">
      <alignment horizontal="center"/>
    </xf>
    <xf numFmtId="164" fontId="2" fillId="0" borderId="3" xfId="0" applyNumberFormat="1" applyFont="1" applyBorder="1" applyAlignment="1">
      <alignment horizontal="center"/>
    </xf>
    <xf numFmtId="9" fontId="5" fillId="0" borderId="0" xfId="36" applyFont="1" applyBorder="1"/>
    <xf numFmtId="172" fontId="5" fillId="0" borderId="3" xfId="0" applyNumberFormat="1" applyFont="1" applyBorder="1" applyAlignment="1">
      <alignment horizontal="center"/>
    </xf>
    <xf numFmtId="0" fontId="6" fillId="0" borderId="0" xfId="0" applyFont="1" applyBorder="1" applyAlignment="1">
      <alignment horizontal="left" wrapText="1"/>
    </xf>
    <xf numFmtId="0" fontId="14" fillId="0" borderId="0" xfId="0" applyFont="1" applyBorder="1" applyAlignment="1">
      <alignment horizontal="center"/>
    </xf>
    <xf numFmtId="0" fontId="5" fillId="0" borderId="0" xfId="0" applyFont="1" applyBorder="1" applyAlignment="1">
      <alignment horizontal="center" wrapText="1"/>
    </xf>
    <xf numFmtId="0" fontId="2" fillId="0" borderId="0" xfId="0" applyFont="1" applyBorder="1" applyAlignment="1">
      <alignment horizontal="center" wrapText="1"/>
    </xf>
    <xf numFmtId="0" fontId="2" fillId="0" borderId="0" xfId="0" applyFont="1" applyBorder="1" applyAlignment="1">
      <alignment horizontal="center"/>
    </xf>
    <xf numFmtId="0" fontId="14" fillId="0" borderId="0" xfId="0" applyFont="1" applyBorder="1" applyAlignment="1">
      <alignment horizontal="center"/>
    </xf>
    <xf numFmtId="0" fontId="2" fillId="0" borderId="0" xfId="0" applyFont="1" applyBorder="1" applyAlignment="1">
      <alignment horizontal="left" wrapText="1"/>
    </xf>
    <xf numFmtId="0" fontId="5" fillId="0" borderId="0" xfId="0" applyFont="1" applyBorder="1" applyAlignment="1">
      <alignment horizontal="left" wrapText="1"/>
    </xf>
    <xf numFmtId="164" fontId="4" fillId="0" borderId="0" xfId="4" applyNumberFormat="1" applyFont="1" applyBorder="1" applyAlignment="1">
      <alignment horizontal="center"/>
    </xf>
    <xf numFmtId="0" fontId="14" fillId="0" borderId="0" xfId="0" applyFont="1" applyAlignment="1">
      <alignment horizontal="center"/>
    </xf>
    <xf numFmtId="0" fontId="14" fillId="0" borderId="0" xfId="0" applyFont="1"/>
    <xf numFmtId="0" fontId="5" fillId="0" borderId="0" xfId="0" applyFont="1" applyAlignment="1">
      <alignment wrapText="1"/>
    </xf>
    <xf numFmtId="0" fontId="5" fillId="0" borderId="4" xfId="0" applyFont="1" applyBorder="1" applyAlignment="1">
      <alignment horizontal="left" wrapText="1"/>
    </xf>
    <xf numFmtId="0" fontId="31" fillId="0" borderId="3" xfId="0" applyFont="1" applyBorder="1"/>
    <xf numFmtId="0" fontId="5" fillId="0" borderId="0" xfId="0" applyFont="1"/>
    <xf numFmtId="0" fontId="2" fillId="0" borderId="0" xfId="0" applyFont="1" applyAlignment="1">
      <alignment horizontal="left"/>
    </xf>
    <xf numFmtId="2" fontId="0" fillId="0" borderId="0" xfId="0" applyNumberFormat="1" applyBorder="1" applyAlignment="1">
      <alignment wrapText="1"/>
    </xf>
    <xf numFmtId="2" fontId="0" fillId="0" borderId="0" xfId="0" applyNumberFormat="1" applyAlignment="1">
      <alignment vertical="center"/>
    </xf>
    <xf numFmtId="2" fontId="0" fillId="0" borderId="0" xfId="0" applyNumberFormat="1" applyAlignment="1">
      <alignment wrapText="1"/>
    </xf>
    <xf numFmtId="0" fontId="2" fillId="0" borderId="3" xfId="0" applyFont="1" applyBorder="1" applyAlignment="1">
      <alignment horizontal="left"/>
    </xf>
    <xf numFmtId="0" fontId="5" fillId="0" borderId="3" xfId="0" applyFont="1" applyFill="1" applyBorder="1"/>
    <xf numFmtId="0" fontId="6" fillId="0" borderId="0" xfId="0" applyFont="1" applyBorder="1" applyAlignment="1">
      <alignment horizontal="left" wrapText="1"/>
    </xf>
    <xf numFmtId="0" fontId="14" fillId="0" borderId="0" xfId="0" applyFont="1" applyBorder="1" applyAlignment="1">
      <alignment horizontal="center"/>
    </xf>
    <xf numFmtId="0" fontId="2" fillId="0" borderId="4" xfId="0" applyFont="1" applyBorder="1" applyAlignment="1">
      <alignment horizontal="left"/>
    </xf>
    <xf numFmtId="0" fontId="2" fillId="0" borderId="0" xfId="0" applyFont="1" applyBorder="1" applyAlignment="1">
      <alignment horizontal="center"/>
    </xf>
    <xf numFmtId="0" fontId="14" fillId="0" borderId="0" xfId="0" applyFont="1" applyBorder="1" applyAlignment="1">
      <alignment horizontal="center"/>
    </xf>
    <xf numFmtId="0" fontId="4" fillId="0" borderId="3" xfId="0" applyFont="1" applyBorder="1" applyAlignment="1">
      <alignment horizontal="center"/>
    </xf>
    <xf numFmtId="0" fontId="2" fillId="0" borderId="3" xfId="0" applyFont="1" applyBorder="1" applyAlignment="1">
      <alignment horizontal="center"/>
    </xf>
    <xf numFmtId="0" fontId="2" fillId="0" borderId="0" xfId="0" applyFont="1" applyBorder="1" applyAlignment="1">
      <alignment horizontal="center"/>
    </xf>
    <xf numFmtId="0" fontId="5" fillId="0" borderId="0" xfId="0" applyFont="1" applyBorder="1" applyAlignment="1">
      <alignment horizontal="center"/>
    </xf>
    <xf numFmtId="0" fontId="2" fillId="0" borderId="3" xfId="0" applyFont="1" applyBorder="1" applyAlignment="1">
      <alignment horizontal="center"/>
    </xf>
    <xf numFmtId="0" fontId="5" fillId="0" borderId="3" xfId="0" applyFont="1" applyBorder="1" applyAlignment="1">
      <alignment horizontal="center" wrapText="1"/>
    </xf>
    <xf numFmtId="0" fontId="5" fillId="0" borderId="0" xfId="0" applyFont="1" applyBorder="1" applyAlignment="1">
      <alignment horizontal="left"/>
    </xf>
    <xf numFmtId="0" fontId="4" fillId="0" borderId="3" xfId="0" applyFont="1" applyFill="1" applyBorder="1" applyAlignment="1">
      <alignment horizontal="center"/>
    </xf>
    <xf numFmtId="1" fontId="10" fillId="0" borderId="3" xfId="2" applyNumberFormat="1" applyFont="1" applyBorder="1" applyAlignment="1">
      <alignment horizontal="left"/>
    </xf>
    <xf numFmtId="0" fontId="33" fillId="0" borderId="0" xfId="0" applyFont="1" applyAlignment="1">
      <alignment horizontal="center"/>
    </xf>
    <xf numFmtId="165" fontId="2" fillId="0" borderId="3" xfId="15" applyNumberFormat="1" applyFont="1" applyFill="1" applyBorder="1" applyAlignment="1">
      <alignment horizontal="center" vertical="center"/>
    </xf>
    <xf numFmtId="164" fontId="5" fillId="0" borderId="3" xfId="4" applyNumberFormat="1" applyFont="1" applyBorder="1" applyAlignment="1">
      <alignment horizontal="center" vertical="center"/>
    </xf>
    <xf numFmtId="3" fontId="2" fillId="0" borderId="3" xfId="4" applyNumberFormat="1" applyFont="1" applyBorder="1" applyAlignment="1">
      <alignment horizontal="center"/>
    </xf>
    <xf numFmtId="168" fontId="2" fillId="0" borderId="3" xfId="4" applyNumberFormat="1" applyFont="1" applyBorder="1" applyAlignment="1">
      <alignment horizontal="center" vertical="center"/>
    </xf>
    <xf numFmtId="165" fontId="2" fillId="0" borderId="3" xfId="6" applyNumberFormat="1" applyFont="1" applyBorder="1" applyAlignment="1">
      <alignment horizontal="center" vertical="center"/>
    </xf>
    <xf numFmtId="0" fontId="6" fillId="0" borderId="3" xfId="0" applyFont="1" applyFill="1" applyBorder="1" applyAlignment="1">
      <alignment horizontal="center"/>
    </xf>
    <xf numFmtId="166" fontId="2" fillId="0" borderId="3" xfId="13" applyNumberFormat="1" applyFont="1" applyBorder="1" applyAlignment="1">
      <alignment horizontal="center" vertical="center"/>
    </xf>
    <xf numFmtId="165" fontId="2" fillId="0" borderId="3" xfId="13" applyNumberFormat="1" applyFont="1" applyBorder="1" applyAlignment="1">
      <alignment horizontal="center" vertical="center"/>
    </xf>
    <xf numFmtId="165" fontId="2" fillId="0" borderId="3" xfId="13" applyNumberFormat="1" applyFont="1" applyFill="1" applyBorder="1" applyAlignment="1">
      <alignment horizontal="center" vertical="center"/>
    </xf>
    <xf numFmtId="1" fontId="5" fillId="0" borderId="3" xfId="0" applyNumberFormat="1" applyFont="1" applyBorder="1" applyAlignment="1">
      <alignment horizontal="center"/>
    </xf>
    <xf numFmtId="164" fontId="10" fillId="0" borderId="3" xfId="6" applyNumberFormat="1" applyFont="1" applyBorder="1" applyAlignment="1">
      <alignment horizontal="center" vertical="center"/>
    </xf>
    <xf numFmtId="165" fontId="4" fillId="0" borderId="3" xfId="13" applyNumberFormat="1" applyFont="1" applyBorder="1" applyAlignment="1">
      <alignment horizontal="center" vertical="center"/>
    </xf>
    <xf numFmtId="1" fontId="10" fillId="0" borderId="3" xfId="24" applyNumberFormat="1" applyFont="1" applyBorder="1" applyAlignment="1">
      <alignment horizontal="left"/>
    </xf>
    <xf numFmtId="164" fontId="5" fillId="0" borderId="3" xfId="3" applyNumberFormat="1" applyFont="1" applyFill="1" applyBorder="1" applyAlignment="1">
      <alignment horizontal="center"/>
    </xf>
    <xf numFmtId="0" fontId="5" fillId="0" borderId="0" xfId="0" applyFont="1" applyBorder="1" applyAlignment="1">
      <alignment horizontal="left"/>
    </xf>
    <xf numFmtId="164" fontId="2" fillId="0" borderId="3" xfId="4" applyNumberFormat="1" applyFont="1" applyBorder="1" applyAlignment="1">
      <alignment horizontal="center"/>
    </xf>
    <xf numFmtId="0" fontId="2" fillId="0" borderId="3" xfId="0" applyFont="1" applyFill="1" applyBorder="1" applyAlignment="1">
      <alignment horizontal="left"/>
    </xf>
    <xf numFmtId="168" fontId="2" fillId="0" borderId="3" xfId="4" applyNumberFormat="1" applyFont="1" applyBorder="1" applyAlignment="1">
      <alignment horizontal="center"/>
    </xf>
    <xf numFmtId="0" fontId="33" fillId="0" borderId="0" xfId="0" applyFont="1" applyBorder="1" applyAlignment="1">
      <alignment horizontal="center"/>
    </xf>
    <xf numFmtId="0" fontId="2" fillId="0" borderId="3" xfId="0" applyFont="1" applyBorder="1" applyAlignment="1">
      <alignment horizontal="left" wrapText="1"/>
    </xf>
    <xf numFmtId="168" fontId="2" fillId="0" borderId="3" xfId="4" applyNumberFormat="1" applyFont="1" applyBorder="1" applyAlignment="1">
      <alignment horizontal="right" vertical="center"/>
    </xf>
    <xf numFmtId="1" fontId="5" fillId="0" borderId="3" xfId="3" applyNumberFormat="1" applyFont="1" applyFill="1" applyBorder="1" applyAlignment="1">
      <alignment horizontal="center"/>
    </xf>
    <xf numFmtId="172" fontId="2" fillId="0" borderId="3" xfId="4" applyNumberFormat="1" applyFont="1" applyBorder="1" applyAlignment="1">
      <alignment horizontal="center" vertical="center"/>
    </xf>
    <xf numFmtId="0" fontId="0" fillId="0" borderId="3" xfId="0" applyBorder="1" applyAlignment="1">
      <alignment horizontal="center" wrapText="1"/>
    </xf>
    <xf numFmtId="49" fontId="10" fillId="0" borderId="3" xfId="24" applyNumberFormat="1" applyFont="1" applyBorder="1" applyAlignment="1">
      <alignment horizontal="left"/>
    </xf>
    <xf numFmtId="0" fontId="2" fillId="0" borderId="3" xfId="7" applyFont="1" applyBorder="1" applyAlignment="1">
      <alignment horizontal="left" vertical="top" wrapText="1"/>
    </xf>
    <xf numFmtId="3" fontId="2" fillId="0" borderId="3" xfId="25" applyNumberFormat="1" applyFont="1" applyFill="1" applyBorder="1" applyAlignment="1">
      <alignment horizontal="center" vertical="center"/>
    </xf>
    <xf numFmtId="165" fontId="2" fillId="0" borderId="3" xfId="10" applyNumberFormat="1" applyFont="1" applyBorder="1" applyAlignment="1">
      <alignment horizontal="center" vertical="center"/>
    </xf>
    <xf numFmtId="165" fontId="4" fillId="0" borderId="3" xfId="10" applyNumberFormat="1" applyFont="1" applyBorder="1" applyAlignment="1">
      <alignment horizontal="center" vertical="center"/>
    </xf>
    <xf numFmtId="49" fontId="5" fillId="0" borderId="3" xfId="4" applyNumberFormat="1" applyFont="1" applyBorder="1"/>
    <xf numFmtId="3" fontId="2" fillId="0" borderId="3" xfId="5" applyNumberFormat="1" applyFont="1" applyBorder="1" applyAlignment="1">
      <alignment horizontal="center" wrapText="1"/>
    </xf>
    <xf numFmtId="165" fontId="2" fillId="0" borderId="3" xfId="4" applyNumberFormat="1" applyFont="1" applyBorder="1" applyAlignment="1">
      <alignment horizontal="center" wrapText="1"/>
    </xf>
    <xf numFmtId="165" fontId="2" fillId="0" borderId="3" xfId="5" applyNumberFormat="1" applyFont="1" applyBorder="1" applyAlignment="1">
      <alignment horizontal="center" wrapText="1"/>
    </xf>
    <xf numFmtId="3" fontId="2" fillId="0" borderId="3" xfId="5" applyNumberFormat="1" applyFont="1" applyBorder="1" applyAlignment="1">
      <alignment horizontal="center" vertical="center"/>
    </xf>
    <xf numFmtId="165" fontId="2" fillId="0" borderId="3" xfId="7" applyNumberFormat="1" applyFont="1" applyFill="1" applyBorder="1" applyAlignment="1">
      <alignment horizontal="center" vertical="center"/>
    </xf>
    <xf numFmtId="165" fontId="4" fillId="0" borderId="3" xfId="7" applyNumberFormat="1" applyFont="1" applyFill="1" applyBorder="1" applyAlignment="1">
      <alignment horizontal="center" vertical="center"/>
    </xf>
    <xf numFmtId="165" fontId="2" fillId="0" borderId="3" xfId="8" applyNumberFormat="1" applyFont="1" applyBorder="1" applyAlignment="1">
      <alignment horizontal="center" wrapText="1"/>
    </xf>
    <xf numFmtId="0" fontId="4" fillId="0" borderId="0" xfId="0" applyFont="1" applyFill="1" applyBorder="1" applyAlignment="1">
      <alignment horizontal="left" wrapText="1"/>
    </xf>
    <xf numFmtId="0" fontId="0" fillId="0" borderId="0" xfId="0" applyFill="1" applyAlignment="1">
      <alignment horizontal="left" wrapText="1"/>
    </xf>
    <xf numFmtId="0" fontId="0" fillId="0" borderId="0" xfId="0" applyBorder="1" applyAlignment="1">
      <alignment horizontal="center"/>
    </xf>
    <xf numFmtId="0" fontId="0" fillId="0" borderId="0" xfId="0" applyBorder="1" applyAlignment="1">
      <alignment horizontal="left"/>
    </xf>
    <xf numFmtId="0" fontId="14" fillId="0" borderId="0" xfId="0" applyFont="1" applyBorder="1" applyAlignment="1">
      <alignment horizontal="center"/>
    </xf>
    <xf numFmtId="0" fontId="5" fillId="0" borderId="0" xfId="0" applyFont="1" applyBorder="1" applyAlignment="1">
      <alignment horizontal="left"/>
    </xf>
    <xf numFmtId="0" fontId="0" fillId="0" borderId="3" xfId="0" applyBorder="1" applyAlignment="1">
      <alignment horizontal="center"/>
    </xf>
    <xf numFmtId="0" fontId="15" fillId="0" borderId="0" xfId="0" applyFont="1" applyFill="1" applyBorder="1"/>
    <xf numFmtId="0" fontId="2" fillId="0" borderId="3" xfId="0" applyFont="1" applyFill="1" applyBorder="1"/>
    <xf numFmtId="0" fontId="5" fillId="0" borderId="0" xfId="0" applyFont="1" applyBorder="1" applyAlignment="1">
      <alignment horizontal="left"/>
    </xf>
    <xf numFmtId="0" fontId="0" fillId="0" borderId="0" xfId="0" applyFill="1" applyBorder="1" applyAlignment="1">
      <alignment horizontal="left" wrapText="1"/>
    </xf>
    <xf numFmtId="0" fontId="0" fillId="0" borderId="0" xfId="0" applyBorder="1" applyAlignment="1">
      <alignment horizontal="center"/>
    </xf>
    <xf numFmtId="0" fontId="19" fillId="0" borderId="0" xfId="0" applyFont="1" applyFill="1" applyBorder="1" applyAlignment="1">
      <alignment horizontal="center" vertical="center"/>
    </xf>
    <xf numFmtId="0" fontId="0" fillId="0" borderId="0" xfId="0" applyFill="1" applyBorder="1" applyAlignment="1">
      <alignment horizontal="center"/>
    </xf>
    <xf numFmtId="0" fontId="19" fillId="0" borderId="0" xfId="0" applyFont="1" applyFill="1" applyBorder="1" applyAlignment="1">
      <alignment vertical="center"/>
    </xf>
    <xf numFmtId="43" fontId="34" fillId="0" borderId="0" xfId="4" applyFont="1"/>
    <xf numFmtId="43" fontId="5" fillId="0" borderId="0" xfId="4" applyFont="1" applyBorder="1"/>
    <xf numFmtId="0" fontId="10" fillId="0" borderId="0" xfId="39"/>
    <xf numFmtId="166" fontId="13" fillId="0" borderId="0" xfId="40" applyNumberFormat="1" applyFont="1" applyBorder="1" applyAlignment="1">
      <alignment horizontal="center" vertical="center"/>
    </xf>
    <xf numFmtId="0" fontId="10" fillId="0" borderId="0" xfId="40"/>
    <xf numFmtId="0" fontId="10" fillId="0" borderId="0" xfId="41"/>
    <xf numFmtId="0" fontId="10" fillId="0" borderId="0" xfId="38" applyBorder="1"/>
    <xf numFmtId="0" fontId="14" fillId="0" borderId="0" xfId="0" applyFont="1" applyFill="1" applyBorder="1" applyAlignment="1">
      <alignment horizontal="left"/>
    </xf>
    <xf numFmtId="0" fontId="4" fillId="0" borderId="0" xfId="0" applyFont="1" applyFill="1" applyBorder="1" applyAlignment="1">
      <alignment horizontal="left"/>
    </xf>
    <xf numFmtId="0" fontId="5" fillId="0" borderId="0" xfId="0" applyFont="1" applyBorder="1" applyAlignment="1">
      <alignment horizontal="left"/>
    </xf>
    <xf numFmtId="0" fontId="10" fillId="0" borderId="0" xfId="42"/>
    <xf numFmtId="0" fontId="10" fillId="0" borderId="0" xfId="43"/>
    <xf numFmtId="0" fontId="35" fillId="0" borderId="0" xfId="0" applyFont="1" applyBorder="1"/>
    <xf numFmtId="0" fontId="10" fillId="0" borderId="0" xfId="44"/>
    <xf numFmtId="166" fontId="13" fillId="0" borderId="0" xfId="45" applyNumberFormat="1" applyFont="1" applyBorder="1" applyAlignment="1">
      <alignment horizontal="center" vertical="center"/>
    </xf>
    <xf numFmtId="1" fontId="2" fillId="0" borderId="0" xfId="4" applyNumberFormat="1" applyFont="1" applyFill="1" applyBorder="1" applyAlignment="1">
      <alignment horizontal="center"/>
    </xf>
    <xf numFmtId="10" fontId="14" fillId="0" borderId="0" xfId="0" applyNumberFormat="1" applyFont="1" applyBorder="1"/>
    <xf numFmtId="0" fontId="10" fillId="0" borderId="0" xfId="46"/>
    <xf numFmtId="175" fontId="13" fillId="0" borderId="0" xfId="46" applyNumberFormat="1" applyFont="1" applyBorder="1" applyAlignment="1">
      <alignment horizontal="center" vertical="center"/>
    </xf>
    <xf numFmtId="0" fontId="10" fillId="0" borderId="0" xfId="47"/>
    <xf numFmtId="175" fontId="13" fillId="0" borderId="0" xfId="47" applyNumberFormat="1" applyFont="1" applyBorder="1" applyAlignment="1">
      <alignment horizontal="center" vertical="center"/>
    </xf>
    <xf numFmtId="171" fontId="13" fillId="0" borderId="0" xfId="48" applyNumberFormat="1" applyFont="1" applyBorder="1" applyAlignment="1">
      <alignment horizontal="center" vertical="center"/>
    </xf>
    <xf numFmtId="0" fontId="10" fillId="0" borderId="0" xfId="48"/>
    <xf numFmtId="175" fontId="13" fillId="0" borderId="0" xfId="48" applyNumberFormat="1" applyFont="1" applyBorder="1" applyAlignment="1">
      <alignment horizontal="center" vertical="center"/>
    </xf>
    <xf numFmtId="171" fontId="13" fillId="0" borderId="0" xfId="49" applyNumberFormat="1" applyFont="1" applyBorder="1" applyAlignment="1">
      <alignment horizontal="center" vertical="center"/>
    </xf>
    <xf numFmtId="0" fontId="10" fillId="0" borderId="0" xfId="49"/>
    <xf numFmtId="175" fontId="13" fillId="0" borderId="0" xfId="49" applyNumberFormat="1" applyFont="1" applyBorder="1" applyAlignment="1">
      <alignment horizontal="center" vertical="center"/>
    </xf>
    <xf numFmtId="0" fontId="10" fillId="0" borderId="0" xfId="50"/>
    <xf numFmtId="172" fontId="5" fillId="0" borderId="0" xfId="0" applyNumberFormat="1" applyFont="1" applyFill="1" applyBorder="1" applyAlignment="1">
      <alignment horizontal="center"/>
    </xf>
    <xf numFmtId="0" fontId="10" fillId="0" borderId="0" xfId="34" applyFill="1"/>
    <xf numFmtId="0" fontId="10" fillId="0" borderId="0" xfId="51" applyFill="1"/>
    <xf numFmtId="0" fontId="5" fillId="0" borderId="0" xfId="0" applyFont="1" applyBorder="1" applyAlignment="1">
      <alignment horizontal="left"/>
    </xf>
    <xf numFmtId="0" fontId="5" fillId="0" borderId="0" xfId="0" applyNumberFormat="1" applyFont="1" applyBorder="1"/>
    <xf numFmtId="0" fontId="5" fillId="0" borderId="0" xfId="0" applyFont="1" applyBorder="1" applyAlignment="1">
      <alignment wrapText="1"/>
    </xf>
    <xf numFmtId="0" fontId="10" fillId="0" borderId="0" xfId="0" applyFont="1" applyFill="1" applyBorder="1" applyAlignment="1">
      <alignment horizontal="center" wrapText="1"/>
    </xf>
    <xf numFmtId="0" fontId="14" fillId="0" borderId="0" xfId="0" applyFont="1" applyBorder="1" applyAlignment="1">
      <alignment horizontal="center"/>
    </xf>
    <xf numFmtId="0" fontId="6" fillId="0" borderId="0" xfId="0" applyFont="1" applyBorder="1" applyAlignment="1">
      <alignment horizontal="left" wrapText="1"/>
    </xf>
    <xf numFmtId="0" fontId="10" fillId="0" borderId="0" xfId="24" applyNumberFormat="1" applyFont="1" applyBorder="1" applyAlignment="1">
      <alignment horizontal="left"/>
    </xf>
    <xf numFmtId="0" fontId="5" fillId="0" borderId="0" xfId="0" applyFont="1" applyBorder="1" applyAlignment="1">
      <alignment horizontal="left"/>
    </xf>
    <xf numFmtId="0" fontId="5" fillId="0" borderId="0" xfId="0" applyFont="1" applyBorder="1" applyAlignment="1">
      <alignment horizontal="left"/>
    </xf>
    <xf numFmtId="0" fontId="37" fillId="0" borderId="0" xfId="52"/>
    <xf numFmtId="0" fontId="5" fillId="0" borderId="0" xfId="0" applyFont="1" applyBorder="1" applyAlignment="1">
      <alignment horizontal="center" wrapText="1"/>
    </xf>
    <xf numFmtId="0" fontId="5" fillId="0" borderId="0" xfId="0" applyFont="1" applyBorder="1" applyAlignment="1">
      <alignment horizontal="left"/>
    </xf>
    <xf numFmtId="0" fontId="5" fillId="0" borderId="0" xfId="0" applyFont="1" applyBorder="1" applyAlignment="1">
      <alignment horizontal="left"/>
    </xf>
    <xf numFmtId="166" fontId="2" fillId="0" borderId="0" xfId="29" applyNumberFormat="1" applyFont="1" applyBorder="1" applyAlignment="1">
      <alignment horizontal="center" vertical="center"/>
    </xf>
    <xf numFmtId="0" fontId="10" fillId="0" borderId="0" xfId="54"/>
    <xf numFmtId="0" fontId="37" fillId="0" borderId="0" xfId="55"/>
    <xf numFmtId="3" fontId="2" fillId="0" borderId="0" xfId="0" applyNumberFormat="1" applyFont="1" applyBorder="1" applyAlignment="1">
      <alignment horizontal="center"/>
    </xf>
    <xf numFmtId="3" fontId="4" fillId="0" borderId="0" xfId="0" applyNumberFormat="1" applyFont="1" applyBorder="1" applyAlignment="1">
      <alignment horizontal="center"/>
    </xf>
    <xf numFmtId="3" fontId="6" fillId="0" borderId="0" xfId="0" applyNumberFormat="1" applyFont="1" applyBorder="1" applyAlignment="1">
      <alignment horizontal="center"/>
    </xf>
    <xf numFmtId="0" fontId="38" fillId="0" borderId="0" xfId="56" applyFont="1" applyBorder="1" applyAlignment="1">
      <alignment horizontal="left" vertical="top" wrapText="1"/>
    </xf>
    <xf numFmtId="169" fontId="38" fillId="0" borderId="0" xfId="56" applyNumberFormat="1" applyFont="1" applyBorder="1" applyAlignment="1">
      <alignment horizontal="right" vertical="center"/>
    </xf>
    <xf numFmtId="169" fontId="38" fillId="0" borderId="0" xfId="57" applyNumberFormat="1" applyFont="1" applyBorder="1" applyAlignment="1">
      <alignment horizontal="right" vertical="center"/>
    </xf>
    <xf numFmtId="0" fontId="38" fillId="0" borderId="0" xfId="58" applyFont="1" applyBorder="1" applyAlignment="1">
      <alignment horizontal="left" vertical="top" wrapText="1"/>
    </xf>
    <xf numFmtId="169" fontId="38" fillId="0" borderId="0" xfId="58" applyNumberFormat="1" applyFont="1" applyBorder="1" applyAlignment="1">
      <alignment horizontal="right" vertical="center"/>
    </xf>
    <xf numFmtId="169" fontId="38" fillId="0" borderId="0" xfId="59" applyNumberFormat="1" applyFont="1" applyBorder="1" applyAlignment="1">
      <alignment horizontal="right" vertical="center"/>
    </xf>
    <xf numFmtId="169" fontId="38" fillId="0" borderId="0" xfId="60" applyNumberFormat="1" applyFont="1" applyBorder="1" applyAlignment="1">
      <alignment horizontal="right" vertical="center"/>
    </xf>
    <xf numFmtId="172" fontId="5" fillId="0" borderId="0" xfId="0" applyNumberFormat="1" applyFont="1" applyBorder="1"/>
    <xf numFmtId="0" fontId="2" fillId="0" borderId="0" xfId="0" applyFont="1" applyBorder="1" applyAlignment="1">
      <alignment horizontal="center"/>
    </xf>
    <xf numFmtId="0" fontId="2" fillId="0" borderId="3" xfId="0" applyFont="1" applyBorder="1" applyAlignment="1">
      <alignment horizontal="center"/>
    </xf>
    <xf numFmtId="0" fontId="14" fillId="0" borderId="0" xfId="0" applyFont="1" applyBorder="1" applyAlignment="1">
      <alignment horizontal="center"/>
    </xf>
    <xf numFmtId="0" fontId="5" fillId="0" borderId="0" xfId="0" applyFont="1" applyBorder="1" applyAlignment="1">
      <alignment horizontal="left"/>
    </xf>
    <xf numFmtId="168" fontId="13" fillId="0" borderId="0" xfId="4" applyNumberFormat="1" applyFont="1" applyBorder="1" applyAlignment="1">
      <alignment horizontal="right" vertical="center"/>
    </xf>
    <xf numFmtId="0" fontId="39" fillId="0" borderId="0" xfId="63"/>
    <xf numFmtId="0" fontId="39" fillId="0" borderId="0" xfId="64"/>
    <xf numFmtId="0" fontId="2" fillId="0" borderId="0" xfId="0" applyFont="1" applyBorder="1" applyAlignment="1">
      <alignment horizontal="center"/>
    </xf>
    <xf numFmtId="1" fontId="0" fillId="0" borderId="2" xfId="0" applyNumberFormat="1" applyBorder="1"/>
    <xf numFmtId="1" fontId="2" fillId="0" borderId="0" xfId="15" applyNumberFormat="1" applyFont="1" applyFill="1" applyBorder="1" applyAlignment="1">
      <alignment horizontal="center" vertical="center"/>
    </xf>
    <xf numFmtId="0" fontId="10" fillId="0" borderId="0" xfId="0" applyFont="1" applyFill="1" applyBorder="1" applyAlignment="1">
      <alignment horizontal="center" wrapText="1"/>
    </xf>
    <xf numFmtId="0" fontId="2" fillId="0" borderId="0" xfId="0" applyFont="1" applyBorder="1" applyAlignment="1">
      <alignment horizontal="center" wrapText="1"/>
    </xf>
    <xf numFmtId="0" fontId="5" fillId="0" borderId="0" xfId="0" applyFont="1" applyBorder="1" applyAlignment="1">
      <alignment horizontal="center" wrapText="1"/>
    </xf>
    <xf numFmtId="0" fontId="2" fillId="0" borderId="0" xfId="0" applyFont="1" applyBorder="1" applyAlignment="1">
      <alignment horizontal="center"/>
    </xf>
    <xf numFmtId="0" fontId="5" fillId="0" borderId="0" xfId="0" applyFont="1" applyBorder="1" applyAlignment="1">
      <alignment horizontal="center"/>
    </xf>
    <xf numFmtId="0" fontId="0" fillId="0" borderId="0" xfId="0" applyBorder="1" applyAlignment="1">
      <alignment horizontal="center"/>
    </xf>
    <xf numFmtId="0" fontId="2" fillId="0" borderId="0" xfId="0" applyFont="1" applyFill="1" applyBorder="1" applyAlignment="1">
      <alignment horizontal="center" wrapText="1"/>
    </xf>
    <xf numFmtId="0" fontId="0" fillId="0" borderId="0" xfId="0" applyBorder="1" applyAlignment="1">
      <alignment horizontal="left"/>
    </xf>
    <xf numFmtId="0" fontId="14" fillId="0" borderId="0" xfId="0" applyFont="1" applyBorder="1" applyAlignment="1">
      <alignment horizontal="center"/>
    </xf>
    <xf numFmtId="0" fontId="5" fillId="0" borderId="0" xfId="0" applyFont="1" applyBorder="1" applyAlignment="1">
      <alignment horizontal="left"/>
    </xf>
    <xf numFmtId="0" fontId="2" fillId="0" borderId="0" xfId="0" applyFont="1" applyBorder="1" applyAlignment="1">
      <alignment wrapText="1"/>
    </xf>
    <xf numFmtId="0" fontId="0" fillId="0" borderId="3" xfId="0" applyBorder="1" applyAlignment="1">
      <alignment horizontal="center"/>
    </xf>
    <xf numFmtId="0" fontId="6" fillId="0" borderId="0" xfId="0" applyFont="1" applyBorder="1" applyAlignment="1">
      <alignment horizontal="left" wrapText="1"/>
    </xf>
    <xf numFmtId="0" fontId="0" fillId="0" borderId="0" xfId="0" applyAlignment="1">
      <alignment wrapText="1"/>
    </xf>
    <xf numFmtId="0" fontId="2" fillId="0" borderId="0" xfId="0" applyFont="1" applyBorder="1" applyAlignment="1">
      <alignment horizontal="center"/>
    </xf>
    <xf numFmtId="0" fontId="2" fillId="0" borderId="3" xfId="0" applyFont="1" applyBorder="1" applyAlignment="1">
      <alignment horizontal="center"/>
    </xf>
    <xf numFmtId="0" fontId="14" fillId="0" borderId="0" xfId="0" applyFont="1" applyBorder="1" applyAlignment="1">
      <alignment horizontal="center"/>
    </xf>
    <xf numFmtId="0" fontId="5" fillId="0" borderId="0" xfId="0" applyFont="1" applyBorder="1" applyAlignment="1">
      <alignment horizontal="center"/>
    </xf>
    <xf numFmtId="0" fontId="2" fillId="0" borderId="3" xfId="0" applyFont="1" applyBorder="1" applyAlignment="1">
      <alignment horizontal="center"/>
    </xf>
    <xf numFmtId="0" fontId="5" fillId="0" borderId="0" xfId="0" applyFont="1" applyBorder="1" applyAlignment="1">
      <alignment horizontal="left"/>
    </xf>
    <xf numFmtId="0" fontId="16" fillId="0" borderId="0" xfId="16" applyAlignment="1">
      <alignment horizontal="center" wrapText="1"/>
    </xf>
    <xf numFmtId="0" fontId="5" fillId="0" borderId="0" xfId="0" applyFont="1" applyBorder="1" applyAlignment="1">
      <alignment horizontal="left"/>
    </xf>
    <xf numFmtId="0" fontId="0" fillId="0" borderId="0" xfId="0" applyNumberFormat="1" applyFont="1" applyBorder="1" applyAlignment="1">
      <alignment wrapText="1"/>
    </xf>
    <xf numFmtId="0" fontId="0" fillId="0" borderId="3" xfId="0" applyBorder="1" applyAlignment="1">
      <alignment horizontal="center"/>
    </xf>
    <xf numFmtId="0" fontId="2" fillId="0" borderId="3" xfId="0" applyFont="1" applyBorder="1" applyAlignment="1">
      <alignment horizontal="center"/>
    </xf>
    <xf numFmtId="165" fontId="2" fillId="0" borderId="0" xfId="62" applyNumberFormat="1" applyFont="1" applyBorder="1" applyAlignment="1">
      <alignment horizontal="center" vertical="center"/>
    </xf>
    <xf numFmtId="165" fontId="2" fillId="0" borderId="0" xfId="63" applyNumberFormat="1" applyFont="1" applyFill="1" applyBorder="1" applyAlignment="1">
      <alignment horizontal="center" vertical="center"/>
    </xf>
    <xf numFmtId="0" fontId="0" fillId="0" borderId="3" xfId="0" applyBorder="1" applyAlignment="1">
      <alignment horizontal="center"/>
    </xf>
    <xf numFmtId="0" fontId="2" fillId="0" borderId="0" xfId="36" applyNumberFormat="1" applyFont="1" applyBorder="1" applyAlignment="1">
      <alignment horizontal="center"/>
    </xf>
    <xf numFmtId="3" fontId="10" fillId="0" borderId="0" xfId="24" applyNumberFormat="1" applyFont="1" applyFill="1" applyAlignment="1">
      <alignment horizontal="center"/>
    </xf>
    <xf numFmtId="0" fontId="5" fillId="0" borderId="0" xfId="0" applyFont="1" applyBorder="1" applyAlignment="1">
      <alignment horizontal="left"/>
    </xf>
    <xf numFmtId="0" fontId="0" fillId="0" borderId="3" xfId="0" applyBorder="1" applyAlignment="1">
      <alignment horizontal="center"/>
    </xf>
    <xf numFmtId="0" fontId="5" fillId="0" borderId="0" xfId="0" applyFont="1" applyBorder="1" applyAlignment="1">
      <alignment horizontal="left"/>
    </xf>
    <xf numFmtId="0" fontId="39" fillId="0" borderId="0" xfId="67"/>
    <xf numFmtId="0" fontId="39" fillId="0" borderId="0" xfId="68"/>
    <xf numFmtId="0" fontId="39" fillId="0" borderId="0" xfId="69"/>
    <xf numFmtId="0" fontId="39" fillId="0" borderId="0" xfId="70"/>
    <xf numFmtId="0" fontId="39" fillId="0" borderId="0" xfId="71"/>
    <xf numFmtId="0" fontId="39" fillId="0" borderId="0" xfId="72"/>
    <xf numFmtId="49" fontId="10" fillId="0" borderId="0" xfId="2" applyNumberFormat="1" applyFont="1" applyFill="1" applyBorder="1" applyAlignment="1">
      <alignment horizontal="left"/>
    </xf>
    <xf numFmtId="166" fontId="2" fillId="0" borderId="0" xfId="13" applyNumberFormat="1" applyFont="1" applyFill="1" applyBorder="1" applyAlignment="1">
      <alignment horizontal="center" vertical="center"/>
    </xf>
    <xf numFmtId="0" fontId="0" fillId="0" borderId="3" xfId="0" applyFill="1" applyBorder="1"/>
    <xf numFmtId="0" fontId="0" fillId="0" borderId="0" xfId="0" applyFill="1" applyAlignment="1">
      <alignment wrapText="1"/>
    </xf>
    <xf numFmtId="43" fontId="39" fillId="0" borderId="0" xfId="4" applyFont="1"/>
    <xf numFmtId="0" fontId="39" fillId="0" borderId="0" xfId="73"/>
    <xf numFmtId="0" fontId="39" fillId="0" borderId="0" xfId="76"/>
    <xf numFmtId="0" fontId="10" fillId="0" borderId="0" xfId="77" applyFont="1"/>
    <xf numFmtId="0" fontId="10" fillId="0" borderId="0" xfId="78"/>
    <xf numFmtId="171" fontId="13" fillId="0" borderId="0" xfId="79" applyNumberFormat="1" applyFont="1" applyBorder="1" applyAlignment="1">
      <alignment horizontal="center" vertical="center"/>
    </xf>
    <xf numFmtId="0" fontId="10" fillId="0" borderId="0" xfId="79"/>
    <xf numFmtId="175" fontId="13" fillId="0" borderId="0" xfId="79" applyNumberFormat="1" applyFont="1" applyBorder="1" applyAlignment="1">
      <alignment horizontal="center" vertical="center"/>
    </xf>
    <xf numFmtId="171" fontId="13" fillId="0" borderId="0" xfId="80" applyNumberFormat="1" applyFont="1" applyBorder="1" applyAlignment="1">
      <alignment horizontal="center" vertical="center"/>
    </xf>
    <xf numFmtId="0" fontId="10" fillId="0" borderId="0" xfId="80"/>
    <xf numFmtId="0" fontId="10" fillId="0" borderId="0" xfId="83"/>
    <xf numFmtId="166" fontId="13" fillId="0" borderId="0" xfId="83" applyNumberFormat="1" applyFont="1" applyBorder="1" applyAlignment="1">
      <alignment horizontal="center" vertical="center"/>
    </xf>
    <xf numFmtId="0" fontId="10" fillId="0" borderId="0" xfId="84"/>
    <xf numFmtId="0" fontId="5" fillId="0" borderId="3" xfId="0" applyFont="1" applyBorder="1" applyAlignment="1">
      <alignment horizontal="center" wrapText="1"/>
    </xf>
    <xf numFmtId="1" fontId="4" fillId="0" borderId="0" xfId="0" applyNumberFormat="1" applyFont="1" applyBorder="1" applyAlignment="1">
      <alignment horizontal="center"/>
    </xf>
    <xf numFmtId="0" fontId="6" fillId="0" borderId="3" xfId="0" applyFont="1" applyBorder="1" applyAlignment="1">
      <alignment wrapText="1"/>
    </xf>
    <xf numFmtId="0" fontId="6" fillId="0" borderId="3" xfId="0" applyFont="1" applyBorder="1" applyAlignment="1">
      <alignment horizontal="center" wrapText="1"/>
    </xf>
    <xf numFmtId="164" fontId="6" fillId="0" borderId="0" xfId="0" applyNumberFormat="1" applyFont="1" applyAlignment="1">
      <alignment horizontal="center"/>
    </xf>
    <xf numFmtId="10" fontId="5" fillId="0" borderId="3" xfId="0" applyNumberFormat="1" applyFont="1" applyBorder="1" applyAlignment="1">
      <alignment horizontal="center"/>
    </xf>
    <xf numFmtId="164" fontId="4" fillId="0" borderId="0" xfId="0" applyNumberFormat="1" applyFont="1" applyBorder="1" applyAlignment="1">
      <alignment horizontal="center"/>
    </xf>
    <xf numFmtId="0" fontId="14" fillId="0" borderId="0" xfId="0" applyFont="1" applyFill="1" applyAlignment="1">
      <alignment horizontal="left"/>
    </xf>
    <xf numFmtId="0" fontId="14" fillId="0" borderId="0" xfId="0" applyFont="1" applyFill="1" applyAlignment="1">
      <alignment horizontal="center"/>
    </xf>
    <xf numFmtId="0" fontId="5" fillId="0" borderId="0" xfId="0" applyFont="1" applyFill="1" applyAlignment="1">
      <alignment horizontal="center"/>
    </xf>
    <xf numFmtId="0" fontId="14" fillId="0" borderId="0" xfId="0" applyFont="1" applyFill="1"/>
    <xf numFmtId="0" fontId="5" fillId="0" borderId="3" xfId="0" applyFont="1" applyBorder="1" applyAlignment="1">
      <alignment horizontal="center" wrapText="1"/>
    </xf>
    <xf numFmtId="0" fontId="5" fillId="0" borderId="0" xfId="0" applyFont="1" applyBorder="1" applyAlignment="1">
      <alignment horizontal="left"/>
    </xf>
    <xf numFmtId="0" fontId="2" fillId="0" borderId="0" xfId="0" applyFont="1" applyBorder="1" applyAlignment="1">
      <alignment horizontal="center"/>
    </xf>
    <xf numFmtId="0" fontId="18" fillId="0" borderId="0" xfId="0" applyFont="1" applyFill="1" applyBorder="1" applyAlignment="1">
      <alignment horizontal="center"/>
    </xf>
    <xf numFmtId="0" fontId="5" fillId="0" borderId="0" xfId="0" applyFont="1" applyBorder="1" applyAlignment="1">
      <alignment horizontal="center" wrapText="1"/>
    </xf>
    <xf numFmtId="0" fontId="5" fillId="0" borderId="0" xfId="0" applyFont="1" applyBorder="1" applyAlignment="1">
      <alignment horizontal="center"/>
    </xf>
    <xf numFmtId="0" fontId="5" fillId="0" borderId="3" xfId="0" applyFont="1" applyBorder="1" applyAlignment="1">
      <alignment horizontal="center" wrapText="1"/>
    </xf>
    <xf numFmtId="0" fontId="5" fillId="0" borderId="0" xfId="0" applyFont="1" applyBorder="1" applyAlignment="1">
      <alignment horizontal="left"/>
    </xf>
    <xf numFmtId="168" fontId="2" fillId="0" borderId="2" xfId="4" applyNumberFormat="1" applyFont="1" applyBorder="1" applyAlignment="1">
      <alignment horizontal="right" vertical="center"/>
    </xf>
    <xf numFmtId="0" fontId="41" fillId="0" borderId="0" xfId="85"/>
    <xf numFmtId="0" fontId="41" fillId="0" borderId="0" xfId="86"/>
    <xf numFmtId="0" fontId="0" fillId="0" borderId="0" xfId="0" applyFill="1"/>
    <xf numFmtId="0" fontId="0" fillId="0" borderId="0" xfId="0" applyBorder="1" applyAlignment="1">
      <alignment horizontal="center"/>
    </xf>
    <xf numFmtId="0" fontId="0" fillId="0" borderId="3" xfId="0" applyBorder="1" applyAlignment="1">
      <alignment horizontal="center"/>
    </xf>
    <xf numFmtId="0" fontId="19" fillId="0" borderId="0" xfId="0" applyFont="1" applyFill="1" applyBorder="1" applyAlignment="1">
      <alignment horizontal="center" vertical="center"/>
    </xf>
    <xf numFmtId="0" fontId="0" fillId="0" borderId="0" xfId="0" applyFill="1" applyAlignment="1">
      <alignment horizontal="center"/>
    </xf>
    <xf numFmtId="0" fontId="2" fillId="0" borderId="0" xfId="0" applyFont="1" applyBorder="1" applyAlignment="1">
      <alignment horizontal="center"/>
    </xf>
    <xf numFmtId="0" fontId="5" fillId="0" borderId="0" xfId="0" applyFont="1" applyBorder="1" applyAlignment="1">
      <alignment horizontal="center"/>
    </xf>
    <xf numFmtId="0" fontId="0" fillId="0" borderId="0" xfId="0" applyBorder="1" applyAlignment="1">
      <alignment horizontal="center"/>
    </xf>
    <xf numFmtId="0" fontId="0" fillId="0" borderId="0" xfId="0" applyBorder="1" applyAlignment="1">
      <alignment horizontal="left"/>
    </xf>
    <xf numFmtId="0" fontId="27" fillId="0" borderId="0" xfId="0" applyFont="1" applyFill="1" applyBorder="1" applyAlignment="1">
      <alignment horizontal="center" vertical="center"/>
    </xf>
    <xf numFmtId="0" fontId="2" fillId="0" borderId="0" xfId="0" applyFont="1" applyBorder="1" applyAlignment="1">
      <alignment horizontal="center"/>
    </xf>
    <xf numFmtId="0" fontId="2" fillId="0" borderId="3" xfId="0" applyFont="1" applyBorder="1" applyAlignment="1">
      <alignment horizontal="center"/>
    </xf>
    <xf numFmtId="0" fontId="0" fillId="0" borderId="0" xfId="0" applyBorder="1" applyAlignment="1">
      <alignment horizontal="center"/>
    </xf>
    <xf numFmtId="0" fontId="10" fillId="0" borderId="0" xfId="0" applyFont="1" applyFill="1" applyBorder="1" applyAlignment="1">
      <alignment horizontal="center" wrapText="1"/>
    </xf>
    <xf numFmtId="0" fontId="14" fillId="0" borderId="0" xfId="0" applyFont="1" applyBorder="1" applyAlignment="1">
      <alignment horizontal="center"/>
    </xf>
    <xf numFmtId="0" fontId="5" fillId="0" borderId="0" xfId="0" applyFont="1" applyBorder="1"/>
    <xf numFmtId="0" fontId="0" fillId="0" borderId="0" xfId="0" applyFill="1" applyBorder="1" applyAlignment="1">
      <alignment vertical="top" wrapText="1"/>
    </xf>
    <xf numFmtId="164" fontId="4" fillId="0" borderId="0" xfId="4" applyNumberFormat="1" applyFont="1" applyBorder="1" applyAlignment="1">
      <alignment horizontal="center" vertical="center"/>
    </xf>
    <xf numFmtId="10" fontId="5" fillId="0" borderId="0" xfId="0" applyNumberFormat="1" applyFont="1" applyBorder="1" applyAlignment="1">
      <alignment horizontal="center"/>
    </xf>
    <xf numFmtId="0" fontId="5" fillId="0" borderId="3" xfId="0" applyFont="1" applyBorder="1" applyAlignment="1"/>
    <xf numFmtId="0" fontId="16" fillId="0" borderId="0" xfId="16" applyBorder="1" applyAlignment="1">
      <alignment horizontal="center" wrapText="1"/>
    </xf>
    <xf numFmtId="0" fontId="2" fillId="0" borderId="3" xfId="0" applyFont="1" applyBorder="1" applyAlignment="1">
      <alignment horizontal="center"/>
    </xf>
    <xf numFmtId="0" fontId="2" fillId="0" borderId="0" xfId="0" applyFont="1" applyBorder="1" applyAlignment="1">
      <alignment horizontal="center"/>
    </xf>
    <xf numFmtId="0" fontId="0" fillId="0" borderId="0" xfId="0" applyBorder="1" applyAlignment="1">
      <alignment horizontal="center"/>
    </xf>
    <xf numFmtId="0" fontId="10" fillId="0" borderId="0" xfId="0" applyFont="1" applyFill="1" applyBorder="1" applyAlignment="1">
      <alignment horizontal="center" wrapText="1"/>
    </xf>
    <xf numFmtId="0" fontId="0" fillId="0" borderId="0" xfId="0" applyAlignment="1">
      <alignment horizontal="center"/>
    </xf>
    <xf numFmtId="0" fontId="14" fillId="0" borderId="0" xfId="0" applyFont="1" applyBorder="1" applyAlignment="1">
      <alignment horizontal="center"/>
    </xf>
    <xf numFmtId="0" fontId="2" fillId="0" borderId="0" xfId="0" applyFont="1" applyBorder="1" applyAlignment="1">
      <alignment horizontal="left"/>
    </xf>
    <xf numFmtId="0" fontId="5" fillId="0" borderId="0" xfId="0" applyFont="1" applyBorder="1"/>
    <xf numFmtId="0" fontId="2" fillId="0" borderId="3" xfId="0" applyFont="1" applyBorder="1" applyAlignment="1">
      <alignment horizontal="center"/>
    </xf>
    <xf numFmtId="0" fontId="2" fillId="0" borderId="0" xfId="0" applyFont="1" applyBorder="1" applyAlignment="1">
      <alignment horizontal="center" wrapText="1"/>
    </xf>
    <xf numFmtId="0" fontId="2" fillId="0" borderId="0" xfId="0" applyFont="1" applyBorder="1" applyAlignment="1">
      <alignment horizontal="center"/>
    </xf>
    <xf numFmtId="0" fontId="0" fillId="0" borderId="0" xfId="0" applyBorder="1" applyAlignment="1">
      <alignment horizontal="center"/>
    </xf>
    <xf numFmtId="0" fontId="0" fillId="0" borderId="0" xfId="0" applyBorder="1" applyAlignment="1">
      <alignment horizontal="left"/>
    </xf>
    <xf numFmtId="0" fontId="14" fillId="0" borderId="0" xfId="0" applyFont="1" applyBorder="1" applyAlignment="1">
      <alignment horizontal="center"/>
    </xf>
    <xf numFmtId="0" fontId="2" fillId="0" borderId="0" xfId="0" applyFont="1" applyBorder="1" applyAlignment="1">
      <alignment horizontal="left"/>
    </xf>
    <xf numFmtId="0" fontId="5" fillId="0" borderId="0" xfId="0" applyFont="1" applyBorder="1"/>
    <xf numFmtId="0" fontId="2" fillId="0" borderId="3" xfId="0" applyFont="1" applyBorder="1" applyAlignment="1">
      <alignment horizontal="center"/>
    </xf>
    <xf numFmtId="0" fontId="2" fillId="0" borderId="0" xfId="0" applyFont="1" applyBorder="1" applyAlignment="1">
      <alignment horizontal="center"/>
    </xf>
    <xf numFmtId="0" fontId="0" fillId="0" borderId="0" xfId="0" applyAlignment="1"/>
    <xf numFmtId="0" fontId="14" fillId="0" borderId="0" xfId="0" applyFont="1" applyBorder="1" applyAlignment="1">
      <alignment horizontal="center"/>
    </xf>
    <xf numFmtId="0" fontId="5" fillId="0" borderId="0" xfId="0" applyFont="1" applyBorder="1" applyAlignment="1">
      <alignment horizontal="center"/>
    </xf>
    <xf numFmtId="0" fontId="5" fillId="0" borderId="0" xfId="0" applyFont="1" applyBorder="1"/>
    <xf numFmtId="1" fontId="0" fillId="0" borderId="3" xfId="0" applyNumberFormat="1" applyBorder="1"/>
    <xf numFmtId="0" fontId="2" fillId="0" borderId="0" xfId="0" applyFont="1" applyBorder="1" applyAlignment="1">
      <alignment horizontal="center"/>
    </xf>
    <xf numFmtId="0" fontId="14" fillId="0" borderId="0" xfId="0" applyFont="1" applyBorder="1" applyAlignment="1">
      <alignment horizontal="center"/>
    </xf>
    <xf numFmtId="0" fontId="5" fillId="0" borderId="0" xfId="0" applyFont="1" applyBorder="1"/>
    <xf numFmtId="0" fontId="16" fillId="0" borderId="0" xfId="16" applyAlignment="1">
      <alignment horizontal="center" wrapText="1"/>
    </xf>
    <xf numFmtId="0" fontId="2" fillId="0" borderId="3" xfId="0" applyFont="1" applyBorder="1" applyAlignment="1">
      <alignment horizontal="center"/>
    </xf>
    <xf numFmtId="0" fontId="2" fillId="0" borderId="0" xfId="0" applyFont="1" applyBorder="1" applyAlignment="1">
      <alignment horizontal="center"/>
    </xf>
    <xf numFmtId="0" fontId="0" fillId="0" borderId="0" xfId="0" applyBorder="1" applyAlignment="1">
      <alignment horizontal="center"/>
    </xf>
    <xf numFmtId="0" fontId="14" fillId="0" borderId="0" xfId="0" applyFont="1" applyBorder="1" applyAlignment="1">
      <alignment horizontal="center"/>
    </xf>
    <xf numFmtId="0" fontId="5" fillId="0" borderId="0" xfId="0" applyFont="1" applyBorder="1"/>
    <xf numFmtId="0" fontId="2" fillId="0" borderId="3" xfId="0" applyFont="1" applyBorder="1" applyAlignment="1">
      <alignment horizontal="center"/>
    </xf>
    <xf numFmtId="0" fontId="2" fillId="0" borderId="0" xfId="0" applyFont="1" applyBorder="1" applyAlignment="1">
      <alignment horizontal="center"/>
    </xf>
    <xf numFmtId="0" fontId="14" fillId="0" borderId="0" xfId="0" applyFont="1" applyBorder="1" applyAlignment="1">
      <alignment horizontal="left" wrapText="1"/>
    </xf>
    <xf numFmtId="0" fontId="0" fillId="0" borderId="0" xfId="0" applyBorder="1" applyAlignment="1">
      <alignment horizontal="center"/>
    </xf>
    <xf numFmtId="0" fontId="10" fillId="0" borderId="0" xfId="0" applyFont="1" applyFill="1" applyBorder="1" applyAlignment="1">
      <alignment horizontal="center" wrapText="1"/>
    </xf>
    <xf numFmtId="0" fontId="5" fillId="0" borderId="0" xfId="0" applyFont="1" applyBorder="1" applyAlignment="1">
      <alignment horizontal="center" wrapText="1"/>
    </xf>
    <xf numFmtId="0" fontId="5" fillId="0" borderId="3" xfId="0" applyFont="1" applyBorder="1" applyAlignment="1">
      <alignment horizontal="center" wrapText="1"/>
    </xf>
    <xf numFmtId="0" fontId="0" fillId="0" borderId="0" xfId="0" applyAlignment="1"/>
    <xf numFmtId="0" fontId="5" fillId="0" borderId="0" xfId="0" applyFont="1" applyBorder="1" applyAlignment="1">
      <alignment horizontal="center"/>
    </xf>
    <xf numFmtId="0" fontId="14" fillId="0" borderId="0" xfId="0" applyFont="1" applyBorder="1" applyAlignment="1">
      <alignment horizontal="center"/>
    </xf>
    <xf numFmtId="0" fontId="9" fillId="0" borderId="0" xfId="0" applyFont="1" applyAlignment="1"/>
    <xf numFmtId="0" fontId="0" fillId="0" borderId="0" xfId="0" applyFill="1" applyAlignment="1">
      <alignment wrapText="1"/>
    </xf>
    <xf numFmtId="0" fontId="5" fillId="0" borderId="0" xfId="0" applyFont="1" applyBorder="1"/>
    <xf numFmtId="0" fontId="0" fillId="0" borderId="0" xfId="0" applyBorder="1" applyAlignment="1">
      <alignment horizontal="center" wrapText="1"/>
    </xf>
    <xf numFmtId="0" fontId="5" fillId="0" borderId="0" xfId="0" applyFont="1" applyBorder="1" applyAlignment="1">
      <alignment wrapText="1"/>
    </xf>
    <xf numFmtId="0" fontId="2" fillId="0" borderId="0" xfId="0" applyFont="1" applyBorder="1" applyAlignment="1">
      <alignment horizontal="center"/>
    </xf>
    <xf numFmtId="0" fontId="0" fillId="0" borderId="0" xfId="0" applyBorder="1" applyAlignment="1">
      <alignment horizontal="center"/>
    </xf>
    <xf numFmtId="0" fontId="10" fillId="0" borderId="0" xfId="0" applyFont="1" applyFill="1" applyBorder="1" applyAlignment="1">
      <alignment horizontal="center" wrapText="1"/>
    </xf>
    <xf numFmtId="0" fontId="5" fillId="0" borderId="0" xfId="0" applyFont="1" applyBorder="1" applyAlignment="1">
      <alignment horizontal="center"/>
    </xf>
    <xf numFmtId="0" fontId="14" fillId="0" borderId="0" xfId="0" applyFont="1" applyBorder="1" applyAlignment="1">
      <alignment horizontal="center"/>
    </xf>
    <xf numFmtId="0" fontId="5" fillId="0" borderId="0" xfId="0" applyFont="1" applyBorder="1"/>
    <xf numFmtId="168" fontId="2" fillId="0" borderId="0" xfId="4" applyNumberFormat="1" applyFont="1" applyBorder="1" applyAlignment="1">
      <alignment horizontal="right" vertical="center"/>
    </xf>
    <xf numFmtId="0" fontId="2" fillId="0" borderId="3" xfId="0" applyFont="1" applyBorder="1" applyAlignment="1">
      <alignment horizontal="center"/>
    </xf>
    <xf numFmtId="0" fontId="2" fillId="0" borderId="0" xfId="0" applyFont="1" applyBorder="1" applyAlignment="1">
      <alignment horizontal="center"/>
    </xf>
    <xf numFmtId="0" fontId="0" fillId="0" borderId="0" xfId="0" applyBorder="1" applyAlignment="1">
      <alignment horizontal="center"/>
    </xf>
    <xf numFmtId="0" fontId="10" fillId="0" borderId="0" xfId="0" applyFont="1" applyFill="1" applyBorder="1" applyAlignment="1">
      <alignment horizontal="center" wrapText="1"/>
    </xf>
    <xf numFmtId="0" fontId="5" fillId="0" borderId="0" xfId="0" applyFont="1" applyBorder="1" applyAlignment="1">
      <alignment horizontal="center"/>
    </xf>
    <xf numFmtId="0" fontId="14" fillId="0" borderId="0" xfId="0" applyFont="1" applyBorder="1" applyAlignment="1">
      <alignment horizontal="center"/>
    </xf>
    <xf numFmtId="0" fontId="5" fillId="0" borderId="0" xfId="0" applyFont="1" applyBorder="1" applyAlignment="1"/>
    <xf numFmtId="0" fontId="5" fillId="0" borderId="0" xfId="0" applyFont="1" applyFill="1" applyBorder="1" applyAlignment="1">
      <alignment horizontal="left" wrapText="1"/>
    </xf>
    <xf numFmtId="0" fontId="5" fillId="0" borderId="0" xfId="0" applyFont="1" applyBorder="1"/>
    <xf numFmtId="0" fontId="0" fillId="0" borderId="0" xfId="0" applyFill="1" applyBorder="1" applyAlignment="1">
      <alignment wrapText="1"/>
    </xf>
    <xf numFmtId="0" fontId="0" fillId="0" borderId="0" xfId="0" applyFill="1" applyBorder="1" applyAlignment="1">
      <alignment horizontal="left" wrapText="1"/>
    </xf>
    <xf numFmtId="0" fontId="5" fillId="0" borderId="3" xfId="0" applyFont="1" applyBorder="1" applyAlignment="1">
      <alignment horizontal="center"/>
    </xf>
    <xf numFmtId="0" fontId="2" fillId="0" borderId="0" xfId="0" applyFont="1" applyBorder="1" applyAlignment="1">
      <alignment horizontal="center"/>
    </xf>
    <xf numFmtId="0" fontId="2" fillId="0" borderId="0" xfId="0" applyFont="1" applyBorder="1" applyAlignment="1">
      <alignment wrapText="1"/>
    </xf>
    <xf numFmtId="0" fontId="2" fillId="0" borderId="3" xfId="0" applyFont="1" applyBorder="1" applyAlignment="1">
      <alignment horizontal="justify"/>
    </xf>
    <xf numFmtId="0" fontId="10" fillId="0" borderId="0" xfId="0" applyFont="1" applyFill="1" applyBorder="1" applyAlignment="1">
      <alignment horizontal="center" wrapText="1"/>
    </xf>
    <xf numFmtId="0" fontId="5" fillId="0" borderId="0" xfId="0" applyFont="1" applyBorder="1"/>
    <xf numFmtId="0" fontId="2" fillId="0" borderId="0" xfId="0" applyFont="1" applyBorder="1" applyAlignment="1">
      <alignment horizontal="center"/>
    </xf>
    <xf numFmtId="0" fontId="5" fillId="0" borderId="0" xfId="0" applyFont="1" applyBorder="1" applyAlignment="1">
      <alignment wrapText="1"/>
    </xf>
    <xf numFmtId="0" fontId="2" fillId="0" borderId="3" xfId="0" applyFont="1" applyBorder="1" applyAlignment="1">
      <alignment horizontal="center"/>
    </xf>
    <xf numFmtId="0" fontId="2" fillId="0" borderId="0" xfId="0" applyFont="1" applyBorder="1" applyAlignment="1">
      <alignment horizontal="center"/>
    </xf>
    <xf numFmtId="0" fontId="5" fillId="0" borderId="0" xfId="0" applyFont="1" applyBorder="1" applyAlignment="1">
      <alignment horizontal="center"/>
    </xf>
    <xf numFmtId="0" fontId="14" fillId="0" borderId="0" xfId="0" applyFont="1" applyBorder="1" applyAlignment="1">
      <alignment horizontal="center"/>
    </xf>
    <xf numFmtId="0" fontId="2" fillId="0" borderId="0" xfId="0" applyFont="1" applyBorder="1" applyAlignment="1">
      <alignment horizontal="left"/>
    </xf>
    <xf numFmtId="0" fontId="5" fillId="0" borderId="0" xfId="0" applyFont="1" applyBorder="1"/>
    <xf numFmtId="0" fontId="5" fillId="0" borderId="3" xfId="0" applyFont="1" applyBorder="1" applyAlignment="1">
      <alignment horizontal="center"/>
    </xf>
    <xf numFmtId="0" fontId="6" fillId="0" borderId="0" xfId="0" applyFont="1" applyBorder="1" applyAlignment="1">
      <alignment horizontal="left" wrapText="1"/>
    </xf>
    <xf numFmtId="0" fontId="2" fillId="0" borderId="0" xfId="0" applyFont="1" applyBorder="1" applyAlignment="1">
      <alignment horizontal="left"/>
    </xf>
    <xf numFmtId="0" fontId="5" fillId="0" borderId="0" xfId="0" applyFont="1" applyBorder="1"/>
    <xf numFmtId="0" fontId="10" fillId="0" borderId="0" xfId="62" applyFont="1"/>
    <xf numFmtId="0" fontId="5" fillId="0" borderId="0" xfId="0" applyFont="1" applyFill="1" applyAlignment="1">
      <alignment horizontal="left" wrapText="1"/>
    </xf>
    <xf numFmtId="0" fontId="10" fillId="0" borderId="0" xfId="87"/>
    <xf numFmtId="0" fontId="5" fillId="0" borderId="5" xfId="0" applyFont="1" applyBorder="1"/>
    <xf numFmtId="0" fontId="10" fillId="0" borderId="0" xfId="88"/>
    <xf numFmtId="0" fontId="10" fillId="0" borderId="0" xfId="89"/>
    <xf numFmtId="0" fontId="10" fillId="0" borderId="0" xfId="90"/>
    <xf numFmtId="0" fontId="10" fillId="0" borderId="0" xfId="91"/>
    <xf numFmtId="0" fontId="5" fillId="0" borderId="0" xfId="0" applyFont="1" applyAlignment="1"/>
    <xf numFmtId="0" fontId="10" fillId="0" borderId="0" xfId="92"/>
    <xf numFmtId="0" fontId="10" fillId="0" borderId="0" xfId="93"/>
    <xf numFmtId="0" fontId="2" fillId="0" borderId="5" xfId="0" applyFont="1" applyBorder="1"/>
    <xf numFmtId="0" fontId="2" fillId="0" borderId="0" xfId="0" applyFont="1" applyBorder="1" applyAlignment="1">
      <alignment horizontal="left"/>
    </xf>
    <xf numFmtId="0" fontId="5" fillId="0" borderId="0" xfId="0" applyFont="1" applyBorder="1"/>
    <xf numFmtId="0" fontId="5" fillId="0" borderId="0" xfId="0" applyFont="1" applyBorder="1"/>
    <xf numFmtId="0" fontId="44" fillId="0" borderId="0" xfId="96"/>
    <xf numFmtId="0" fontId="44" fillId="0" borderId="0" xfId="97"/>
    <xf numFmtId="0" fontId="44" fillId="0" borderId="0" xfId="99"/>
    <xf numFmtId="0" fontId="2" fillId="0" borderId="0" xfId="0" applyFont="1" applyBorder="1" applyAlignment="1">
      <alignment horizontal="left"/>
    </xf>
    <xf numFmtId="0" fontId="5" fillId="0" borderId="0" xfId="0" applyFont="1" applyBorder="1"/>
    <xf numFmtId="0" fontId="44" fillId="0" borderId="0" xfId="100"/>
    <xf numFmtId="0" fontId="44" fillId="0" borderId="0" xfId="101"/>
    <xf numFmtId="0" fontId="44" fillId="0" borderId="0" xfId="102"/>
    <xf numFmtId="0" fontId="10" fillId="0" borderId="0" xfId="103"/>
    <xf numFmtId="0" fontId="10" fillId="0" borderId="0" xfId="104"/>
    <xf numFmtId="0" fontId="2" fillId="0" borderId="0" xfId="0" applyFont="1" applyBorder="1" applyAlignment="1">
      <alignment horizontal="left"/>
    </xf>
    <xf numFmtId="0" fontId="5" fillId="0" borderId="0" xfId="0" applyFont="1" applyBorder="1"/>
    <xf numFmtId="0" fontId="46" fillId="0" borderId="0" xfId="107"/>
    <xf numFmtId="0" fontId="2" fillId="0" borderId="0" xfId="0" applyFont="1" applyBorder="1" applyAlignment="1">
      <alignment horizontal="center"/>
    </xf>
    <xf numFmtId="0" fontId="2" fillId="0" borderId="0" xfId="0" applyFont="1" applyBorder="1" applyAlignment="1">
      <alignment horizontal="left"/>
    </xf>
    <xf numFmtId="0" fontId="5" fillId="0" borderId="0" xfId="0" applyFont="1" applyBorder="1"/>
    <xf numFmtId="0" fontId="0" fillId="0" borderId="5" xfId="0" applyBorder="1" applyAlignment="1">
      <alignment horizontal="left"/>
    </xf>
    <xf numFmtId="0" fontId="0" fillId="0" borderId="5" xfId="0" applyBorder="1" applyAlignment="1">
      <alignment horizontal="center"/>
    </xf>
    <xf numFmtId="0" fontId="18" fillId="0" borderId="5" xfId="0" applyFont="1" applyBorder="1" applyAlignment="1">
      <alignment horizontal="center"/>
    </xf>
    <xf numFmtId="0" fontId="46" fillId="0" borderId="0" xfId="108"/>
    <xf numFmtId="0" fontId="46" fillId="0" borderId="0" xfId="109"/>
    <xf numFmtId="0" fontId="46" fillId="0" borderId="0" xfId="110"/>
    <xf numFmtId="0" fontId="46" fillId="0" borderId="0" xfId="111"/>
    <xf numFmtId="0" fontId="46" fillId="0" borderId="0" xfId="112"/>
    <xf numFmtId="0" fontId="46" fillId="0" borderId="0" xfId="113"/>
    <xf numFmtId="0" fontId="46" fillId="0" borderId="0" xfId="114"/>
    <xf numFmtId="0" fontId="46" fillId="0" borderId="0" xfId="115"/>
    <xf numFmtId="0" fontId="46" fillId="0" borderId="0" xfId="116"/>
    <xf numFmtId="0" fontId="2" fillId="0" borderId="0" xfId="0" applyFont="1" applyBorder="1" applyAlignment="1">
      <alignment horizontal="left"/>
    </xf>
    <xf numFmtId="0" fontId="46" fillId="0" borderId="0" xfId="117"/>
    <xf numFmtId="0" fontId="46" fillId="0" borderId="0" xfId="118"/>
    <xf numFmtId="0" fontId="46" fillId="0" borderId="0" xfId="119"/>
    <xf numFmtId="0" fontId="46" fillId="0" borderId="0" xfId="120"/>
    <xf numFmtId="0" fontId="46" fillId="0" borderId="0" xfId="121"/>
    <xf numFmtId="0" fontId="2" fillId="0" borderId="0" xfId="0" applyFont="1" applyBorder="1" applyAlignment="1">
      <alignment horizontal="left"/>
    </xf>
    <xf numFmtId="164" fontId="40" fillId="0" borderId="0" xfId="0" applyNumberFormat="1" applyFont="1" applyAlignment="1">
      <alignment horizontal="center" vertical="center" wrapText="1"/>
    </xf>
    <xf numFmtId="0" fontId="5" fillId="0" borderId="3" xfId="0" applyFont="1" applyFill="1" applyBorder="1" applyAlignment="1">
      <alignment horizontal="center"/>
    </xf>
    <xf numFmtId="0" fontId="2" fillId="0" borderId="5" xfId="0" applyFont="1" applyFill="1" applyBorder="1"/>
    <xf numFmtId="168" fontId="2" fillId="0" borderId="3" xfId="4" applyNumberFormat="1" applyFont="1" applyFill="1" applyBorder="1" applyAlignment="1">
      <alignment horizontal="center" vertical="center"/>
    </xf>
    <xf numFmtId="3" fontId="40" fillId="0" borderId="0" xfId="0" applyNumberFormat="1" applyFont="1" applyFill="1" applyAlignment="1">
      <alignment horizontal="center" vertical="center" wrapText="1"/>
    </xf>
    <xf numFmtId="0" fontId="2" fillId="0" borderId="0" xfId="0" applyFont="1" applyBorder="1" applyAlignment="1">
      <alignment horizontal="left"/>
    </xf>
    <xf numFmtId="0" fontId="5" fillId="0" borderId="0" xfId="0" applyFont="1" applyBorder="1" applyAlignment="1">
      <alignment horizontal="center" wrapText="1"/>
    </xf>
    <xf numFmtId="1" fontId="4" fillId="0" borderId="0" xfId="0" applyNumberFormat="1" applyFont="1" applyFill="1" applyBorder="1" applyAlignment="1">
      <alignment horizontal="center"/>
    </xf>
    <xf numFmtId="1" fontId="2" fillId="0" borderId="0" xfId="62" applyNumberFormat="1" applyFont="1" applyBorder="1" applyAlignment="1">
      <alignment horizontal="center" vertical="center"/>
    </xf>
    <xf numFmtId="1" fontId="2" fillId="0" borderId="0" xfId="0" applyNumberFormat="1" applyFont="1" applyFill="1" applyBorder="1" applyAlignment="1">
      <alignment horizontal="center"/>
    </xf>
    <xf numFmtId="1" fontId="2" fillId="0" borderId="0" xfId="63" applyNumberFormat="1" applyFont="1" applyFill="1" applyBorder="1" applyAlignment="1">
      <alignment horizontal="center" vertical="center"/>
    </xf>
    <xf numFmtId="1" fontId="2" fillId="0" borderId="0" xfId="62" applyNumberFormat="1" applyFont="1" applyFill="1" applyBorder="1" applyAlignment="1">
      <alignment horizontal="center" vertical="center"/>
    </xf>
    <xf numFmtId="1" fontId="2" fillId="0" borderId="0" xfId="64" applyNumberFormat="1" applyFont="1" applyFill="1" applyBorder="1" applyAlignment="1">
      <alignment horizontal="center" vertical="center"/>
    </xf>
    <xf numFmtId="1" fontId="2" fillId="0" borderId="0" xfId="17" applyNumberFormat="1" applyFont="1" applyBorder="1" applyAlignment="1">
      <alignment horizontal="center" vertical="center"/>
    </xf>
    <xf numFmtId="1" fontId="2" fillId="0" borderId="0" xfId="65" applyNumberFormat="1" applyFont="1" applyBorder="1" applyAlignment="1">
      <alignment horizontal="center" vertical="center"/>
    </xf>
    <xf numFmtId="1" fontId="5" fillId="0" borderId="0" xfId="0" applyNumberFormat="1" applyFont="1" applyBorder="1" applyAlignment="1">
      <alignment horizontal="center" vertical="center" wrapText="1"/>
    </xf>
    <xf numFmtId="1" fontId="2" fillId="0" borderId="0" xfId="66" applyNumberFormat="1" applyFont="1" applyFill="1" applyBorder="1" applyAlignment="1">
      <alignment horizontal="center" vertical="center"/>
    </xf>
    <xf numFmtId="1" fontId="2" fillId="0" borderId="0" xfId="28" applyNumberFormat="1" applyFont="1" applyBorder="1" applyAlignment="1">
      <alignment horizontal="center" vertical="center"/>
    </xf>
    <xf numFmtId="1" fontId="2" fillId="0" borderId="0" xfId="33" applyNumberFormat="1" applyFont="1" applyBorder="1" applyAlignment="1">
      <alignment horizontal="center" vertical="center"/>
    </xf>
    <xf numFmtId="1" fontId="5" fillId="0" borderId="0" xfId="4" applyNumberFormat="1" applyFont="1" applyFill="1" applyBorder="1" applyAlignment="1">
      <alignment horizontal="center" vertical="center"/>
    </xf>
    <xf numFmtId="1" fontId="2" fillId="0" borderId="0" xfId="4" applyNumberFormat="1" applyFont="1" applyBorder="1" applyAlignment="1">
      <alignment horizontal="center" vertical="center"/>
    </xf>
    <xf numFmtId="1" fontId="40" fillId="0" borderId="0" xfId="0" applyNumberFormat="1" applyFont="1" applyFill="1" applyAlignment="1">
      <alignment horizontal="center" vertical="center" wrapText="1"/>
    </xf>
    <xf numFmtId="1" fontId="5" fillId="0" borderId="0" xfId="4" applyNumberFormat="1" applyFont="1" applyBorder="1" applyAlignment="1">
      <alignment horizontal="center"/>
    </xf>
    <xf numFmtId="1" fontId="2" fillId="0" borderId="0" xfId="61" applyNumberFormat="1" applyFont="1" applyBorder="1" applyAlignment="1">
      <alignment horizontal="center" vertical="center"/>
    </xf>
    <xf numFmtId="176" fontId="2" fillId="0" borderId="0" xfId="61" applyNumberFormat="1" applyFont="1" applyBorder="1" applyAlignment="1">
      <alignment horizontal="center" vertical="center"/>
    </xf>
    <xf numFmtId="176" fontId="2" fillId="0" borderId="0" xfId="4" applyNumberFormat="1" applyFont="1" applyBorder="1" applyAlignment="1">
      <alignment horizontal="center"/>
    </xf>
    <xf numFmtId="166" fontId="2" fillId="0" borderId="0" xfId="6" applyNumberFormat="1" applyFont="1" applyBorder="1" applyAlignment="1">
      <alignment horizontal="center" vertical="center"/>
    </xf>
    <xf numFmtId="166" fontId="2" fillId="0" borderId="0" xfId="7" applyNumberFormat="1" applyFont="1" applyFill="1" applyBorder="1" applyAlignment="1">
      <alignment horizontal="center" vertical="center"/>
    </xf>
    <xf numFmtId="166" fontId="2" fillId="0" borderId="0" xfId="1" applyNumberFormat="1" applyFont="1" applyFill="1" applyBorder="1" applyAlignment="1">
      <alignment horizontal="center" vertical="center"/>
    </xf>
    <xf numFmtId="166" fontId="2" fillId="0" borderId="0" xfId="0" applyNumberFormat="1" applyFont="1" applyFill="1" applyBorder="1" applyAlignment="1">
      <alignment horizontal="center"/>
    </xf>
    <xf numFmtId="166" fontId="6" fillId="0" borderId="0" xfId="0" applyNumberFormat="1" applyFont="1" applyBorder="1" applyAlignment="1">
      <alignment horizontal="center"/>
    </xf>
    <xf numFmtId="166" fontId="15" fillId="0" borderId="0" xfId="0" applyNumberFormat="1" applyFont="1" applyBorder="1" applyAlignment="1">
      <alignment horizontal="center" wrapText="1"/>
    </xf>
    <xf numFmtId="1" fontId="10" fillId="0" borderId="0" xfId="6" applyNumberFormat="1" applyFont="1" applyBorder="1" applyAlignment="1">
      <alignment horizontal="center" vertical="center"/>
    </xf>
    <xf numFmtId="1" fontId="6" fillId="0" borderId="0" xfId="0" applyNumberFormat="1" applyFont="1" applyBorder="1" applyAlignment="1">
      <alignment horizontal="center"/>
    </xf>
    <xf numFmtId="166" fontId="4" fillId="0" borderId="0" xfId="13" applyNumberFormat="1" applyFont="1" applyBorder="1" applyAlignment="1">
      <alignment horizontal="center" vertical="center"/>
    </xf>
    <xf numFmtId="167" fontId="2" fillId="0" borderId="0" xfId="0" applyNumberFormat="1" applyFont="1" applyBorder="1" applyAlignment="1">
      <alignment horizontal="center"/>
    </xf>
    <xf numFmtId="167" fontId="2" fillId="0" borderId="0" xfId="4" applyNumberFormat="1" applyFont="1" applyFill="1" applyBorder="1" applyAlignment="1">
      <alignment horizontal="center"/>
    </xf>
    <xf numFmtId="1" fontId="10" fillId="0" borderId="0" xfId="0" applyNumberFormat="1" applyFont="1" applyFill="1" applyBorder="1" applyAlignment="1">
      <alignment horizontal="center" wrapText="1"/>
    </xf>
    <xf numFmtId="1" fontId="12" fillId="0" borderId="0" xfId="0" applyNumberFormat="1" applyFont="1" applyFill="1" applyBorder="1" applyAlignment="1">
      <alignment horizontal="center" wrapText="1"/>
    </xf>
    <xf numFmtId="1" fontId="10" fillId="0" borderId="0" xfId="0" applyNumberFormat="1" applyFont="1" applyFill="1" applyBorder="1" applyAlignment="1">
      <alignment horizontal="center"/>
    </xf>
    <xf numFmtId="177" fontId="5" fillId="0" borderId="0" xfId="0" applyNumberFormat="1" applyFont="1" applyBorder="1" applyAlignment="1">
      <alignment horizontal="center"/>
    </xf>
    <xf numFmtId="177" fontId="5" fillId="0" borderId="0" xfId="0" applyNumberFormat="1" applyFont="1" applyFill="1" applyBorder="1" applyAlignment="1">
      <alignment horizontal="center"/>
    </xf>
    <xf numFmtId="177" fontId="2" fillId="0" borderId="0" xfId="4" applyNumberFormat="1" applyFont="1" applyBorder="1" applyAlignment="1">
      <alignment horizontal="center" vertical="center"/>
    </xf>
    <xf numFmtId="166" fontId="2" fillId="0" borderId="0" xfId="8" applyNumberFormat="1" applyFont="1" applyBorder="1" applyAlignment="1">
      <alignment horizontal="center" wrapText="1"/>
    </xf>
    <xf numFmtId="166" fontId="4" fillId="0" borderId="0" xfId="0" applyNumberFormat="1" applyFont="1" applyBorder="1" applyAlignment="1">
      <alignment horizontal="center"/>
    </xf>
    <xf numFmtId="166" fontId="5" fillId="0" borderId="0" xfId="0" applyNumberFormat="1" applyFont="1" applyBorder="1" applyAlignment="1">
      <alignment horizontal="center"/>
    </xf>
    <xf numFmtId="166" fontId="2" fillId="0" borderId="0" xfId="10" applyNumberFormat="1" applyFont="1" applyBorder="1" applyAlignment="1">
      <alignment horizontal="center" vertical="center"/>
    </xf>
    <xf numFmtId="166" fontId="4" fillId="0" borderId="0" xfId="10" applyNumberFormat="1" applyFont="1" applyBorder="1" applyAlignment="1">
      <alignment horizontal="center" vertical="center"/>
    </xf>
    <xf numFmtId="166" fontId="2" fillId="0" borderId="0" xfId="10" applyNumberFormat="1" applyFont="1" applyFill="1" applyBorder="1" applyAlignment="1">
      <alignment horizontal="center" vertical="center"/>
    </xf>
    <xf numFmtId="166" fontId="2" fillId="0" borderId="0" xfId="7" applyNumberFormat="1" applyFont="1" applyBorder="1" applyAlignment="1">
      <alignment horizontal="center" vertical="center"/>
    </xf>
    <xf numFmtId="166" fontId="2" fillId="0" borderId="0" xfId="5" applyNumberFormat="1" applyFont="1" applyBorder="1" applyAlignment="1">
      <alignment horizontal="center" vertical="center"/>
    </xf>
    <xf numFmtId="166" fontId="2" fillId="0" borderId="0" xfId="4" applyNumberFormat="1" applyFont="1" applyBorder="1" applyAlignment="1">
      <alignment horizontal="center" wrapText="1"/>
    </xf>
    <xf numFmtId="166" fontId="2" fillId="0" borderId="0" xfId="5" applyNumberFormat="1" applyFont="1" applyBorder="1" applyAlignment="1">
      <alignment horizontal="center" wrapText="1"/>
    </xf>
    <xf numFmtId="166" fontId="4" fillId="0" borderId="0" xfId="7" applyNumberFormat="1" applyFont="1" applyFill="1" applyBorder="1" applyAlignment="1">
      <alignment horizontal="center" vertical="center"/>
    </xf>
    <xf numFmtId="3" fontId="2" fillId="0" borderId="0" xfId="8" applyNumberFormat="1" applyFont="1" applyBorder="1" applyAlignment="1">
      <alignment horizontal="center" wrapText="1"/>
    </xf>
    <xf numFmtId="1" fontId="6" fillId="0" borderId="0" xfId="4" applyNumberFormat="1" applyFont="1" applyBorder="1" applyAlignment="1">
      <alignment horizontal="center"/>
    </xf>
    <xf numFmtId="1" fontId="2" fillId="0" borderId="0" xfId="4" applyNumberFormat="1" applyFont="1" applyFill="1" applyBorder="1" applyAlignment="1">
      <alignment horizontal="center" vertical="center"/>
    </xf>
    <xf numFmtId="1" fontId="5" fillId="0" borderId="0" xfId="4" applyNumberFormat="1" applyFont="1" applyFill="1" applyBorder="1" applyAlignment="1">
      <alignment horizontal="center"/>
    </xf>
    <xf numFmtId="1" fontId="2" fillId="0" borderId="0" xfId="65" applyNumberFormat="1" applyFont="1" applyFill="1" applyBorder="1" applyAlignment="1">
      <alignment horizontal="center" vertical="center"/>
    </xf>
    <xf numFmtId="0" fontId="5" fillId="0" borderId="0" xfId="0" applyFont="1" applyBorder="1"/>
    <xf numFmtId="0" fontId="2" fillId="0" borderId="0" xfId="0" applyFont="1" applyBorder="1" applyAlignment="1">
      <alignment horizontal="left"/>
    </xf>
    <xf numFmtId="0" fontId="5" fillId="0" borderId="0" xfId="0" applyFont="1" applyBorder="1"/>
    <xf numFmtId="1" fontId="15" fillId="0" borderId="0" xfId="0" applyNumberFormat="1" applyFont="1" applyBorder="1" applyAlignment="1">
      <alignment horizontal="right" vertical="top" wrapText="1"/>
    </xf>
    <xf numFmtId="166" fontId="48" fillId="0" borderId="0" xfId="17" applyNumberFormat="1" applyFont="1" applyBorder="1" applyAlignment="1">
      <alignment horizontal="center" vertical="center"/>
    </xf>
    <xf numFmtId="0" fontId="5" fillId="0" borderId="0" xfId="0" applyFont="1" applyBorder="1"/>
    <xf numFmtId="0" fontId="47" fillId="0" borderId="0" xfId="125"/>
    <xf numFmtId="166" fontId="2" fillId="0" borderId="0" xfId="0" applyNumberFormat="1" applyFont="1" applyBorder="1"/>
    <xf numFmtId="166" fontId="13" fillId="0" borderId="0" xfId="127" applyNumberFormat="1" applyFont="1" applyBorder="1" applyAlignment="1">
      <alignment horizontal="center" vertical="center"/>
    </xf>
    <xf numFmtId="166" fontId="13" fillId="0" borderId="0" xfId="128" applyNumberFormat="1" applyFont="1" applyBorder="1" applyAlignment="1">
      <alignment horizontal="center" vertical="center"/>
    </xf>
    <xf numFmtId="166" fontId="13" fillId="0" borderId="0" xfId="129" applyNumberFormat="1" applyFont="1" applyBorder="1" applyAlignment="1">
      <alignment horizontal="center" vertical="center"/>
    </xf>
    <xf numFmtId="178" fontId="2" fillId="0" borderId="0" xfId="4" applyNumberFormat="1" applyFont="1" applyBorder="1" applyAlignment="1">
      <alignment horizontal="center"/>
    </xf>
    <xf numFmtId="166" fontId="13" fillId="0" borderId="0" xfId="130" applyNumberFormat="1" applyFont="1" applyBorder="1" applyAlignment="1">
      <alignment horizontal="center" vertical="center"/>
    </xf>
    <xf numFmtId="176" fontId="13" fillId="0" borderId="0" xfId="130" applyNumberFormat="1" applyFont="1" applyBorder="1" applyAlignment="1">
      <alignment horizontal="center" vertical="center"/>
    </xf>
    <xf numFmtId="166" fontId="13" fillId="0" borderId="0" xfId="131" applyNumberFormat="1" applyFont="1" applyBorder="1" applyAlignment="1">
      <alignment horizontal="center" vertical="center"/>
    </xf>
    <xf numFmtId="166" fontId="13" fillId="0" borderId="0" xfId="132" applyNumberFormat="1" applyFont="1" applyBorder="1" applyAlignment="1">
      <alignment horizontal="center" vertical="center"/>
    </xf>
    <xf numFmtId="176" fontId="13" fillId="0" borderId="0" xfId="132" applyNumberFormat="1" applyFont="1" applyBorder="1" applyAlignment="1">
      <alignment horizontal="center" vertical="center"/>
    </xf>
    <xf numFmtId="3" fontId="48" fillId="0" borderId="0" xfId="133" applyNumberFormat="1" applyFont="1" applyBorder="1" applyAlignment="1">
      <alignment horizontal="center" vertical="center"/>
    </xf>
    <xf numFmtId="0" fontId="5" fillId="0" borderId="0" xfId="0" applyFont="1" applyBorder="1"/>
    <xf numFmtId="166" fontId="48" fillId="0" borderId="0" xfId="134" applyNumberFormat="1" applyFont="1" applyBorder="1" applyAlignment="1">
      <alignment horizontal="center" vertical="center"/>
    </xf>
    <xf numFmtId="166" fontId="48" fillId="0" borderId="0" xfId="135" applyNumberFormat="1" applyFont="1" applyBorder="1" applyAlignment="1">
      <alignment horizontal="center" vertical="center"/>
    </xf>
    <xf numFmtId="0" fontId="5" fillId="0" borderId="0" xfId="0" applyFont="1" applyBorder="1" applyAlignment="1">
      <alignment horizontal="center"/>
    </xf>
    <xf numFmtId="0" fontId="5" fillId="0" borderId="0" xfId="0" applyFont="1" applyBorder="1"/>
    <xf numFmtId="3" fontId="48" fillId="0" borderId="0" xfId="136" applyNumberFormat="1" applyFont="1" applyBorder="1" applyAlignment="1">
      <alignment horizontal="center" vertical="center"/>
    </xf>
    <xf numFmtId="0" fontId="5" fillId="0" borderId="0" xfId="0" applyFont="1" applyBorder="1"/>
    <xf numFmtId="0" fontId="2" fillId="0" borderId="0" xfId="0" applyFont="1" applyBorder="1" applyAlignment="1">
      <alignment horizontal="left"/>
    </xf>
    <xf numFmtId="0" fontId="5" fillId="0" borderId="0" xfId="0" applyFont="1" applyBorder="1"/>
    <xf numFmtId="0" fontId="10" fillId="0" borderId="0" xfId="30"/>
    <xf numFmtId="0" fontId="5" fillId="0" borderId="0" xfId="0" applyFont="1" applyBorder="1"/>
    <xf numFmtId="43" fontId="5" fillId="0" borderId="0" xfId="4" applyFont="1" applyFill="1" applyBorder="1"/>
    <xf numFmtId="0" fontId="50" fillId="0" borderId="0" xfId="137"/>
    <xf numFmtId="43" fontId="0" fillId="0" borderId="0" xfId="4" applyFont="1" applyBorder="1"/>
    <xf numFmtId="0" fontId="5" fillId="0" borderId="0" xfId="0" applyFont="1" applyBorder="1"/>
    <xf numFmtId="0" fontId="50" fillId="0" borderId="0" xfId="138"/>
    <xf numFmtId="0" fontId="50" fillId="0" borderId="0" xfId="139"/>
    <xf numFmtId="3" fontId="51" fillId="0" borderId="0" xfId="138" applyNumberFormat="1" applyFont="1" applyBorder="1" applyAlignment="1">
      <alignment horizontal="center" vertical="center"/>
    </xf>
    <xf numFmtId="3" fontId="51" fillId="0" borderId="0" xfId="139" applyNumberFormat="1" applyFont="1" applyBorder="1" applyAlignment="1">
      <alignment horizontal="center" vertical="center"/>
    </xf>
    <xf numFmtId="179" fontId="51" fillId="0" borderId="0" xfId="139" applyNumberFormat="1" applyFont="1" applyBorder="1" applyAlignment="1">
      <alignment horizontal="center" vertical="center"/>
    </xf>
    <xf numFmtId="1" fontId="51" fillId="0" borderId="0" xfId="139" applyNumberFormat="1" applyFont="1" applyBorder="1" applyAlignment="1">
      <alignment horizontal="center" vertical="center"/>
    </xf>
    <xf numFmtId="0" fontId="50" fillId="0" borderId="0" xfId="140"/>
    <xf numFmtId="3" fontId="51" fillId="0" borderId="0" xfId="140" applyNumberFormat="1" applyFont="1" applyBorder="1" applyAlignment="1">
      <alignment horizontal="center" vertical="center"/>
    </xf>
    <xf numFmtId="179" fontId="51" fillId="0" borderId="0" xfId="140" applyNumberFormat="1" applyFont="1" applyBorder="1" applyAlignment="1">
      <alignment horizontal="center" vertical="center"/>
    </xf>
    <xf numFmtId="169" fontId="51" fillId="0" borderId="0" xfId="141" applyNumberFormat="1" applyFont="1" applyBorder="1" applyAlignment="1">
      <alignment horizontal="center" vertical="center"/>
    </xf>
    <xf numFmtId="0" fontId="50" fillId="0" borderId="0" xfId="141"/>
    <xf numFmtId="3" fontId="51" fillId="0" borderId="0" xfId="141" applyNumberFormat="1" applyFont="1" applyBorder="1" applyAlignment="1">
      <alignment horizontal="center" vertical="center"/>
    </xf>
    <xf numFmtId="2" fontId="5" fillId="0" borderId="0" xfId="0" applyNumberFormat="1" applyFont="1" applyBorder="1"/>
    <xf numFmtId="2" fontId="50" fillId="0" borderId="0" xfId="141" applyNumberFormat="1"/>
    <xf numFmtId="170" fontId="51" fillId="0" borderId="0" xfId="141" applyNumberFormat="1" applyFont="1" applyBorder="1" applyAlignment="1">
      <alignment horizontal="center" vertical="center"/>
    </xf>
    <xf numFmtId="179" fontId="51" fillId="0" borderId="0" xfId="141" applyNumberFormat="1" applyFont="1" applyBorder="1" applyAlignment="1">
      <alignment horizontal="center" vertical="center"/>
    </xf>
    <xf numFmtId="0" fontId="50" fillId="0" borderId="0" xfId="142"/>
    <xf numFmtId="169" fontId="51" fillId="0" borderId="0" xfId="142" applyNumberFormat="1" applyFont="1" applyBorder="1" applyAlignment="1">
      <alignment horizontal="center" vertical="center"/>
    </xf>
    <xf numFmtId="3" fontId="51" fillId="0" borderId="0" xfId="142" applyNumberFormat="1" applyFont="1" applyBorder="1" applyAlignment="1">
      <alignment horizontal="center" vertical="center"/>
    </xf>
    <xf numFmtId="0" fontId="50" fillId="0" borderId="0" xfId="143"/>
    <xf numFmtId="169" fontId="51" fillId="0" borderId="0" xfId="143" applyNumberFormat="1" applyFont="1" applyBorder="1" applyAlignment="1">
      <alignment horizontal="center" vertical="center"/>
    </xf>
    <xf numFmtId="3" fontId="51" fillId="0" borderId="0" xfId="143" applyNumberFormat="1" applyFont="1" applyBorder="1" applyAlignment="1">
      <alignment horizontal="center" vertical="center"/>
    </xf>
    <xf numFmtId="170" fontId="51" fillId="0" borderId="0" xfId="143" applyNumberFormat="1" applyFont="1" applyBorder="1" applyAlignment="1">
      <alignment horizontal="center" vertical="center"/>
    </xf>
    <xf numFmtId="179" fontId="51" fillId="0" borderId="0" xfId="143" applyNumberFormat="1" applyFont="1" applyBorder="1" applyAlignment="1">
      <alignment horizontal="center" vertical="center"/>
    </xf>
    <xf numFmtId="1" fontId="51" fillId="0" borderId="0" xfId="143" applyNumberFormat="1" applyFont="1" applyBorder="1" applyAlignment="1">
      <alignment horizontal="center" vertical="center"/>
    </xf>
    <xf numFmtId="3" fontId="51" fillId="0" borderId="0" xfId="144" applyNumberFormat="1" applyFont="1" applyBorder="1" applyAlignment="1">
      <alignment horizontal="center" vertical="center"/>
    </xf>
    <xf numFmtId="179" fontId="51" fillId="0" borderId="0" xfId="144" applyNumberFormat="1" applyFont="1" applyBorder="1" applyAlignment="1">
      <alignment horizontal="center" vertical="center"/>
    </xf>
    <xf numFmtId="1" fontId="10" fillId="0" borderId="5" xfId="2" applyNumberFormat="1" applyFont="1" applyBorder="1" applyAlignment="1">
      <alignment horizontal="left"/>
    </xf>
    <xf numFmtId="164" fontId="5" fillId="0" borderId="5" xfId="3" applyNumberFormat="1" applyFont="1" applyFill="1" applyBorder="1" applyAlignment="1">
      <alignment horizontal="center"/>
    </xf>
    <xf numFmtId="0" fontId="6" fillId="0" borderId="5" xfId="0" applyFont="1" applyBorder="1" applyAlignment="1">
      <alignment horizontal="center"/>
    </xf>
    <xf numFmtId="0" fontId="5" fillId="0" borderId="5" xfId="3" applyFont="1" applyFill="1" applyBorder="1" applyAlignment="1">
      <alignment horizontal="center"/>
    </xf>
    <xf numFmtId="2" fontId="5" fillId="0" borderId="0" xfId="0" applyNumberFormat="1" applyFont="1" applyBorder="1" applyAlignment="1">
      <alignment horizontal="center"/>
    </xf>
    <xf numFmtId="166" fontId="10" fillId="0" borderId="0" xfId="145" applyNumberFormat="1"/>
    <xf numFmtId="3" fontId="13" fillId="0" borderId="0" xfId="145" applyNumberFormat="1" applyFont="1" applyBorder="1" applyAlignment="1">
      <alignment horizontal="center" vertical="center"/>
    </xf>
    <xf numFmtId="2" fontId="50" fillId="0" borderId="0" xfId="139" applyNumberFormat="1"/>
    <xf numFmtId="169" fontId="51" fillId="0" borderId="0" xfId="139" applyNumberFormat="1" applyFont="1" applyBorder="1" applyAlignment="1">
      <alignment horizontal="center" vertical="center"/>
    </xf>
    <xf numFmtId="1" fontId="50" fillId="0" borderId="0" xfId="139" applyNumberFormat="1" applyAlignment="1">
      <alignment horizontal="center"/>
    </xf>
    <xf numFmtId="2" fontId="50" fillId="0" borderId="0" xfId="139" applyNumberFormat="1" applyBorder="1"/>
    <xf numFmtId="170" fontId="51" fillId="0" borderId="0" xfId="139" applyNumberFormat="1" applyFont="1" applyBorder="1" applyAlignment="1">
      <alignment horizontal="center" vertical="center"/>
    </xf>
    <xf numFmtId="170" fontId="51" fillId="0" borderId="0" xfId="142" applyNumberFormat="1" applyFont="1" applyBorder="1" applyAlignment="1">
      <alignment horizontal="center" vertical="center"/>
    </xf>
    <xf numFmtId="179" fontId="51" fillId="0" borderId="0" xfId="142" applyNumberFormat="1" applyFont="1" applyBorder="1" applyAlignment="1">
      <alignment horizontal="center" vertical="center"/>
    </xf>
    <xf numFmtId="0" fontId="50" fillId="0" borderId="0" xfId="146"/>
    <xf numFmtId="169" fontId="51" fillId="0" borderId="0" xfId="146" applyNumberFormat="1" applyFont="1" applyBorder="1" applyAlignment="1">
      <alignment horizontal="center" vertical="center"/>
    </xf>
    <xf numFmtId="3" fontId="51" fillId="0" borderId="0" xfId="146" applyNumberFormat="1" applyFont="1" applyBorder="1" applyAlignment="1">
      <alignment horizontal="center" vertical="center"/>
    </xf>
    <xf numFmtId="2" fontId="10" fillId="0" borderId="0" xfId="145" applyNumberFormat="1" applyBorder="1"/>
    <xf numFmtId="170" fontId="51" fillId="0" borderId="0" xfId="146" applyNumberFormat="1" applyFont="1" applyBorder="1" applyAlignment="1">
      <alignment horizontal="center" vertical="center"/>
    </xf>
    <xf numFmtId="166" fontId="13" fillId="0" borderId="0" xfId="145" applyNumberFormat="1" applyFont="1" applyFill="1" applyBorder="1" applyAlignment="1">
      <alignment horizontal="center" vertical="center"/>
    </xf>
    <xf numFmtId="0" fontId="5" fillId="0" borderId="0" xfId="0" applyFont="1" applyBorder="1" applyAlignment="1">
      <alignment wrapText="1"/>
    </xf>
    <xf numFmtId="0" fontId="5" fillId="0" borderId="0" xfId="0" applyFont="1" applyBorder="1"/>
    <xf numFmtId="2" fontId="51" fillId="0" borderId="0" xfId="144" applyNumberFormat="1" applyFont="1" applyBorder="1" applyAlignment="1">
      <alignment horizontal="center" vertical="center"/>
    </xf>
    <xf numFmtId="2" fontId="50" fillId="0" borderId="0" xfId="144" applyNumberFormat="1"/>
    <xf numFmtId="3" fontId="52" fillId="0" borderId="0" xfId="144" applyNumberFormat="1" applyFont="1" applyBorder="1" applyAlignment="1">
      <alignment horizontal="right" vertical="top"/>
    </xf>
    <xf numFmtId="3" fontId="52" fillId="0" borderId="0" xfId="144" applyNumberFormat="1" applyFont="1" applyBorder="1" applyAlignment="1">
      <alignment horizontal="center" vertical="top"/>
    </xf>
    <xf numFmtId="3" fontId="50" fillId="0" borderId="0" xfId="144" applyNumberFormat="1" applyBorder="1" applyAlignment="1">
      <alignment horizontal="center"/>
    </xf>
    <xf numFmtId="2" fontId="50" fillId="0" borderId="0" xfId="144" applyNumberFormat="1" applyBorder="1" applyAlignment="1">
      <alignment horizontal="center"/>
    </xf>
    <xf numFmtId="3" fontId="50" fillId="0" borderId="0" xfId="138" applyNumberFormat="1" applyBorder="1" applyAlignment="1">
      <alignment horizontal="center"/>
    </xf>
    <xf numFmtId="3" fontId="52" fillId="0" borderId="0" xfId="138" applyNumberFormat="1" applyFont="1" applyBorder="1" applyAlignment="1">
      <alignment horizontal="center" vertical="top"/>
    </xf>
    <xf numFmtId="3" fontId="53" fillId="0" borderId="0" xfId="144" applyNumberFormat="1" applyFont="1" applyBorder="1" applyAlignment="1">
      <alignment horizontal="center" vertical="top"/>
    </xf>
    <xf numFmtId="0" fontId="10" fillId="0" borderId="0" xfId="0" applyFont="1" applyFill="1" applyBorder="1" applyAlignment="1">
      <alignment horizontal="center" wrapText="1"/>
    </xf>
    <xf numFmtId="0" fontId="5" fillId="0" borderId="0" xfId="0" applyFont="1" applyFill="1" applyBorder="1" applyAlignment="1">
      <alignment wrapText="1"/>
    </xf>
    <xf numFmtId="0" fontId="5" fillId="0" borderId="0" xfId="0" applyFont="1" applyFill="1" applyBorder="1" applyAlignment="1">
      <alignment horizontal="center" wrapText="1"/>
    </xf>
    <xf numFmtId="3" fontId="50" fillId="0" borderId="0" xfId="138" applyNumberFormat="1" applyBorder="1"/>
    <xf numFmtId="3" fontId="50" fillId="0" borderId="0" xfId="139" applyNumberFormat="1" applyBorder="1"/>
    <xf numFmtId="43" fontId="5" fillId="0" borderId="0" xfId="4" applyFont="1" applyFill="1" applyBorder="1" applyAlignment="1">
      <alignment horizontal="center"/>
    </xf>
    <xf numFmtId="1" fontId="5" fillId="0" borderId="0" xfId="0" applyNumberFormat="1" applyFont="1" applyFill="1" applyBorder="1"/>
    <xf numFmtId="0" fontId="14" fillId="0" borderId="0" xfId="0" applyFont="1" applyFill="1" applyBorder="1" applyAlignment="1">
      <alignment horizontal="center"/>
    </xf>
    <xf numFmtId="0" fontId="14" fillId="0" borderId="0" xfId="0" applyFont="1" applyFill="1" applyBorder="1"/>
    <xf numFmtId="49" fontId="10" fillId="0" borderId="3" xfId="0" applyNumberFormat="1" applyFont="1" applyFill="1" applyBorder="1" applyAlignment="1">
      <alignment horizontal="left"/>
    </xf>
    <xf numFmtId="1" fontId="10" fillId="0" borderId="0" xfId="0" applyNumberFormat="1" applyFont="1" applyFill="1" applyBorder="1" applyAlignment="1">
      <alignment horizontal="left"/>
    </xf>
    <xf numFmtId="0" fontId="5" fillId="0" borderId="2" xfId="0" applyFont="1" applyFill="1" applyBorder="1"/>
    <xf numFmtId="0" fontId="0" fillId="0" borderId="0" xfId="0" applyFill="1" applyBorder="1" applyAlignment="1">
      <alignment horizontal="left"/>
    </xf>
    <xf numFmtId="0" fontId="2" fillId="0" borderId="0" xfId="0" applyFont="1" applyBorder="1" applyAlignment="1">
      <alignment horizontal="center"/>
    </xf>
    <xf numFmtId="164" fontId="10" fillId="0" borderId="5" xfId="0" applyNumberFormat="1" applyFont="1" applyFill="1" applyBorder="1" applyAlignment="1">
      <alignment horizontal="center" wrapText="1"/>
    </xf>
    <xf numFmtId="43" fontId="50" fillId="0" borderId="0" xfId="4" applyFont="1"/>
    <xf numFmtId="0" fontId="54" fillId="0" borderId="0" xfId="147"/>
    <xf numFmtId="166" fontId="55" fillId="0" borderId="0" xfId="147" applyNumberFormat="1" applyFont="1" applyBorder="1" applyAlignment="1">
      <alignment horizontal="right" vertical="top"/>
    </xf>
    <xf numFmtId="166" fontId="40" fillId="0" borderId="0" xfId="149" applyNumberFormat="1" applyFont="1" applyFill="1" applyBorder="1" applyAlignment="1">
      <alignment horizontal="center" vertical="center"/>
    </xf>
    <xf numFmtId="166" fontId="40" fillId="0" borderId="0" xfId="148" applyNumberFormat="1" applyFont="1" applyFill="1" applyBorder="1" applyAlignment="1">
      <alignment horizontal="center" vertical="center"/>
    </xf>
    <xf numFmtId="0" fontId="2" fillId="0" borderId="6" xfId="0" applyFont="1" applyBorder="1" applyAlignment="1">
      <alignment horizontal="left"/>
    </xf>
    <xf numFmtId="0" fontId="0" fillId="0" borderId="6" xfId="0" applyBorder="1" applyAlignment="1">
      <alignment horizontal="left"/>
    </xf>
    <xf numFmtId="0" fontId="10" fillId="0" borderId="0" xfId="152"/>
    <xf numFmtId="0" fontId="10" fillId="0" borderId="0" xfId="153"/>
    <xf numFmtId="0" fontId="10" fillId="0" borderId="0" xfId="154"/>
    <xf numFmtId="0" fontId="10" fillId="0" borderId="0" xfId="155"/>
    <xf numFmtId="0" fontId="10" fillId="0" borderId="0" xfId="156"/>
    <xf numFmtId="0" fontId="2" fillId="0" borderId="0" xfId="0" applyFont="1" applyBorder="1" applyAlignment="1">
      <alignment horizontal="left"/>
    </xf>
    <xf numFmtId="0" fontId="0" fillId="0" borderId="0" xfId="0" applyBorder="1" applyAlignment="1">
      <alignment wrapText="1"/>
    </xf>
    <xf numFmtId="0" fontId="2" fillId="0" borderId="0" xfId="0" applyFont="1" applyBorder="1" applyAlignment="1">
      <alignment horizontal="left" vertical="top" wrapText="1"/>
    </xf>
    <xf numFmtId="0" fontId="0" fillId="0" borderId="0" xfId="0" applyBorder="1" applyAlignment="1">
      <alignment horizontal="center"/>
    </xf>
    <xf numFmtId="0" fontId="5" fillId="0" borderId="0" xfId="0" applyFont="1" applyBorder="1" applyAlignment="1">
      <alignment horizontal="center"/>
    </xf>
    <xf numFmtId="0" fontId="14" fillId="0" borderId="0" xfId="0" applyFont="1" applyBorder="1" applyAlignment="1">
      <alignment horizontal="center"/>
    </xf>
    <xf numFmtId="2" fontId="0" fillId="0" borderId="0" xfId="0" applyNumberFormat="1" applyFill="1" applyAlignment="1">
      <alignment wrapText="1"/>
    </xf>
    <xf numFmtId="0" fontId="32" fillId="0" borderId="0" xfId="0" applyFont="1" applyFill="1"/>
    <xf numFmtId="1" fontId="10" fillId="0" borderId="0" xfId="157" applyNumberFormat="1" applyFont="1" applyFill="1" applyBorder="1" applyAlignment="1">
      <alignment horizontal="center" vertical="top"/>
    </xf>
    <xf numFmtId="166" fontId="10" fillId="0" borderId="0" xfId="157" applyNumberFormat="1" applyFont="1" applyFill="1" applyBorder="1" applyAlignment="1">
      <alignment horizontal="center" vertical="center"/>
    </xf>
    <xf numFmtId="166" fontId="10" fillId="0" borderId="0" xfId="158" applyNumberFormat="1" applyFont="1" applyFill="1" applyBorder="1" applyAlignment="1">
      <alignment horizontal="center" vertical="top"/>
    </xf>
    <xf numFmtId="166" fontId="10" fillId="0" borderId="0" xfId="159" applyNumberFormat="1" applyFont="1" applyFill="1" applyBorder="1" applyAlignment="1">
      <alignment horizontal="center" vertical="top"/>
    </xf>
    <xf numFmtId="166" fontId="10" fillId="0" borderId="0" xfId="160" applyNumberFormat="1" applyFont="1" applyBorder="1" applyAlignment="1">
      <alignment horizontal="center" vertical="top"/>
    </xf>
    <xf numFmtId="166" fontId="10" fillId="0" borderId="0" xfId="161" applyNumberFormat="1" applyFont="1" applyFill="1" applyBorder="1" applyAlignment="1">
      <alignment horizontal="center" vertical="top"/>
    </xf>
    <xf numFmtId="0" fontId="56" fillId="0" borderId="0" xfId="162"/>
    <xf numFmtId="0" fontId="56" fillId="0" borderId="0" xfId="164"/>
    <xf numFmtId="166" fontId="10" fillId="0" borderId="0" xfId="156" applyNumberFormat="1" applyFont="1" applyBorder="1" applyAlignment="1">
      <alignment horizontal="center" vertical="top"/>
    </xf>
    <xf numFmtId="166" fontId="10" fillId="0" borderId="0" xfId="156" applyNumberFormat="1" applyFont="1" applyFill="1" applyBorder="1" applyAlignment="1">
      <alignment horizontal="center" vertical="top"/>
    </xf>
    <xf numFmtId="1" fontId="12" fillId="0" borderId="0" xfId="0" applyNumberFormat="1" applyFont="1" applyBorder="1" applyAlignment="1">
      <alignment horizontal="center"/>
    </xf>
    <xf numFmtId="1" fontId="10" fillId="0" borderId="0" xfId="32" applyNumberFormat="1" applyFont="1" applyBorder="1" applyAlignment="1">
      <alignment horizontal="center" vertical="top"/>
    </xf>
    <xf numFmtId="1" fontId="10" fillId="0" borderId="0" xfId="0" applyNumberFormat="1" applyFont="1" applyBorder="1" applyAlignment="1">
      <alignment horizontal="center"/>
    </xf>
    <xf numFmtId="166" fontId="10" fillId="0" borderId="0" xfId="80" applyNumberFormat="1" applyFont="1" applyBorder="1" applyAlignment="1">
      <alignment horizontal="center" vertical="top"/>
    </xf>
    <xf numFmtId="166" fontId="10" fillId="0" borderId="0" xfId="0" applyNumberFormat="1" applyFont="1" applyBorder="1" applyAlignment="1">
      <alignment horizontal="center"/>
    </xf>
    <xf numFmtId="166" fontId="12" fillId="0" borderId="0" xfId="0" applyNumberFormat="1" applyFont="1" applyBorder="1" applyAlignment="1">
      <alignment horizontal="center"/>
    </xf>
    <xf numFmtId="0" fontId="5" fillId="0" borderId="0" xfId="0" applyFont="1" applyBorder="1" applyAlignment="1">
      <alignment horizontal="center"/>
    </xf>
    <xf numFmtId="0" fontId="5" fillId="0" borderId="0" xfId="0" applyFont="1" applyBorder="1"/>
    <xf numFmtId="168" fontId="2" fillId="0" borderId="6" xfId="4" applyNumberFormat="1" applyFont="1" applyBorder="1" applyAlignment="1">
      <alignment horizontal="center" vertical="center"/>
    </xf>
    <xf numFmtId="0" fontId="5" fillId="0" borderId="0" xfId="0" applyFont="1" applyBorder="1"/>
    <xf numFmtId="0" fontId="57" fillId="0" borderId="0" xfId="165"/>
    <xf numFmtId="0" fontId="10" fillId="0" borderId="0" xfId="166"/>
    <xf numFmtId="1" fontId="58" fillId="0" borderId="0" xfId="166" applyNumberFormat="1" applyFont="1" applyBorder="1" applyAlignment="1">
      <alignment horizontal="center" vertical="center"/>
    </xf>
    <xf numFmtId="1" fontId="58" fillId="0" borderId="0" xfId="54" applyNumberFormat="1" applyFont="1" applyBorder="1" applyAlignment="1">
      <alignment horizontal="center"/>
    </xf>
    <xf numFmtId="1" fontId="10" fillId="0" borderId="0" xfId="54" applyNumberFormat="1" applyFont="1" applyBorder="1" applyAlignment="1">
      <alignment horizontal="center"/>
    </xf>
    <xf numFmtId="3" fontId="6" fillId="0" borderId="0" xfId="0" applyNumberFormat="1" applyFont="1" applyFill="1" applyBorder="1" applyAlignment="1">
      <alignment horizontal="center"/>
    </xf>
    <xf numFmtId="3" fontId="6" fillId="0" borderId="0" xfId="0" applyNumberFormat="1" applyFont="1" applyBorder="1" applyAlignment="1">
      <alignment horizontal="center" vertical="center"/>
    </xf>
    <xf numFmtId="1" fontId="6" fillId="0" borderId="0" xfId="3" applyNumberFormat="1" applyFont="1" applyFill="1" applyBorder="1" applyAlignment="1">
      <alignment horizontal="center"/>
    </xf>
    <xf numFmtId="1" fontId="58" fillId="0" borderId="0" xfId="167" applyNumberFormat="1" applyFont="1" applyBorder="1" applyAlignment="1">
      <alignment horizontal="center" vertical="top"/>
    </xf>
    <xf numFmtId="0" fontId="10" fillId="0" borderId="0" xfId="168"/>
    <xf numFmtId="166" fontId="58" fillId="0" borderId="0" xfId="168" applyNumberFormat="1" applyFont="1" applyBorder="1" applyAlignment="1">
      <alignment horizontal="center"/>
    </xf>
    <xf numFmtId="0" fontId="10" fillId="0" borderId="0" xfId="169"/>
    <xf numFmtId="166" fontId="58" fillId="0" borderId="0" xfId="169" applyNumberFormat="1" applyFont="1" applyBorder="1" applyAlignment="1">
      <alignment horizontal="center"/>
    </xf>
    <xf numFmtId="0" fontId="10" fillId="0" borderId="0" xfId="105"/>
    <xf numFmtId="166" fontId="58" fillId="0" borderId="0" xfId="105" applyNumberFormat="1" applyFont="1" applyBorder="1" applyAlignment="1">
      <alignment horizontal="center"/>
    </xf>
    <xf numFmtId="0" fontId="10" fillId="0" borderId="0" xfId="170"/>
    <xf numFmtId="166" fontId="58" fillId="0" borderId="0" xfId="170" applyNumberFormat="1" applyFont="1" applyBorder="1" applyAlignment="1">
      <alignment horizontal="center" vertical="center"/>
    </xf>
    <xf numFmtId="166" fontId="10" fillId="0" borderId="0" xfId="170" applyNumberFormat="1" applyFont="1" applyBorder="1" applyAlignment="1">
      <alignment horizontal="center" vertical="center"/>
    </xf>
    <xf numFmtId="0" fontId="10" fillId="0" borderId="0" xfId="171"/>
    <xf numFmtId="166" fontId="58" fillId="0" borderId="0" xfId="171" applyNumberFormat="1" applyFont="1" applyBorder="1" applyAlignment="1">
      <alignment horizontal="center" vertical="center"/>
    </xf>
    <xf numFmtId="0" fontId="10" fillId="0" borderId="0" xfId="172"/>
    <xf numFmtId="166" fontId="58" fillId="0" borderId="0" xfId="172" applyNumberFormat="1" applyFont="1" applyBorder="1" applyAlignment="1">
      <alignment horizontal="center" vertical="center"/>
    </xf>
    <xf numFmtId="0" fontId="10" fillId="0" borderId="0" xfId="173"/>
    <xf numFmtId="166" fontId="58" fillId="0" borderId="0" xfId="173" applyNumberFormat="1" applyFont="1" applyBorder="1" applyAlignment="1">
      <alignment horizontal="center" vertical="center"/>
    </xf>
    <xf numFmtId="166" fontId="10" fillId="0" borderId="0" xfId="173" applyNumberFormat="1" applyFont="1" applyBorder="1" applyAlignment="1">
      <alignment horizontal="center" vertical="center"/>
    </xf>
    <xf numFmtId="0" fontId="10" fillId="0" borderId="0" xfId="174" applyFont="1" applyFill="1" applyBorder="1" applyAlignment="1">
      <alignment horizontal="center"/>
    </xf>
    <xf numFmtId="0" fontId="10" fillId="0" borderId="0" xfId="175" applyFont="1" applyFill="1" applyBorder="1" applyAlignment="1">
      <alignment horizontal="center" vertical="center"/>
    </xf>
    <xf numFmtId="0" fontId="10" fillId="0" borderId="0" xfId="0" applyFont="1" applyFill="1" applyBorder="1" applyAlignment="1">
      <alignment horizontal="center"/>
    </xf>
    <xf numFmtId="168" fontId="10" fillId="0" borderId="0" xfId="4" applyNumberFormat="1" applyFont="1" applyFill="1" applyBorder="1" applyAlignment="1">
      <alignment horizontal="center" vertical="center"/>
    </xf>
    <xf numFmtId="0" fontId="10" fillId="0" borderId="0" xfId="176" applyFont="1" applyFill="1" applyBorder="1" applyAlignment="1">
      <alignment horizontal="center"/>
    </xf>
    <xf numFmtId="0" fontId="10" fillId="0" borderId="0" xfId="176" applyFont="1" applyFill="1" applyBorder="1" applyAlignment="1">
      <alignment horizontal="center" vertical="center"/>
    </xf>
    <xf numFmtId="0" fontId="10" fillId="0" borderId="0" xfId="0" applyFont="1" applyBorder="1" applyAlignment="1">
      <alignment horizontal="center"/>
    </xf>
    <xf numFmtId="0" fontId="53" fillId="0" borderId="0" xfId="176" applyFont="1" applyFill="1" applyBorder="1" applyAlignment="1">
      <alignment horizontal="center"/>
    </xf>
    <xf numFmtId="0" fontId="53" fillId="0" borderId="0" xfId="176" applyFont="1" applyFill="1" applyBorder="1" applyAlignment="1">
      <alignment horizontal="center" vertical="top"/>
    </xf>
    <xf numFmtId="0" fontId="59" fillId="0" borderId="0" xfId="174" applyFont="1" applyFill="1" applyBorder="1" applyAlignment="1">
      <alignment horizontal="center" vertical="top" wrapText="1"/>
    </xf>
    <xf numFmtId="0" fontId="59" fillId="0" borderId="0" xfId="174" applyFont="1" applyFill="1" applyBorder="1" applyAlignment="1">
      <alignment horizontal="center" vertical="top"/>
    </xf>
    <xf numFmtId="0" fontId="10" fillId="0" borderId="0" xfId="0" applyFont="1" applyFill="1" applyBorder="1" applyAlignment="1">
      <alignment horizontal="center" vertical="center"/>
    </xf>
    <xf numFmtId="166" fontId="10" fillId="0" borderId="0" xfId="176" applyNumberFormat="1" applyFont="1" applyFill="1" applyBorder="1" applyAlignment="1">
      <alignment horizontal="center" vertical="center"/>
    </xf>
    <xf numFmtId="0" fontId="59" fillId="0" borderId="0" xfId="174" applyFont="1" applyFill="1" applyBorder="1" applyAlignment="1">
      <alignment horizontal="center" vertical="center"/>
    </xf>
    <xf numFmtId="0" fontId="58" fillId="0" borderId="0" xfId="174" applyFont="1" applyFill="1" applyBorder="1" applyAlignment="1">
      <alignment horizontal="center" vertical="center"/>
    </xf>
    <xf numFmtId="0" fontId="5" fillId="0" borderId="0" xfId="0" applyFont="1" applyFill="1" applyBorder="1" applyAlignment="1">
      <alignment horizontal="center" vertical="center"/>
    </xf>
    <xf numFmtId="0" fontId="10" fillId="0" borderId="0" xfId="174" applyFont="1" applyFill="1" applyBorder="1" applyAlignment="1">
      <alignment horizontal="center" vertical="center"/>
    </xf>
    <xf numFmtId="0" fontId="59" fillId="0" borderId="0" xfId="174" applyFont="1" applyFill="1" applyBorder="1" applyAlignment="1">
      <alignment horizontal="center" vertical="center" wrapText="1"/>
    </xf>
    <xf numFmtId="166" fontId="58" fillId="0" borderId="0" xfId="174" applyNumberFormat="1" applyFont="1" applyFill="1" applyBorder="1" applyAlignment="1">
      <alignment horizontal="center" vertical="center"/>
    </xf>
    <xf numFmtId="166" fontId="10" fillId="0" borderId="0" xfId="174" applyNumberFormat="1" applyFont="1" applyFill="1" applyBorder="1" applyAlignment="1">
      <alignment horizontal="center" vertical="center"/>
    </xf>
    <xf numFmtId="0" fontId="2" fillId="0" borderId="0" xfId="0" applyFont="1" applyBorder="1" applyAlignment="1">
      <alignment horizontal="left"/>
    </xf>
    <xf numFmtId="0" fontId="43" fillId="0" borderId="0" xfId="16" applyFont="1" applyAlignment="1">
      <alignment horizontal="center" wrapText="1"/>
    </xf>
    <xf numFmtId="0" fontId="5" fillId="0" borderId="0" xfId="0" applyFont="1" applyBorder="1" applyAlignment="1">
      <alignment horizontal="center"/>
    </xf>
    <xf numFmtId="0" fontId="2" fillId="0" borderId="0" xfId="0" applyFont="1" applyBorder="1" applyAlignment="1">
      <alignment horizontal="left"/>
    </xf>
    <xf numFmtId="0" fontId="5" fillId="0" borderId="0" xfId="0" applyFont="1" applyAlignment="1"/>
    <xf numFmtId="0" fontId="5" fillId="0" borderId="0" xfId="0" applyFont="1" applyBorder="1"/>
    <xf numFmtId="0" fontId="6" fillId="0" borderId="0" xfId="0" applyFont="1" applyBorder="1" applyAlignment="1">
      <alignment wrapText="1"/>
    </xf>
    <xf numFmtId="0" fontId="10" fillId="0" borderId="0" xfId="177"/>
    <xf numFmtId="0" fontId="10" fillId="0" borderId="0" xfId="178"/>
    <xf numFmtId="43" fontId="10" fillId="0" borderId="0" xfId="4" applyFont="1"/>
    <xf numFmtId="0" fontId="10" fillId="0" borderId="0" xfId="179"/>
    <xf numFmtId="0" fontId="57" fillId="0" borderId="0" xfId="180"/>
    <xf numFmtId="0" fontId="57" fillId="0" borderId="0" xfId="181"/>
    <xf numFmtId="0" fontId="10" fillId="0" borderId="0" xfId="182"/>
    <xf numFmtId="0" fontId="10" fillId="0" borderId="0" xfId="183"/>
    <xf numFmtId="0" fontId="57" fillId="0" borderId="0" xfId="185"/>
    <xf numFmtId="0" fontId="57" fillId="0" borderId="0" xfId="186"/>
    <xf numFmtId="0" fontId="57" fillId="0" borderId="0" xfId="187"/>
    <xf numFmtId="0" fontId="10" fillId="0" borderId="0" xfId="188"/>
    <xf numFmtId="0" fontId="10" fillId="0" borderId="0" xfId="189"/>
    <xf numFmtId="0" fontId="10" fillId="0" borderId="0" xfId="190"/>
    <xf numFmtId="177" fontId="0" fillId="0" borderId="0" xfId="0" applyNumberFormat="1" applyAlignment="1">
      <alignment horizontal="center"/>
    </xf>
    <xf numFmtId="0" fontId="60" fillId="0" borderId="0" xfId="16" applyFont="1" applyAlignment="1">
      <alignment horizontal="center" wrapText="1"/>
    </xf>
    <xf numFmtId="0" fontId="14" fillId="0" borderId="0" xfId="0" applyFont="1" applyAlignment="1"/>
    <xf numFmtId="0" fontId="10" fillId="0" borderId="0" xfId="174" applyFont="1"/>
    <xf numFmtId="0" fontId="61" fillId="0" borderId="0" xfId="176" applyFont="1" applyFill="1" applyBorder="1" applyAlignment="1">
      <alignment horizontal="center" vertical="center"/>
    </xf>
    <xf numFmtId="0" fontId="59" fillId="0" borderId="0" xfId="175" applyFont="1" applyFill="1" applyBorder="1" applyAlignment="1">
      <alignment horizontal="center" vertical="center"/>
    </xf>
    <xf numFmtId="0" fontId="58" fillId="0" borderId="0" xfId="175" applyFont="1" applyBorder="1" applyAlignment="1">
      <alignment horizontal="center" vertical="center"/>
    </xf>
    <xf numFmtId="0" fontId="62" fillId="0" borderId="0" xfId="175" applyFont="1" applyFill="1" applyBorder="1" applyAlignment="1">
      <alignment horizontal="center" vertical="center"/>
    </xf>
    <xf numFmtId="0" fontId="58" fillId="0" borderId="0" xfId="175" applyFont="1" applyFill="1" applyBorder="1" applyAlignment="1">
      <alignment vertical="center" wrapText="1"/>
    </xf>
    <xf numFmtId="166" fontId="2" fillId="0" borderId="0" xfId="174" applyNumberFormat="1" applyFont="1" applyFill="1" applyBorder="1" applyAlignment="1">
      <alignment horizontal="center" vertical="center"/>
    </xf>
    <xf numFmtId="0" fontId="16" fillId="0" borderId="0" xfId="16" applyAlignment="1">
      <alignment horizontal="center" wrapText="1"/>
    </xf>
    <xf numFmtId="0" fontId="0" fillId="0" borderId="0" xfId="0" applyAlignment="1"/>
    <xf numFmtId="0" fontId="2" fillId="0" borderId="0" xfId="0" applyFont="1" applyBorder="1" applyAlignment="1">
      <alignment wrapText="1"/>
    </xf>
    <xf numFmtId="0" fontId="5" fillId="0" borderId="0" xfId="0" applyFont="1" applyBorder="1"/>
    <xf numFmtId="0" fontId="6" fillId="0" borderId="0" xfId="0" applyFont="1" applyBorder="1" applyAlignment="1">
      <alignment wrapText="1"/>
    </xf>
    <xf numFmtId="0" fontId="57" fillId="0" borderId="0" xfId="191"/>
    <xf numFmtId="0" fontId="2" fillId="0" borderId="0" xfId="0" applyFont="1" applyBorder="1" applyAlignment="1">
      <alignment horizontal="center"/>
    </xf>
    <xf numFmtId="0" fontId="5" fillId="0" borderId="0" xfId="0" applyFont="1" applyBorder="1"/>
    <xf numFmtId="0" fontId="5" fillId="0" borderId="0" xfId="0" applyFont="1" applyBorder="1"/>
    <xf numFmtId="1" fontId="2" fillId="0" borderId="0" xfId="17" applyNumberFormat="1" applyFont="1" applyBorder="1" applyAlignment="1">
      <alignment horizontal="center" vertical="center"/>
    </xf>
    <xf numFmtId="0" fontId="5" fillId="0" borderId="0" xfId="0" applyFont="1" applyBorder="1"/>
    <xf numFmtId="0" fontId="2" fillId="0" borderId="6" xfId="0" applyFont="1" applyBorder="1"/>
    <xf numFmtId="164" fontId="2" fillId="0" borderId="0" xfId="225" applyNumberFormat="1" applyFont="1" applyFill="1" applyBorder="1" applyAlignment="1">
      <alignment horizontal="center"/>
    </xf>
    <xf numFmtId="165" fontId="2" fillId="0" borderId="0" xfId="15" applyNumberFormat="1" applyFont="1" applyFill="1" applyBorder="1" applyAlignment="1">
      <alignment horizontal="center" vertical="center"/>
    </xf>
    <xf numFmtId="165" fontId="2" fillId="0" borderId="0" xfId="254" applyNumberFormat="1" applyFont="1" applyFill="1" applyBorder="1" applyAlignment="1">
      <alignment horizontal="center" vertical="center"/>
    </xf>
    <xf numFmtId="164" fontId="2" fillId="0" borderId="0" xfId="225" applyNumberFormat="1" applyFont="1" applyFill="1" applyAlignment="1">
      <alignment horizontal="center"/>
    </xf>
    <xf numFmtId="165" fontId="2" fillId="0" borderId="0" xfId="1" applyNumberFormat="1" applyFont="1" applyFill="1" applyBorder="1" applyAlignment="1">
      <alignment horizontal="center" vertical="center"/>
    </xf>
    <xf numFmtId="165" fontId="2" fillId="0" borderId="0" xfId="232" applyNumberFormat="1" applyFont="1" applyFill="1" applyBorder="1" applyAlignment="1">
      <alignment horizontal="center"/>
    </xf>
    <xf numFmtId="164" fontId="2" fillId="0" borderId="0" xfId="0" applyNumberFormat="1" applyFont="1" applyBorder="1"/>
    <xf numFmtId="164" fontId="2" fillId="0" borderId="0" xfId="0" applyNumberFormat="1" applyFont="1" applyFill="1" applyBorder="1"/>
    <xf numFmtId="0" fontId="5" fillId="0" borderId="7" xfId="0" applyFont="1" applyBorder="1"/>
    <xf numFmtId="165" fontId="2" fillId="0" borderId="0" xfId="0" applyNumberFormat="1" applyFont="1" applyFill="1" applyBorder="1" applyAlignment="1">
      <alignment horizontal="center"/>
    </xf>
    <xf numFmtId="166" fontId="2" fillId="0" borderId="3" xfId="0" applyNumberFormat="1" applyFont="1" applyBorder="1"/>
    <xf numFmtId="164" fontId="2" fillId="0" borderId="0" xfId="225" applyNumberFormat="1" applyFont="1" applyFill="1" applyAlignment="1">
      <alignment horizontal="center"/>
    </xf>
    <xf numFmtId="164" fontId="2" fillId="0" borderId="0" xfId="225" applyNumberFormat="1" applyFont="1" applyAlignment="1">
      <alignment horizontal="center"/>
    </xf>
    <xf numFmtId="0" fontId="63" fillId="0" borderId="0" xfId="192"/>
    <xf numFmtId="0" fontId="10" fillId="0" borderId="0" xfId="24" applyFill="1" applyAlignment="1">
      <alignment horizontal="center"/>
    </xf>
    <xf numFmtId="0" fontId="10" fillId="0" borderId="0" xfId="24" applyFill="1"/>
    <xf numFmtId="164" fontId="9" fillId="0" borderId="0" xfId="245" applyNumberFormat="1" applyFill="1" applyAlignment="1">
      <alignment horizontal="center"/>
    </xf>
    <xf numFmtId="165" fontId="5" fillId="0" borderId="0" xfId="24" applyNumberFormat="1" applyFont="1" applyFill="1" applyAlignment="1">
      <alignment horizontal="center"/>
    </xf>
    <xf numFmtId="0" fontId="9" fillId="0" borderId="0" xfId="245" applyFill="1"/>
    <xf numFmtId="1" fontId="9" fillId="0" borderId="0" xfId="245" applyNumberFormat="1" applyFill="1"/>
    <xf numFmtId="180" fontId="9" fillId="0" borderId="0" xfId="245" applyNumberFormat="1" applyFill="1" applyAlignment="1">
      <alignment horizontal="center" vertical="center"/>
    </xf>
    <xf numFmtId="180" fontId="9" fillId="0" borderId="0" xfId="245" applyNumberFormat="1" applyAlignment="1">
      <alignment horizontal="center" vertical="center"/>
    </xf>
    <xf numFmtId="165" fontId="2" fillId="0" borderId="0" xfId="15" applyNumberFormat="1" applyFont="1" applyFill="1" applyBorder="1" applyAlignment="1">
      <alignment horizontal="center" vertical="center"/>
    </xf>
    <xf numFmtId="0" fontId="5" fillId="0" borderId="0" xfId="0" applyFont="1" applyBorder="1"/>
    <xf numFmtId="0" fontId="5" fillId="0" borderId="0" xfId="0" applyFont="1" applyBorder="1" applyAlignment="1">
      <alignment horizontal="center"/>
    </xf>
    <xf numFmtId="0" fontId="5" fillId="0" borderId="0" xfId="0" applyFont="1" applyBorder="1"/>
    <xf numFmtId="176" fontId="48" fillId="0" borderId="0" xfId="134" applyNumberFormat="1" applyFont="1" applyBorder="1" applyAlignment="1">
      <alignment horizontal="center" vertical="center"/>
    </xf>
    <xf numFmtId="0" fontId="0" fillId="0" borderId="7" xfId="0" applyBorder="1" applyAlignment="1">
      <alignment horizontal="center"/>
    </xf>
    <xf numFmtId="0" fontId="0" fillId="0" borderId="7" xfId="0" applyBorder="1" applyAlignment="1">
      <alignment horizontal="left"/>
    </xf>
    <xf numFmtId="0" fontId="18" fillId="0" borderId="7" xfId="0" applyFont="1" applyBorder="1" applyAlignment="1">
      <alignment horizontal="center"/>
    </xf>
    <xf numFmtId="0" fontId="2" fillId="0" borderId="7" xfId="0" applyFont="1" applyBorder="1"/>
    <xf numFmtId="165" fontId="10" fillId="0" borderId="7" xfId="15" applyNumberFormat="1" applyFont="1" applyFill="1" applyBorder="1" applyAlignment="1">
      <alignment horizontal="center" vertical="center"/>
    </xf>
    <xf numFmtId="0" fontId="5" fillId="0" borderId="7" xfId="0" applyFont="1" applyBorder="1" applyAlignment="1">
      <alignment horizontal="left"/>
    </xf>
    <xf numFmtId="0" fontId="5" fillId="0" borderId="7" xfId="0" applyFont="1" applyBorder="1" applyAlignment="1">
      <alignment horizontal="center"/>
    </xf>
    <xf numFmtId="0" fontId="0" fillId="0" borderId="7" xfId="0" applyBorder="1"/>
    <xf numFmtId="166" fontId="10" fillId="0" borderId="0" xfId="0" applyNumberFormat="1" applyFont="1" applyFill="1" applyBorder="1" applyAlignment="1">
      <alignment horizontal="center"/>
    </xf>
    <xf numFmtId="166" fontId="10" fillId="0" borderId="0" xfId="82" applyNumberFormat="1" applyFont="1" applyBorder="1" applyAlignment="1">
      <alignment horizontal="center" vertical="top"/>
    </xf>
    <xf numFmtId="168" fontId="2" fillId="0" borderId="7" xfId="4" applyNumberFormat="1" applyFont="1" applyBorder="1" applyAlignment="1">
      <alignment horizontal="center" vertical="center"/>
    </xf>
    <xf numFmtId="168" fontId="13" fillId="0" borderId="7" xfId="4" applyNumberFormat="1" applyFont="1" applyBorder="1" applyAlignment="1">
      <alignment horizontal="right" vertical="center"/>
    </xf>
    <xf numFmtId="0" fontId="0" fillId="0" borderId="7" xfId="0" applyFill="1" applyBorder="1" applyAlignment="1">
      <alignment horizontal="left"/>
    </xf>
    <xf numFmtId="0" fontId="0" fillId="0" borderId="7" xfId="0" applyFill="1" applyBorder="1" applyAlignment="1">
      <alignment horizontal="center"/>
    </xf>
    <xf numFmtId="0" fontId="18" fillId="0" borderId="7" xfId="0" applyFont="1" applyFill="1" applyBorder="1" applyAlignment="1">
      <alignment horizontal="center"/>
    </xf>
    <xf numFmtId="0" fontId="0" fillId="0" borderId="7" xfId="0" applyFill="1" applyBorder="1"/>
    <xf numFmtId="0" fontId="57" fillId="0" borderId="0" xfId="502"/>
    <xf numFmtId="0" fontId="57" fillId="0" borderId="0" xfId="503"/>
    <xf numFmtId="0" fontId="57" fillId="0" borderId="0" xfId="504"/>
    <xf numFmtId="0" fontId="5" fillId="0" borderId="0" xfId="0" applyFont="1" applyBorder="1"/>
    <xf numFmtId="0" fontId="57" fillId="0" borderId="0" xfId="505"/>
    <xf numFmtId="165" fontId="65" fillId="0" borderId="0" xfId="505" applyNumberFormat="1" applyFont="1" applyBorder="1" applyAlignment="1">
      <alignment horizontal="right" vertical="top"/>
    </xf>
    <xf numFmtId="164" fontId="57" fillId="0" borderId="0" xfId="505" applyNumberFormat="1" applyBorder="1"/>
    <xf numFmtId="0" fontId="5" fillId="0" borderId="0" xfId="0" applyFont="1" applyBorder="1" applyAlignment="1">
      <alignment horizontal="left" wrapText="1"/>
    </xf>
    <xf numFmtId="0" fontId="5" fillId="0" borderId="0" xfId="0" applyFont="1" applyBorder="1" applyAlignment="1"/>
    <xf numFmtId="0" fontId="57" fillId="0" borderId="0" xfId="507"/>
    <xf numFmtId="0" fontId="5" fillId="0" borderId="0" xfId="0" applyFont="1" applyBorder="1"/>
    <xf numFmtId="165" fontId="4" fillId="0" borderId="3" xfId="13" applyNumberFormat="1" applyFont="1" applyFill="1" applyBorder="1" applyAlignment="1">
      <alignment horizontal="center" vertical="center"/>
    </xf>
    <xf numFmtId="0" fontId="10" fillId="0" borderId="0" xfId="127"/>
    <xf numFmtId="0" fontId="10" fillId="0" borderId="0" xfId="509"/>
    <xf numFmtId="178" fontId="5" fillId="0" borderId="0" xfId="0" applyNumberFormat="1" applyFont="1" applyBorder="1"/>
    <xf numFmtId="165" fontId="45" fillId="0" borderId="0" xfId="509" applyNumberFormat="1" applyFont="1" applyFill="1" applyBorder="1" applyAlignment="1">
      <alignment horizontal="right" vertical="top"/>
    </xf>
    <xf numFmtId="164" fontId="10" fillId="0" borderId="0" xfId="509" applyNumberFormat="1" applyFill="1" applyBorder="1"/>
    <xf numFmtId="0" fontId="57" fillId="0" borderId="0" xfId="510"/>
    <xf numFmtId="0" fontId="57" fillId="0" borderId="0" xfId="511"/>
    <xf numFmtId="0" fontId="57" fillId="0" borderId="0" xfId="512"/>
    <xf numFmtId="0" fontId="57" fillId="0" borderId="0" xfId="513"/>
    <xf numFmtId="0" fontId="57" fillId="0" borderId="0" xfId="514"/>
    <xf numFmtId="166" fontId="4" fillId="0" borderId="0" xfId="13" applyNumberFormat="1" applyFont="1" applyFill="1" applyBorder="1" applyAlignment="1">
      <alignment horizontal="center" vertical="center"/>
    </xf>
    <xf numFmtId="0" fontId="10" fillId="0" borderId="0" xfId="515"/>
    <xf numFmtId="165" fontId="45" fillId="0" borderId="0" xfId="515" applyNumberFormat="1" applyFont="1" applyBorder="1" applyAlignment="1">
      <alignment horizontal="right" vertical="top"/>
    </xf>
    <xf numFmtId="164" fontId="10" fillId="0" borderId="0" xfId="515" applyNumberFormat="1" applyBorder="1"/>
    <xf numFmtId="0" fontId="10" fillId="0" borderId="0" xfId="516"/>
    <xf numFmtId="0" fontId="10" fillId="0" borderId="0" xfId="518"/>
    <xf numFmtId="0" fontId="10" fillId="0" borderId="0" xfId="519"/>
    <xf numFmtId="0" fontId="10" fillId="0" borderId="0" xfId="19"/>
    <xf numFmtId="0" fontId="57" fillId="0" borderId="0" xfId="520"/>
    <xf numFmtId="0" fontId="57" fillId="0" borderId="0" xfId="521"/>
    <xf numFmtId="0" fontId="57" fillId="0" borderId="0" xfId="522"/>
    <xf numFmtId="0" fontId="57" fillId="0" borderId="0" xfId="523"/>
    <xf numFmtId="0" fontId="57" fillId="0" borderId="0" xfId="524"/>
    <xf numFmtId="0" fontId="57" fillId="0" borderId="0" xfId="525"/>
    <xf numFmtId="0" fontId="5" fillId="0" borderId="0" xfId="0" applyFont="1" applyBorder="1"/>
    <xf numFmtId="0" fontId="57" fillId="0" borderId="0" xfId="526"/>
    <xf numFmtId="0" fontId="5" fillId="0" borderId="0" xfId="0" applyFont="1" applyBorder="1" applyAlignment="1">
      <alignment horizontal="center"/>
    </xf>
    <xf numFmtId="0" fontId="57" fillId="0" borderId="0" xfId="523" applyBorder="1"/>
    <xf numFmtId="1" fontId="5" fillId="0" borderId="0" xfId="4" applyNumberFormat="1" applyFont="1" applyBorder="1" applyAlignment="1">
      <alignment horizontal="center" wrapText="1"/>
    </xf>
    <xf numFmtId="0" fontId="5" fillId="0" borderId="0" xfId="0" applyFont="1" applyBorder="1"/>
    <xf numFmtId="0" fontId="5" fillId="0" borderId="0" xfId="0" applyFont="1" applyBorder="1" applyAlignment="1">
      <alignment horizontal="center"/>
    </xf>
    <xf numFmtId="0" fontId="5" fillId="0" borderId="0" xfId="0" applyFont="1" applyBorder="1"/>
    <xf numFmtId="0" fontId="5" fillId="0" borderId="3" xfId="0" applyFont="1" applyBorder="1" applyAlignment="1">
      <alignment horizontal="center"/>
    </xf>
    <xf numFmtId="0" fontId="5" fillId="0" borderId="0" xfId="0" applyFont="1" applyBorder="1"/>
    <xf numFmtId="0" fontId="26" fillId="0" borderId="3" xfId="0" applyFont="1" applyBorder="1" applyAlignment="1">
      <alignment horizontal="left"/>
    </xf>
    <xf numFmtId="0" fontId="26" fillId="0" borderId="3" xfId="0" applyFont="1" applyBorder="1" applyAlignment="1">
      <alignment horizontal="center"/>
    </xf>
    <xf numFmtId="0" fontId="26" fillId="0" borderId="3" xfId="0" applyFont="1" applyBorder="1"/>
    <xf numFmtId="166" fontId="2" fillId="0" borderId="0" xfId="124" applyNumberFormat="1" applyFont="1" applyBorder="1" applyAlignment="1">
      <alignment horizontal="center" vertical="center"/>
    </xf>
    <xf numFmtId="166" fontId="2" fillId="0" borderId="0" xfId="17" applyNumberFormat="1" applyFont="1" applyBorder="1" applyAlignment="1">
      <alignment horizontal="center" vertical="center"/>
    </xf>
    <xf numFmtId="166" fontId="2" fillId="0" borderId="0" xfId="122" applyNumberFormat="1" applyFont="1" applyBorder="1" applyAlignment="1">
      <alignment horizontal="center" vertical="center"/>
    </xf>
    <xf numFmtId="166" fontId="2" fillId="0" borderId="0" xfId="123" applyNumberFormat="1" applyFont="1" applyBorder="1" applyAlignment="1">
      <alignment horizontal="center" vertical="center"/>
    </xf>
    <xf numFmtId="176" fontId="2" fillId="0" borderId="0" xfId="122" applyNumberFormat="1" applyFont="1" applyBorder="1" applyAlignment="1">
      <alignment horizontal="center" vertical="center"/>
    </xf>
    <xf numFmtId="0" fontId="10" fillId="0" borderId="0" xfId="527"/>
    <xf numFmtId="0" fontId="66" fillId="0" borderId="0" xfId="528"/>
    <xf numFmtId="165" fontId="67" fillId="0" borderId="0" xfId="528" applyNumberFormat="1" applyFont="1" applyBorder="1" applyAlignment="1">
      <alignment horizontal="center" vertical="center"/>
    </xf>
    <xf numFmtId="0" fontId="66" fillId="0" borderId="0" xfId="529"/>
    <xf numFmtId="0" fontId="0" fillId="0" borderId="0" xfId="0" applyNumberFormat="1" applyFont="1" applyBorder="1" applyAlignment="1">
      <alignment vertical="center" wrapText="1"/>
    </xf>
    <xf numFmtId="0" fontId="16" fillId="0" borderId="0" xfId="16" applyFont="1"/>
    <xf numFmtId="0" fontId="16" fillId="0" borderId="0" xfId="16" quotePrefix="1" applyFont="1"/>
    <xf numFmtId="1" fontId="16" fillId="0" borderId="0" xfId="16" quotePrefix="1" applyNumberFormat="1" applyFont="1"/>
    <xf numFmtId="0" fontId="16" fillId="0" borderId="0" xfId="16" applyNumberFormat="1" applyFont="1" applyAlignment="1"/>
    <xf numFmtId="0" fontId="0" fillId="0" borderId="0" xfId="0" applyNumberFormat="1" applyFont="1" applyAlignment="1">
      <alignment wrapText="1"/>
    </xf>
    <xf numFmtId="43" fontId="68" fillId="0" borderId="0" xfId="4" applyFont="1"/>
    <xf numFmtId="0" fontId="5" fillId="0" borderId="0" xfId="0" applyFont="1" applyBorder="1"/>
    <xf numFmtId="0" fontId="5" fillId="0" borderId="0" xfId="0" applyFont="1" applyBorder="1"/>
    <xf numFmtId="0" fontId="2" fillId="0" borderId="0" xfId="0" applyFont="1" applyBorder="1" applyAlignment="1">
      <alignment horizontal="justify" wrapText="1"/>
    </xf>
    <xf numFmtId="0" fontId="5" fillId="0" borderId="0" xfId="0" applyFont="1" applyBorder="1"/>
    <xf numFmtId="171" fontId="69" fillId="0" borderId="0" xfId="530" applyNumberFormat="1" applyFont="1" applyBorder="1" applyAlignment="1">
      <alignment horizontal="center" vertical="center"/>
    </xf>
    <xf numFmtId="167" fontId="5" fillId="0" borderId="0" xfId="4" applyNumberFormat="1" applyFont="1" applyBorder="1"/>
    <xf numFmtId="178" fontId="2" fillId="0" borderId="0" xfId="0" applyNumberFormat="1" applyFont="1" applyBorder="1" applyAlignment="1">
      <alignment horizontal="center"/>
    </xf>
    <xf numFmtId="0" fontId="68" fillId="0" borderId="0" xfId="530" applyBorder="1"/>
    <xf numFmtId="167" fontId="68" fillId="0" borderId="0" xfId="4" applyNumberFormat="1" applyFont="1" applyBorder="1"/>
    <xf numFmtId="0" fontId="2" fillId="0" borderId="8" xfId="0" applyFont="1" applyBorder="1"/>
    <xf numFmtId="0" fontId="5" fillId="0" borderId="0" xfId="0" applyFont="1" applyBorder="1"/>
    <xf numFmtId="43" fontId="68" fillId="0" borderId="0" xfId="4" applyFont="1" applyBorder="1"/>
    <xf numFmtId="0" fontId="2" fillId="0" borderId="0" xfId="0" applyFont="1" applyBorder="1" applyAlignment="1">
      <alignment horizontal="left" wrapText="1"/>
    </xf>
    <xf numFmtId="0" fontId="68" fillId="0" borderId="0" xfId="531"/>
    <xf numFmtId="0" fontId="68" fillId="0" borderId="0" xfId="532"/>
    <xf numFmtId="0" fontId="5" fillId="0" borderId="0" xfId="0" applyFont="1" applyBorder="1"/>
    <xf numFmtId="0" fontId="68" fillId="0" borderId="0" xfId="533"/>
    <xf numFmtId="0" fontId="57" fillId="0" borderId="0" xfId="510" applyBorder="1"/>
    <xf numFmtId="0" fontId="68" fillId="0" borderId="0" xfId="533" applyBorder="1"/>
    <xf numFmtId="165" fontId="70" fillId="0" borderId="0" xfId="533" applyNumberFormat="1" applyFont="1" applyBorder="1" applyAlignment="1">
      <alignment horizontal="right" vertical="top"/>
    </xf>
    <xf numFmtId="0" fontId="2" fillId="0" borderId="0" xfId="0" applyFont="1" applyBorder="1" applyAlignment="1">
      <alignment wrapText="1"/>
    </xf>
    <xf numFmtId="0" fontId="5" fillId="0" borderId="0" xfId="0" applyFont="1" applyBorder="1"/>
    <xf numFmtId="0" fontId="5" fillId="0" borderId="0" xfId="0" applyFont="1" applyBorder="1" applyAlignment="1">
      <alignment wrapText="1"/>
    </xf>
    <xf numFmtId="0" fontId="2" fillId="0" borderId="3" xfId="0" applyFont="1" applyBorder="1" applyAlignment="1">
      <alignment horizontal="center"/>
    </xf>
    <xf numFmtId="0" fontId="2" fillId="0" borderId="0" xfId="0" applyFont="1" applyBorder="1" applyAlignment="1">
      <alignment horizontal="center"/>
    </xf>
    <xf numFmtId="0" fontId="2" fillId="0" borderId="0" xfId="0" applyFont="1" applyBorder="1" applyAlignment="1">
      <alignment wrapText="1"/>
    </xf>
    <xf numFmtId="0" fontId="43" fillId="0" borderId="0" xfId="16" applyFont="1" applyAlignment="1">
      <alignment horizontal="center" wrapText="1"/>
    </xf>
    <xf numFmtId="0" fontId="4" fillId="0" borderId="0" xfId="0" applyFont="1" applyBorder="1" applyAlignment="1">
      <alignment horizontal="left" wrapText="1"/>
    </xf>
    <xf numFmtId="0" fontId="5" fillId="0" borderId="0" xfId="0" applyFont="1" applyBorder="1" applyAlignment="1">
      <alignment horizontal="center"/>
    </xf>
    <xf numFmtId="0" fontId="5" fillId="0" borderId="0" xfId="0" applyFont="1" applyBorder="1"/>
    <xf numFmtId="0" fontId="5" fillId="0" borderId="3" xfId="0" applyFont="1" applyBorder="1" applyAlignment="1">
      <alignment horizontal="center"/>
    </xf>
    <xf numFmtId="0" fontId="6" fillId="0" borderId="0" xfId="0" applyFont="1" applyBorder="1" applyAlignment="1">
      <alignment horizontal="center" vertical="center"/>
    </xf>
    <xf numFmtId="0" fontId="10" fillId="0" borderId="0" xfId="94" applyFont="1"/>
    <xf numFmtId="0" fontId="10" fillId="0" borderId="0" xfId="184" applyFont="1"/>
    <xf numFmtId="0" fontId="10" fillId="0" borderId="0" xfId="159" applyFont="1"/>
    <xf numFmtId="1" fontId="5" fillId="0" borderId="2" xfId="0" applyNumberFormat="1" applyFont="1" applyBorder="1"/>
    <xf numFmtId="1" fontId="5" fillId="0" borderId="3" xfId="0" applyNumberFormat="1" applyFont="1" applyBorder="1"/>
    <xf numFmtId="0" fontId="10" fillId="0" borderId="0" xfId="95" applyFont="1"/>
    <xf numFmtId="0" fontId="5" fillId="0" borderId="0" xfId="0" applyFont="1" applyBorder="1" applyAlignment="1">
      <alignment horizontal="center"/>
    </xf>
    <xf numFmtId="0" fontId="5" fillId="0" borderId="0" xfId="0" applyFont="1" applyBorder="1"/>
    <xf numFmtId="0" fontId="10" fillId="0" borderId="0" xfId="535"/>
    <xf numFmtId="0" fontId="10" fillId="0" borderId="0" xfId="536"/>
    <xf numFmtId="0" fontId="10" fillId="0" borderId="0" xfId="537"/>
    <xf numFmtId="1" fontId="2" fillId="0" borderId="0" xfId="0" applyNumberFormat="1" applyFont="1" applyBorder="1"/>
    <xf numFmtId="0" fontId="5" fillId="0" borderId="0" xfId="0" applyFont="1" applyBorder="1"/>
    <xf numFmtId="0" fontId="71" fillId="0" borderId="0" xfId="538"/>
    <xf numFmtId="172" fontId="5" fillId="0" borderId="8" xfId="0" applyNumberFormat="1" applyFont="1" applyBorder="1" applyAlignment="1">
      <alignment horizontal="center"/>
    </xf>
    <xf numFmtId="0" fontId="5" fillId="0" borderId="8" xfId="0" applyFont="1" applyBorder="1"/>
    <xf numFmtId="172" fontId="5" fillId="0" borderId="3" xfId="0" applyNumberFormat="1" applyFont="1" applyFill="1" applyBorder="1" applyAlignment="1">
      <alignment horizontal="center"/>
    </xf>
    <xf numFmtId="0" fontId="5" fillId="0" borderId="6" xfId="0" applyFont="1" applyFill="1" applyBorder="1" applyAlignment="1">
      <alignment horizontal="left"/>
    </xf>
    <xf numFmtId="174" fontId="2" fillId="0" borderId="0" xfId="26" applyNumberFormat="1" applyFont="1" applyFill="1" applyBorder="1" applyAlignment="1">
      <alignment horizontal="center" vertical="center"/>
    </xf>
    <xf numFmtId="164" fontId="2" fillId="0" borderId="0" xfId="0" applyNumberFormat="1" applyFont="1" applyFill="1" applyBorder="1" applyAlignment="1">
      <alignment horizontal="center" vertical="center"/>
    </xf>
    <xf numFmtId="164" fontId="2" fillId="0" borderId="0" xfId="0" applyNumberFormat="1" applyFont="1" applyFill="1" applyBorder="1" applyAlignment="1">
      <alignment horizontal="center"/>
    </xf>
    <xf numFmtId="2" fontId="5" fillId="0" borderId="0" xfId="0" applyNumberFormat="1" applyFont="1" applyFill="1" applyBorder="1"/>
    <xf numFmtId="0" fontId="5" fillId="0" borderId="4" xfId="0" applyFont="1" applyBorder="1" applyAlignment="1">
      <alignment horizontal="center" wrapText="1"/>
    </xf>
    <xf numFmtId="1" fontId="10" fillId="0" borderId="0" xfId="15" applyNumberFormat="1" applyFont="1" applyBorder="1"/>
    <xf numFmtId="1" fontId="53" fillId="0" borderId="0" xfId="138" applyNumberFormat="1" applyFont="1" applyBorder="1" applyAlignment="1">
      <alignment horizontal="center" vertical="top"/>
    </xf>
    <xf numFmtId="1" fontId="51" fillId="0" borderId="0" xfId="138" applyNumberFormat="1" applyFont="1" applyBorder="1" applyAlignment="1">
      <alignment horizontal="center" vertical="center"/>
    </xf>
    <xf numFmtId="1" fontId="53" fillId="0" borderId="0" xfId="147" applyNumberFormat="1" applyFont="1" applyBorder="1" applyAlignment="1">
      <alignment horizontal="center" vertical="top"/>
    </xf>
    <xf numFmtId="1" fontId="10" fillId="0" borderId="0" xfId="3" applyNumberFormat="1" applyFont="1" applyFill="1" applyBorder="1" applyAlignment="1">
      <alignment horizontal="center"/>
    </xf>
    <xf numFmtId="0" fontId="5" fillId="0" borderId="0" xfId="0" applyFont="1" applyBorder="1" applyAlignment="1">
      <alignment horizontal="center"/>
    </xf>
    <xf numFmtId="0" fontId="5" fillId="0" borderId="0" xfId="0" applyFont="1" applyBorder="1"/>
    <xf numFmtId="0" fontId="5" fillId="0" borderId="0" xfId="0" applyFont="1" applyBorder="1" applyAlignment="1">
      <alignment horizontal="center"/>
    </xf>
    <xf numFmtId="0" fontId="5" fillId="0" borderId="0" xfId="0" applyFont="1" applyBorder="1"/>
    <xf numFmtId="0" fontId="0" fillId="0" borderId="8" xfId="0" applyBorder="1" applyAlignment="1">
      <alignment horizontal="center"/>
    </xf>
    <xf numFmtId="0" fontId="71" fillId="0" borderId="0" xfId="539"/>
    <xf numFmtId="165" fontId="2" fillId="0" borderId="8" xfId="13" applyNumberFormat="1" applyFont="1" applyBorder="1" applyAlignment="1">
      <alignment horizontal="center" vertical="center"/>
    </xf>
    <xf numFmtId="0" fontId="71" fillId="0" borderId="0" xfId="540"/>
    <xf numFmtId="0" fontId="5" fillId="0" borderId="0" xfId="0" applyFont="1" applyBorder="1"/>
    <xf numFmtId="0" fontId="71" fillId="0" borderId="0" xfId="541"/>
    <xf numFmtId="0" fontId="71" fillId="0" borderId="0" xfId="542"/>
    <xf numFmtId="0" fontId="5" fillId="0" borderId="0" xfId="0" applyFont="1" applyBorder="1"/>
    <xf numFmtId="164" fontId="6" fillId="0" borderId="0" xfId="4" applyNumberFormat="1" applyFont="1" applyFill="1" applyBorder="1" applyAlignment="1">
      <alignment horizontal="center" vertical="center"/>
    </xf>
    <xf numFmtId="0" fontId="2" fillId="0" borderId="0" xfId="0" applyFont="1" applyBorder="1" applyAlignment="1">
      <alignment horizontal="center"/>
    </xf>
    <xf numFmtId="0" fontId="5" fillId="0" borderId="0" xfId="0" applyFont="1" applyBorder="1"/>
    <xf numFmtId="0" fontId="5" fillId="0" borderId="0" xfId="0" applyFont="1" applyBorder="1" applyAlignment="1">
      <alignment horizontal="center" wrapText="1"/>
    </xf>
    <xf numFmtId="0" fontId="5" fillId="0" borderId="8" xfId="0" applyFont="1" applyBorder="1" applyAlignment="1">
      <alignment horizontal="center" wrapText="1"/>
    </xf>
    <xf numFmtId="0" fontId="5" fillId="0" borderId="0" xfId="0" applyFont="1" applyBorder="1"/>
    <xf numFmtId="164" fontId="5" fillId="0" borderId="8" xfId="4" applyNumberFormat="1" applyFont="1" applyBorder="1" applyAlignment="1">
      <alignment horizontal="center" vertical="center"/>
    </xf>
    <xf numFmtId="0" fontId="4" fillId="0" borderId="8" xfId="0" applyFont="1" applyBorder="1"/>
    <xf numFmtId="1" fontId="2" fillId="0" borderId="4" xfId="4" applyNumberFormat="1" applyFont="1" applyBorder="1" applyAlignment="1">
      <alignment horizontal="center"/>
    </xf>
    <xf numFmtId="1" fontId="5" fillId="0" borderId="4" xfId="4" applyNumberFormat="1" applyFont="1" applyBorder="1" applyAlignment="1">
      <alignment horizontal="center"/>
    </xf>
    <xf numFmtId="0" fontId="2" fillId="0" borderId="8" xfId="0" applyFont="1" applyFill="1" applyBorder="1"/>
    <xf numFmtId="0" fontId="2" fillId="0" borderId="8" xfId="0" applyFont="1" applyBorder="1" applyAlignment="1">
      <alignment horizontal="center"/>
    </xf>
    <xf numFmtId="3" fontId="73" fillId="0" borderId="0" xfId="544" applyNumberFormat="1" applyFont="1" applyBorder="1" applyAlignment="1">
      <alignment horizontal="center" vertical="center"/>
    </xf>
    <xf numFmtId="0" fontId="5" fillId="0" borderId="3" xfId="0" applyFont="1" applyBorder="1" applyAlignment="1">
      <alignment horizontal="center" wrapText="1"/>
    </xf>
    <xf numFmtId="3" fontId="73" fillId="0" borderId="0" xfId="543" applyNumberFormat="1" applyFont="1" applyBorder="1" applyAlignment="1">
      <alignment horizontal="center" vertical="center"/>
    </xf>
    <xf numFmtId="3" fontId="49" fillId="0" borderId="9" xfId="543" applyNumberFormat="1" applyFont="1" applyBorder="1" applyAlignment="1">
      <alignment horizontal="center" vertical="center"/>
    </xf>
    <xf numFmtId="0" fontId="5" fillId="0" borderId="3" xfId="0" applyFont="1" applyBorder="1" applyAlignment="1">
      <alignment horizontal="center" wrapText="1"/>
    </xf>
    <xf numFmtId="0" fontId="5" fillId="0" borderId="0" xfId="0" applyFont="1" applyBorder="1"/>
    <xf numFmtId="3" fontId="73" fillId="0" borderId="0" xfId="544" applyNumberFormat="1" applyFont="1" applyFill="1" applyBorder="1" applyAlignment="1">
      <alignment horizontal="center" vertical="center"/>
    </xf>
    <xf numFmtId="0" fontId="5" fillId="0" borderId="0" xfId="0" applyFont="1" applyFill="1"/>
    <xf numFmtId="0" fontId="6" fillId="0" borderId="8" xfId="0" applyFont="1" applyFill="1" applyBorder="1" applyAlignment="1">
      <alignment wrapText="1"/>
    </xf>
    <xf numFmtId="0" fontId="5" fillId="0" borderId="8" xfId="0" applyFont="1" applyFill="1" applyBorder="1" applyAlignment="1">
      <alignment horizontal="center" wrapText="1"/>
    </xf>
    <xf numFmtId="164" fontId="5" fillId="0" borderId="0" xfId="0" applyNumberFormat="1" applyFont="1" applyFill="1" applyAlignment="1">
      <alignment horizontal="center"/>
    </xf>
    <xf numFmtId="0" fontId="5" fillId="0" borderId="8" xfId="0" applyFont="1" applyFill="1" applyBorder="1" applyAlignment="1">
      <alignment horizontal="center"/>
    </xf>
    <xf numFmtId="0" fontId="5" fillId="0" borderId="8" xfId="0" applyFont="1" applyFill="1" applyBorder="1"/>
    <xf numFmtId="0" fontId="6" fillId="0" borderId="0" xfId="0" applyFont="1" applyFill="1" applyBorder="1"/>
    <xf numFmtId="0" fontId="5" fillId="0" borderId="7" xfId="0" applyFont="1" applyFill="1" applyBorder="1" applyAlignment="1">
      <alignment horizontal="center"/>
    </xf>
    <xf numFmtId="0" fontId="5" fillId="0" borderId="7" xfId="0" applyFont="1" applyFill="1" applyBorder="1"/>
    <xf numFmtId="0" fontId="6" fillId="0" borderId="0" xfId="0" applyFont="1" applyFill="1"/>
    <xf numFmtId="1" fontId="5" fillId="0" borderId="0" xfId="0" applyNumberFormat="1" applyFont="1" applyFill="1" applyAlignment="1">
      <alignment horizontal="center"/>
    </xf>
    <xf numFmtId="0" fontId="6" fillId="0" borderId="7" xfId="0" applyFont="1" applyFill="1" applyBorder="1" applyAlignment="1">
      <alignment wrapText="1"/>
    </xf>
    <xf numFmtId="0" fontId="5" fillId="0" borderId="7" xfId="0" applyFont="1" applyBorder="1" applyAlignment="1">
      <alignment horizontal="center" wrapText="1"/>
    </xf>
    <xf numFmtId="0" fontId="5" fillId="0" borderId="7" xfId="0" applyFont="1" applyFill="1" applyBorder="1" applyAlignment="1">
      <alignment horizontal="center" wrapText="1"/>
    </xf>
    <xf numFmtId="0" fontId="5" fillId="0" borderId="10" xfId="0" applyFont="1" applyFill="1" applyBorder="1"/>
    <xf numFmtId="10" fontId="5" fillId="0" borderId="7" xfId="0" applyNumberFormat="1" applyFont="1" applyFill="1" applyBorder="1" applyAlignment="1">
      <alignment horizontal="center"/>
    </xf>
    <xf numFmtId="3" fontId="5" fillId="0" borderId="0" xfId="0" applyNumberFormat="1" applyFont="1" applyFill="1" applyAlignment="1">
      <alignment horizontal="center"/>
    </xf>
    <xf numFmtId="3" fontId="6" fillId="0" borderId="0" xfId="0" applyNumberFormat="1" applyFont="1" applyFill="1" applyAlignment="1">
      <alignment horizontal="center"/>
    </xf>
    <xf numFmtId="164" fontId="4" fillId="0" borderId="0" xfId="0" applyNumberFormat="1" applyFont="1" applyFill="1" applyBorder="1" applyAlignment="1">
      <alignment horizontal="center"/>
    </xf>
    <xf numFmtId="1" fontId="6" fillId="0" borderId="0" xfId="0" applyNumberFormat="1" applyFont="1" applyFill="1" applyAlignment="1">
      <alignment horizontal="center"/>
    </xf>
    <xf numFmtId="0" fontId="5" fillId="0" borderId="0" xfId="0" applyFont="1" applyBorder="1"/>
    <xf numFmtId="165" fontId="2" fillId="0" borderId="0" xfId="217" applyNumberFormat="1" applyFont="1" applyBorder="1" applyAlignment="1">
      <alignment horizontal="center" wrapText="1"/>
    </xf>
    <xf numFmtId="165" fontId="2" fillId="0" borderId="0" xfId="5" applyNumberFormat="1" applyFont="1" applyBorder="1" applyAlignment="1">
      <alignment horizontal="center" vertical="center"/>
    </xf>
    <xf numFmtId="166" fontId="5" fillId="0" borderId="0" xfId="4" applyNumberFormat="1" applyFont="1" applyBorder="1"/>
    <xf numFmtId="166" fontId="2" fillId="0" borderId="0" xfId="217" applyNumberFormat="1" applyFont="1" applyBorder="1" applyAlignment="1">
      <alignment horizontal="center" wrapText="1"/>
    </xf>
    <xf numFmtId="166" fontId="5" fillId="0" borderId="0" xfId="0" applyNumberFormat="1" applyFont="1" applyBorder="1" applyAlignment="1">
      <alignment horizontal="justify"/>
    </xf>
    <xf numFmtId="166" fontId="2" fillId="0" borderId="0" xfId="4" applyNumberFormat="1" applyFont="1" applyBorder="1" applyAlignment="1">
      <alignment horizontal="center"/>
    </xf>
    <xf numFmtId="166" fontId="2" fillId="0" borderId="0" xfId="0" applyNumberFormat="1" applyFont="1" applyBorder="1" applyAlignment="1">
      <alignment horizontal="center"/>
    </xf>
    <xf numFmtId="166" fontId="6" fillId="0" borderId="0" xfId="0" applyNumberFormat="1" applyFont="1" applyBorder="1" applyAlignment="1">
      <alignment horizontal="justify"/>
    </xf>
    <xf numFmtId="165" fontId="2" fillId="0" borderId="0" xfId="5" applyNumberFormat="1" applyFont="1" applyBorder="1" applyAlignment="1">
      <alignment horizontal="center" wrapText="1"/>
    </xf>
    <xf numFmtId="165" fontId="2" fillId="0" borderId="0" xfId="4" applyNumberFormat="1" applyFont="1" applyBorder="1" applyAlignment="1">
      <alignment horizontal="center" wrapText="1"/>
    </xf>
    <xf numFmtId="0" fontId="2" fillId="0" borderId="0" xfId="0" applyFont="1" applyBorder="1" applyAlignment="1">
      <alignment horizontal="center" wrapText="1"/>
    </xf>
    <xf numFmtId="0" fontId="10" fillId="0" borderId="0" xfId="0" applyFont="1" applyBorder="1" applyAlignment="1">
      <alignment horizontal="center" wrapText="1"/>
    </xf>
    <xf numFmtId="0" fontId="0" fillId="0" borderId="0" xfId="0" applyAlignment="1">
      <alignment wrapText="1"/>
    </xf>
    <xf numFmtId="0" fontId="5" fillId="0" borderId="4" xfId="0" applyFont="1" applyFill="1" applyBorder="1" applyAlignment="1">
      <alignment horizontal="center"/>
    </xf>
    <xf numFmtId="3" fontId="2" fillId="0" borderId="6" xfId="4" applyNumberFormat="1" applyFont="1" applyFill="1" applyBorder="1" applyAlignment="1">
      <alignment horizontal="center"/>
    </xf>
    <xf numFmtId="168" fontId="2" fillId="0" borderId="0" xfId="4" applyNumberFormat="1" applyFont="1" applyFill="1" applyBorder="1" applyAlignment="1">
      <alignment horizontal="center" vertical="center"/>
    </xf>
    <xf numFmtId="166" fontId="5" fillId="0" borderId="0" xfId="4" applyNumberFormat="1" applyFont="1" applyFill="1" applyBorder="1" applyAlignment="1">
      <alignment horizontal="center" vertical="center"/>
    </xf>
    <xf numFmtId="0" fontId="10" fillId="0" borderId="0" xfId="118" applyFont="1" applyFill="1"/>
    <xf numFmtId="166" fontId="10" fillId="0" borderId="0" xfId="176" applyNumberFormat="1" applyFont="1" applyFill="1" applyBorder="1" applyAlignment="1">
      <alignment horizontal="left" vertical="center"/>
    </xf>
    <xf numFmtId="166" fontId="10" fillId="0" borderId="0" xfId="175" applyNumberFormat="1" applyFont="1" applyFill="1" applyBorder="1" applyAlignment="1">
      <alignment horizontal="center" vertical="center"/>
    </xf>
    <xf numFmtId="0" fontId="46" fillId="0" borderId="0" xfId="118" applyFill="1"/>
    <xf numFmtId="3" fontId="2" fillId="0" borderId="3" xfId="4" applyNumberFormat="1" applyFont="1" applyFill="1" applyBorder="1" applyAlignment="1">
      <alignment horizontal="center"/>
    </xf>
    <xf numFmtId="0" fontId="2" fillId="0" borderId="2" xfId="0" applyFont="1" applyFill="1" applyBorder="1" applyAlignment="1">
      <alignment horizontal="left"/>
    </xf>
    <xf numFmtId="168" fontId="2" fillId="0" borderId="2" xfId="4" applyNumberFormat="1" applyFont="1" applyFill="1" applyBorder="1" applyAlignment="1">
      <alignment horizontal="center" vertical="center"/>
    </xf>
    <xf numFmtId="168" fontId="2" fillId="0" borderId="7" xfId="4" applyNumberFormat="1" applyFont="1" applyFill="1" applyBorder="1" applyAlignment="1">
      <alignment horizontal="center" vertical="center"/>
    </xf>
    <xf numFmtId="0" fontId="2" fillId="0" borderId="2" xfId="0" applyFont="1" applyFill="1" applyBorder="1"/>
    <xf numFmtId="0" fontId="58" fillId="0" borderId="0" xfId="175" applyFont="1" applyFill="1" applyBorder="1" applyAlignment="1">
      <alignment horizontal="center" vertical="center"/>
    </xf>
    <xf numFmtId="0" fontId="2" fillId="0" borderId="3" xfId="0" applyFont="1" applyFill="1" applyBorder="1" applyAlignment="1">
      <alignment horizontal="left" wrapText="1"/>
    </xf>
    <xf numFmtId="168" fontId="2" fillId="0" borderId="2" xfId="4" applyNumberFormat="1" applyFont="1" applyFill="1" applyBorder="1" applyAlignment="1">
      <alignment horizontal="center"/>
    </xf>
    <xf numFmtId="168" fontId="2" fillId="0" borderId="3" xfId="4" applyNumberFormat="1" applyFont="1" applyFill="1" applyBorder="1" applyAlignment="1">
      <alignment horizontal="center"/>
    </xf>
    <xf numFmtId="0" fontId="2" fillId="0" borderId="2" xfId="0" applyFont="1" applyFill="1" applyBorder="1" applyAlignment="1">
      <alignment horizontal="center"/>
    </xf>
    <xf numFmtId="0" fontId="2" fillId="0" borderId="5" xfId="0" applyFont="1" applyFill="1" applyBorder="1" applyAlignment="1">
      <alignment horizontal="left"/>
    </xf>
    <xf numFmtId="168" fontId="2" fillId="0" borderId="5" xfId="4" applyNumberFormat="1" applyFont="1" applyFill="1" applyBorder="1" applyAlignment="1">
      <alignment horizontal="center" vertical="center"/>
    </xf>
    <xf numFmtId="168" fontId="2" fillId="0" borderId="8" xfId="4" applyNumberFormat="1" applyFont="1" applyFill="1" applyBorder="1" applyAlignment="1">
      <alignment horizontal="center" vertical="center"/>
    </xf>
    <xf numFmtId="0" fontId="0" fillId="0" borderId="5" xfId="0" applyFill="1" applyBorder="1"/>
    <xf numFmtId="0" fontId="5" fillId="0" borderId="0" xfId="0" applyFont="1" applyBorder="1" applyAlignment="1">
      <alignment wrapText="1"/>
    </xf>
    <xf numFmtId="0" fontId="2" fillId="0" borderId="0" xfId="0" applyFont="1" applyBorder="1" applyAlignment="1">
      <alignment horizontal="center"/>
    </xf>
    <xf numFmtId="0" fontId="0" fillId="0" borderId="0" xfId="0" applyAlignment="1"/>
    <xf numFmtId="0" fontId="5" fillId="0" borderId="0" xfId="0" applyFont="1" applyBorder="1" applyAlignment="1">
      <alignment horizontal="left" wrapText="1"/>
    </xf>
    <xf numFmtId="0" fontId="5" fillId="0" borderId="0" xfId="0" applyFont="1" applyFill="1" applyBorder="1" applyAlignment="1">
      <alignment wrapText="1"/>
    </xf>
    <xf numFmtId="0" fontId="5" fillId="0" borderId="0" xfId="0" applyFont="1" applyBorder="1" applyAlignment="1">
      <alignment horizontal="center"/>
    </xf>
    <xf numFmtId="0" fontId="5" fillId="0" borderId="0" xfId="0" applyFont="1" applyBorder="1" applyAlignment="1">
      <alignment horizontal="center" wrapText="1"/>
    </xf>
    <xf numFmtId="0" fontId="5" fillId="0" borderId="0" xfId="0" applyFont="1" applyBorder="1" applyAlignment="1"/>
    <xf numFmtId="0" fontId="5" fillId="0" borderId="0" xfId="0" applyFont="1" applyFill="1" applyBorder="1" applyAlignment="1">
      <alignment horizontal="left" wrapText="1"/>
    </xf>
    <xf numFmtId="0" fontId="5" fillId="0" borderId="0" xfId="0" applyFont="1" applyBorder="1"/>
    <xf numFmtId="0" fontId="6" fillId="0" borderId="0" xfId="0" applyFont="1" applyBorder="1" applyAlignment="1">
      <alignment horizontal="left" wrapText="1"/>
    </xf>
    <xf numFmtId="0" fontId="6" fillId="0" borderId="0" xfId="0" applyFont="1" applyBorder="1" applyAlignment="1">
      <alignment wrapText="1"/>
    </xf>
    <xf numFmtId="0" fontId="15" fillId="0" borderId="0" xfId="0" applyFont="1" applyFill="1" applyBorder="1" applyAlignment="1">
      <alignment horizontal="center" vertical="center" wrapText="1"/>
    </xf>
    <xf numFmtId="0" fontId="5" fillId="0" borderId="8" xfId="0" applyFont="1" applyBorder="1" applyAlignment="1">
      <alignment horizontal="left"/>
    </xf>
    <xf numFmtId="0" fontId="6" fillId="0" borderId="8" xfId="0" applyFont="1" applyBorder="1" applyAlignment="1">
      <alignment horizontal="center"/>
    </xf>
    <xf numFmtId="0" fontId="0" fillId="0" borderId="8" xfId="0" applyBorder="1" applyAlignment="1">
      <alignment horizontal="left"/>
    </xf>
    <xf numFmtId="0" fontId="10" fillId="0" borderId="0" xfId="545"/>
    <xf numFmtId="3" fontId="5" fillId="0" borderId="8" xfId="0" applyNumberFormat="1" applyFont="1" applyFill="1" applyBorder="1" applyAlignment="1">
      <alignment horizontal="center"/>
    </xf>
    <xf numFmtId="0" fontId="5" fillId="0" borderId="8" xfId="0" applyFont="1" applyBorder="1" applyAlignment="1">
      <alignment horizontal="center"/>
    </xf>
    <xf numFmtId="3" fontId="5" fillId="0" borderId="8" xfId="0" applyNumberFormat="1" applyFont="1" applyBorder="1" applyAlignment="1">
      <alignment horizontal="center"/>
    </xf>
    <xf numFmtId="164" fontId="5" fillId="0" borderId="8" xfId="0" applyNumberFormat="1" applyFont="1" applyBorder="1" applyAlignment="1">
      <alignment horizontal="center"/>
    </xf>
    <xf numFmtId="0" fontId="10" fillId="0" borderId="0" xfId="546"/>
    <xf numFmtId="0" fontId="10" fillId="0" borderId="0" xfId="547"/>
    <xf numFmtId="1" fontId="5" fillId="0" borderId="8" xfId="0" applyNumberFormat="1" applyFont="1" applyBorder="1" applyAlignment="1">
      <alignment horizontal="center"/>
    </xf>
    <xf numFmtId="164" fontId="2" fillId="0" borderId="8" xfId="0" applyNumberFormat="1" applyFont="1" applyBorder="1" applyAlignment="1">
      <alignment horizontal="center"/>
    </xf>
    <xf numFmtId="0" fontId="2" fillId="0" borderId="8" xfId="0" applyFont="1" applyBorder="1" applyAlignment="1">
      <alignment horizontal="left"/>
    </xf>
    <xf numFmtId="168" fontId="2" fillId="0" borderId="8" xfId="4" applyNumberFormat="1" applyFont="1" applyBorder="1" applyAlignment="1">
      <alignment horizontal="center"/>
    </xf>
    <xf numFmtId="166" fontId="2" fillId="0" borderId="8" xfId="35" applyNumberFormat="1" applyFont="1" applyBorder="1" applyAlignment="1">
      <alignment horizontal="center" vertical="center"/>
    </xf>
    <xf numFmtId="0" fontId="10" fillId="0" borderId="0" xfId="548"/>
    <xf numFmtId="0" fontId="2" fillId="0" borderId="8" xfId="0" applyFont="1" applyFill="1" applyBorder="1" applyAlignment="1">
      <alignment horizontal="left"/>
    </xf>
    <xf numFmtId="0" fontId="0" fillId="0" borderId="8" xfId="0" applyFill="1" applyBorder="1" applyAlignment="1">
      <alignment horizontal="left"/>
    </xf>
    <xf numFmtId="164" fontId="5" fillId="0" borderId="8" xfId="0" applyNumberFormat="1" applyFont="1" applyFill="1" applyBorder="1" applyAlignment="1">
      <alignment horizontal="center"/>
    </xf>
    <xf numFmtId="164" fontId="6" fillId="0" borderId="8" xfId="0" applyNumberFormat="1" applyFont="1" applyBorder="1" applyAlignment="1">
      <alignment horizontal="center"/>
    </xf>
    <xf numFmtId="0" fontId="10" fillId="0" borderId="0" xfId="549"/>
    <xf numFmtId="0" fontId="5" fillId="0" borderId="8" xfId="0" applyFont="1" applyBorder="1" applyAlignment="1">
      <alignment horizontal="justify"/>
    </xf>
    <xf numFmtId="0" fontId="10" fillId="0" borderId="0" xfId="550"/>
    <xf numFmtId="167" fontId="2" fillId="0" borderId="8" xfId="4" applyNumberFormat="1" applyFont="1" applyBorder="1" applyAlignment="1">
      <alignment horizontal="right" vertical="center"/>
    </xf>
    <xf numFmtId="168" fontId="2" fillId="0" borderId="8" xfId="4" applyNumberFormat="1" applyFont="1" applyBorder="1" applyAlignment="1">
      <alignment horizontal="right" vertical="center"/>
    </xf>
    <xf numFmtId="171" fontId="2" fillId="0" borderId="8" xfId="81" applyNumberFormat="1" applyFont="1" applyBorder="1" applyAlignment="1">
      <alignment horizontal="right" vertical="center"/>
    </xf>
    <xf numFmtId="167" fontId="13" fillId="0" borderId="8" xfId="4" applyNumberFormat="1" applyFont="1" applyBorder="1" applyAlignment="1">
      <alignment horizontal="center" vertical="center"/>
    </xf>
    <xf numFmtId="168" fontId="13" fillId="0" borderId="8" xfId="4" applyNumberFormat="1" applyFont="1" applyBorder="1" applyAlignment="1">
      <alignment horizontal="right" vertical="center"/>
    </xf>
    <xf numFmtId="0" fontId="14" fillId="0" borderId="8" xfId="0" applyFont="1" applyBorder="1" applyAlignment="1">
      <alignment horizontal="left"/>
    </xf>
    <xf numFmtId="167" fontId="13" fillId="0" borderId="8" xfId="4" applyNumberFormat="1" applyFont="1" applyBorder="1" applyAlignment="1">
      <alignment horizontal="right" vertical="center"/>
    </xf>
    <xf numFmtId="0" fontId="14" fillId="0" borderId="8" xfId="0" applyFont="1" applyBorder="1"/>
    <xf numFmtId="0" fontId="18" fillId="0" borderId="8" xfId="0" applyFont="1" applyBorder="1" applyAlignment="1">
      <alignment horizontal="center"/>
    </xf>
    <xf numFmtId="166" fontId="2" fillId="0" borderId="8" xfId="19" applyNumberFormat="1" applyFont="1" applyBorder="1" applyAlignment="1">
      <alignment horizontal="center" vertical="center"/>
    </xf>
    <xf numFmtId="0" fontId="0" fillId="0" borderId="8" xfId="0" applyFill="1" applyBorder="1" applyAlignment="1">
      <alignment horizontal="center"/>
    </xf>
    <xf numFmtId="0" fontId="18" fillId="0" borderId="8" xfId="0" applyFont="1" applyFill="1" applyBorder="1" applyAlignment="1">
      <alignment horizontal="center"/>
    </xf>
    <xf numFmtId="0" fontId="10" fillId="0" borderId="0" xfId="551"/>
    <xf numFmtId="0" fontId="10" fillId="0" borderId="0" xfId="552"/>
    <xf numFmtId="0" fontId="35" fillId="0" borderId="8" xfId="0" applyFont="1" applyBorder="1" applyAlignment="1">
      <alignment horizontal="left"/>
    </xf>
    <xf numFmtId="0" fontId="35" fillId="0" borderId="8" xfId="0" applyFont="1" applyBorder="1" applyAlignment="1">
      <alignment horizontal="center"/>
    </xf>
    <xf numFmtId="0" fontId="36" fillId="0" borderId="8" xfId="0" applyFont="1" applyBorder="1" applyAlignment="1">
      <alignment horizontal="center"/>
    </xf>
    <xf numFmtId="3" fontId="2" fillId="0" borderId="8" xfId="4" applyNumberFormat="1" applyFont="1" applyBorder="1" applyAlignment="1">
      <alignment horizontal="center" vertical="center"/>
    </xf>
    <xf numFmtId="164" fontId="2" fillId="0" borderId="8" xfId="4" applyNumberFormat="1" applyFont="1" applyBorder="1" applyAlignment="1">
      <alignment horizontal="center"/>
    </xf>
    <xf numFmtId="166" fontId="58" fillId="0" borderId="0" xfId="82" applyNumberFormat="1" applyFont="1" applyBorder="1" applyAlignment="1">
      <alignment horizontal="center"/>
    </xf>
    <xf numFmtId="0" fontId="10" fillId="0" borderId="0" xfId="82"/>
    <xf numFmtId="3" fontId="10" fillId="0" borderId="0" xfId="4" applyNumberFormat="1" applyFont="1" applyBorder="1" applyAlignment="1">
      <alignment horizontal="center" vertical="center"/>
    </xf>
    <xf numFmtId="166" fontId="10" fillId="0" borderId="0" xfId="169" applyNumberFormat="1" applyFont="1" applyBorder="1" applyAlignment="1">
      <alignment horizontal="center"/>
    </xf>
    <xf numFmtId="166" fontId="53" fillId="0" borderId="0" xfId="45" applyNumberFormat="1" applyFont="1" applyBorder="1" applyAlignment="1">
      <alignment horizontal="center" vertical="center"/>
    </xf>
    <xf numFmtId="166" fontId="10" fillId="0" borderId="0" xfId="45" applyNumberFormat="1" applyFont="1" applyBorder="1" applyAlignment="1">
      <alignment horizontal="center" vertical="center"/>
    </xf>
    <xf numFmtId="1" fontId="10" fillId="0" borderId="0" xfId="4" applyNumberFormat="1" applyFont="1" applyBorder="1" applyAlignment="1">
      <alignment horizontal="center"/>
    </xf>
    <xf numFmtId="0" fontId="14" fillId="0" borderId="8" xfId="0" applyFont="1" applyBorder="1" applyAlignment="1">
      <alignment horizontal="center"/>
    </xf>
    <xf numFmtId="172" fontId="2" fillId="0" borderId="8" xfId="4" applyNumberFormat="1" applyFont="1" applyBorder="1" applyAlignment="1">
      <alignment horizontal="center" vertical="center"/>
    </xf>
    <xf numFmtId="0" fontId="0" fillId="0" borderId="8" xfId="0" applyBorder="1"/>
    <xf numFmtId="0" fontId="13" fillId="0" borderId="0" xfId="553" applyFont="1" applyBorder="1" applyAlignment="1">
      <alignment horizontal="left" vertical="top" wrapText="1"/>
    </xf>
    <xf numFmtId="169" fontId="13" fillId="0" borderId="0" xfId="553" applyNumberFormat="1" applyFont="1" applyBorder="1" applyAlignment="1">
      <alignment horizontal="right" vertical="center"/>
    </xf>
    <xf numFmtId="0" fontId="13" fillId="0" borderId="0" xfId="554" applyFont="1" applyBorder="1" applyAlignment="1">
      <alignment horizontal="left" vertical="top" wrapText="1"/>
    </xf>
    <xf numFmtId="169" fontId="13" fillId="0" borderId="0" xfId="554" applyNumberFormat="1" applyFont="1" applyBorder="1" applyAlignment="1">
      <alignment horizontal="right" vertical="center"/>
    </xf>
    <xf numFmtId="0" fontId="16" fillId="0" borderId="0" xfId="16" applyNumberFormat="1" applyAlignment="1"/>
    <xf numFmtId="0" fontId="5" fillId="0" borderId="0" xfId="0" applyFont="1" applyBorder="1"/>
    <xf numFmtId="0" fontId="5" fillId="0" borderId="0" xfId="0" applyFont="1" applyBorder="1" applyAlignment="1">
      <alignment horizontal="center"/>
    </xf>
    <xf numFmtId="0" fontId="5" fillId="0" borderId="0" xfId="0" applyFont="1" applyBorder="1"/>
    <xf numFmtId="1" fontId="5" fillId="0" borderId="4" xfId="0" applyNumberFormat="1" applyFont="1" applyBorder="1" applyAlignment="1">
      <alignment horizontal="center"/>
    </xf>
    <xf numFmtId="1" fontId="6" fillId="0" borderId="4" xfId="0" applyNumberFormat="1" applyFont="1" applyBorder="1" applyAlignment="1">
      <alignment horizontal="center"/>
    </xf>
    <xf numFmtId="0" fontId="0" fillId="0" borderId="0" xfId="0" applyFill="1" applyBorder="1" applyAlignment="1">
      <alignment wrapText="1"/>
    </xf>
    <xf numFmtId="0" fontId="2" fillId="0" borderId="0" xfId="0" applyFont="1" applyBorder="1" applyAlignment="1">
      <alignment horizontal="center"/>
    </xf>
    <xf numFmtId="1" fontId="5" fillId="0" borderId="4" xfId="0" applyNumberFormat="1" applyFont="1" applyBorder="1" applyAlignment="1">
      <alignment horizontal="left"/>
    </xf>
    <xf numFmtId="0" fontId="5" fillId="0" borderId="0" xfId="0" applyFont="1" applyBorder="1" applyAlignment="1">
      <alignment horizontal="center"/>
    </xf>
    <xf numFmtId="0" fontId="15" fillId="0" borderId="0" xfId="0" applyFont="1" applyAlignment="1">
      <alignment wrapText="1"/>
    </xf>
    <xf numFmtId="0" fontId="10" fillId="0" borderId="0" xfId="0" applyFont="1" applyFill="1" applyBorder="1" applyAlignment="1">
      <alignment horizontal="center" wrapText="1"/>
    </xf>
    <xf numFmtId="0" fontId="5" fillId="0" borderId="0" xfId="0" applyFont="1" applyBorder="1" applyAlignment="1">
      <alignment horizontal="center" wrapText="1"/>
    </xf>
    <xf numFmtId="0" fontId="5" fillId="0" borderId="0" xfId="0" applyFont="1" applyBorder="1"/>
    <xf numFmtId="0" fontId="5" fillId="0" borderId="0" xfId="0" applyFont="1" applyBorder="1" applyAlignment="1">
      <alignment horizontal="left" wrapText="1"/>
    </xf>
    <xf numFmtId="0" fontId="5" fillId="0" borderId="0" xfId="0" applyFont="1" applyBorder="1"/>
    <xf numFmtId="164" fontId="5" fillId="0" borderId="8" xfId="3" applyNumberFormat="1" applyFont="1" applyFill="1" applyBorder="1" applyAlignment="1">
      <alignment horizontal="center"/>
    </xf>
    <xf numFmtId="0" fontId="5" fillId="0" borderId="0" xfId="0" applyFont="1" applyBorder="1" applyAlignment="1">
      <alignment wrapText="1"/>
    </xf>
    <xf numFmtId="0" fontId="2" fillId="0" borderId="0" xfId="0" applyFont="1" applyBorder="1" applyAlignment="1">
      <alignment horizontal="center"/>
    </xf>
    <xf numFmtId="0" fontId="2" fillId="0" borderId="0" xfId="0" applyFont="1" applyBorder="1" applyAlignment="1">
      <alignment wrapText="1"/>
    </xf>
    <xf numFmtId="0" fontId="5" fillId="0" borderId="0" xfId="0" applyFont="1" applyBorder="1" applyAlignment="1">
      <alignment horizontal="left" wrapText="1"/>
    </xf>
    <xf numFmtId="0" fontId="5" fillId="0" borderId="0" xfId="0" applyFont="1" applyBorder="1" applyAlignment="1">
      <alignment horizontal="center"/>
    </xf>
    <xf numFmtId="0" fontId="5" fillId="0" borderId="0" xfId="0" applyFont="1" applyBorder="1"/>
    <xf numFmtId="0" fontId="6" fillId="0" borderId="0" xfId="0" applyFont="1" applyBorder="1" applyAlignment="1">
      <alignment horizontal="left" wrapText="1"/>
    </xf>
    <xf numFmtId="0" fontId="5" fillId="0" borderId="0" xfId="0" applyFont="1" applyAlignment="1">
      <alignment wrapText="1"/>
    </xf>
    <xf numFmtId="1" fontId="0" fillId="0" borderId="0" xfId="0" applyNumberFormat="1" applyBorder="1" applyAlignment="1">
      <alignment horizontal="center"/>
    </xf>
    <xf numFmtId="0" fontId="10" fillId="0" borderId="0" xfId="163" applyFont="1"/>
    <xf numFmtId="0" fontId="10" fillId="0" borderId="0" xfId="53" applyFont="1"/>
    <xf numFmtId="0" fontId="10" fillId="0" borderId="0" xfId="75" applyFont="1"/>
    <xf numFmtId="0" fontId="10" fillId="0" borderId="0" xfId="506" applyFont="1"/>
    <xf numFmtId="1" fontId="6" fillId="0" borderId="0" xfId="0" applyNumberFormat="1" applyFont="1" applyBorder="1" applyAlignment="1">
      <alignment horizontal="center" vertical="top" wrapText="1"/>
    </xf>
    <xf numFmtId="166" fontId="2" fillId="0" borderId="0" xfId="126" applyNumberFormat="1" applyFont="1" applyBorder="1" applyAlignment="1">
      <alignment horizontal="center" vertical="center"/>
    </xf>
    <xf numFmtId="166" fontId="4" fillId="0" borderId="0" xfId="123" applyNumberFormat="1" applyFont="1" applyBorder="1" applyAlignment="1">
      <alignment horizontal="center" vertical="center"/>
    </xf>
    <xf numFmtId="0" fontId="10" fillId="0" borderId="0" xfId="74" applyFont="1"/>
    <xf numFmtId="0" fontId="10" fillId="0" borderId="0" xfId="517" applyFont="1"/>
    <xf numFmtId="0" fontId="5" fillId="0" borderId="0" xfId="0" applyFont="1" applyAlignment="1">
      <alignment vertical="center"/>
    </xf>
    <xf numFmtId="0" fontId="10" fillId="0" borderId="0" xfId="24" applyFont="1" applyAlignment="1">
      <alignment horizontal="center"/>
    </xf>
    <xf numFmtId="164" fontId="10" fillId="0" borderId="0" xfId="24" applyNumberFormat="1" applyFont="1" applyFill="1" applyAlignment="1">
      <alignment horizontal="center"/>
    </xf>
    <xf numFmtId="49" fontId="10" fillId="0" borderId="0" xfId="24" applyNumberFormat="1" applyFont="1" applyAlignment="1">
      <alignment horizontal="left"/>
    </xf>
    <xf numFmtId="49" fontId="10" fillId="0" borderId="0" xfId="24" applyNumberFormat="1" applyFont="1" applyFill="1" applyAlignment="1">
      <alignment horizontal="left"/>
    </xf>
    <xf numFmtId="0" fontId="12" fillId="0" borderId="0" xfId="192" applyFont="1"/>
    <xf numFmtId="0" fontId="10" fillId="0" borderId="0" xfId="98" applyFont="1"/>
    <xf numFmtId="0" fontId="10" fillId="0" borderId="0" xfId="534" applyFont="1" applyBorder="1"/>
    <xf numFmtId="165" fontId="58" fillId="0" borderId="0" xfId="534" applyNumberFormat="1" applyFont="1" applyBorder="1" applyAlignment="1">
      <alignment horizontal="right" vertical="top"/>
    </xf>
    <xf numFmtId="0" fontId="5" fillId="0" borderId="0" xfId="0" applyFont="1" applyBorder="1"/>
    <xf numFmtId="0" fontId="5" fillId="0" borderId="0" xfId="0" applyFont="1" applyBorder="1"/>
    <xf numFmtId="0" fontId="17" fillId="0" borderId="0" xfId="0" applyFont="1" applyAlignment="1">
      <alignment horizontal="center" vertical="center" wrapText="1"/>
    </xf>
    <xf numFmtId="0" fontId="0" fillId="0" borderId="0" xfId="0" applyAlignment="1">
      <alignment horizontal="center" vertical="center" wrapText="1"/>
    </xf>
    <xf numFmtId="0" fontId="15" fillId="0" borderId="0" xfId="0" applyFont="1" applyFill="1" applyBorder="1" applyAlignment="1">
      <alignment horizontal="left" wrapText="1"/>
    </xf>
    <xf numFmtId="0" fontId="15" fillId="0" borderId="0" xfId="0" applyFont="1" applyBorder="1" applyAlignment="1">
      <alignment wrapText="1"/>
    </xf>
    <xf numFmtId="0" fontId="30" fillId="0" borderId="0" xfId="0" applyFont="1" applyFill="1" applyBorder="1" applyAlignment="1">
      <alignment horizontal="center" vertical="center" wrapText="1"/>
    </xf>
    <xf numFmtId="0" fontId="17" fillId="0" borderId="0" xfId="0" applyFont="1" applyAlignment="1">
      <alignment vertical="center" wrapText="1"/>
    </xf>
    <xf numFmtId="0" fontId="16" fillId="0" borderId="0" xfId="16" applyBorder="1" applyAlignment="1">
      <alignment horizontal="center" wrapText="1"/>
    </xf>
    <xf numFmtId="0" fontId="16" fillId="0" borderId="0" xfId="16" applyAlignment="1">
      <alignment horizontal="center" wrapText="1"/>
    </xf>
    <xf numFmtId="0" fontId="2" fillId="0" borderId="0" xfId="0" applyFont="1" applyBorder="1" applyAlignment="1">
      <alignment horizontal="left" wrapText="1"/>
    </xf>
    <xf numFmtId="0" fontId="5" fillId="0" borderId="0" xfId="0" applyFont="1" applyBorder="1" applyAlignment="1">
      <alignment wrapText="1"/>
    </xf>
    <xf numFmtId="0" fontId="2" fillId="0" borderId="3" xfId="0" applyFont="1" applyBorder="1" applyAlignment="1">
      <alignment horizontal="center"/>
    </xf>
    <xf numFmtId="0" fontId="4" fillId="0" borderId="4" xfId="0" applyFont="1" applyBorder="1" applyAlignment="1">
      <alignment horizontal="left" wrapText="1"/>
    </xf>
    <xf numFmtId="0" fontId="6" fillId="0" borderId="4" xfId="0" applyFont="1" applyBorder="1" applyAlignment="1">
      <alignment horizontal="left" wrapText="1"/>
    </xf>
    <xf numFmtId="0" fontId="0" fillId="0" borderId="4" xfId="0" applyBorder="1" applyAlignment="1">
      <alignment horizontal="left" wrapText="1"/>
    </xf>
    <xf numFmtId="0" fontId="2" fillId="0" borderId="0" xfId="0" applyFont="1" applyBorder="1" applyAlignment="1">
      <alignment horizontal="center" wrapText="1"/>
    </xf>
    <xf numFmtId="0" fontId="2" fillId="0" borderId="0" xfId="0" applyFont="1" applyBorder="1" applyAlignment="1">
      <alignment horizontal="center"/>
    </xf>
    <xf numFmtId="0" fontId="27" fillId="2" borderId="0" xfId="0" applyFont="1" applyFill="1" applyBorder="1" applyAlignment="1">
      <alignment horizontal="center" vertical="center"/>
    </xf>
    <xf numFmtId="0" fontId="0" fillId="0" borderId="0" xfId="0" applyAlignment="1"/>
    <xf numFmtId="0" fontId="2" fillId="0" borderId="0" xfId="0" applyFont="1" applyBorder="1" applyAlignment="1">
      <alignment horizontal="left" vertical="top" wrapText="1"/>
    </xf>
    <xf numFmtId="0" fontId="0" fillId="0" borderId="0" xfId="0" applyAlignment="1">
      <alignment horizontal="left" vertical="top" wrapText="1"/>
    </xf>
    <xf numFmtId="0" fontId="2" fillId="0" borderId="0" xfId="0" applyFont="1" applyBorder="1" applyAlignment="1">
      <alignment wrapText="1"/>
    </xf>
    <xf numFmtId="0" fontId="2" fillId="0" borderId="3" xfId="0" applyFont="1" applyBorder="1" applyAlignment="1">
      <alignment horizontal="center" wrapText="1"/>
    </xf>
    <xf numFmtId="0" fontId="43" fillId="0" borderId="0" xfId="16" applyFont="1" applyBorder="1" applyAlignment="1">
      <alignment horizontal="center" wrapText="1"/>
    </xf>
    <xf numFmtId="0" fontId="43" fillId="0" borderId="0" xfId="16" applyFont="1" applyAlignment="1">
      <alignment horizontal="center" wrapText="1"/>
    </xf>
    <xf numFmtId="0" fontId="4" fillId="0" borderId="4" xfId="0" applyFont="1" applyBorder="1" applyAlignment="1">
      <alignment wrapText="1"/>
    </xf>
    <xf numFmtId="0" fontId="4" fillId="0" borderId="0" xfId="0" applyFont="1" applyBorder="1" applyAlignment="1">
      <alignment horizontal="left" wrapText="1"/>
    </xf>
    <xf numFmtId="0" fontId="5" fillId="0" borderId="0" xfId="0" applyFont="1" applyBorder="1" applyAlignment="1">
      <alignment horizontal="left" wrapText="1"/>
    </xf>
    <xf numFmtId="0" fontId="10" fillId="0" borderId="0" xfId="0" applyFont="1" applyFill="1" applyBorder="1" applyAlignment="1">
      <alignment horizontal="center" wrapText="1"/>
    </xf>
    <xf numFmtId="0" fontId="0" fillId="0" borderId="0" xfId="0" applyAlignment="1">
      <alignment wrapText="1"/>
    </xf>
    <xf numFmtId="0" fontId="10" fillId="0" borderId="3" xfId="0" applyFont="1" applyFill="1" applyBorder="1" applyAlignment="1">
      <alignment horizontal="center" wrapText="1"/>
    </xf>
    <xf numFmtId="0" fontId="0" fillId="0" borderId="0" xfId="0" applyAlignment="1">
      <alignment horizontal="center"/>
    </xf>
    <xf numFmtId="0" fontId="2" fillId="0" borderId="0" xfId="0" applyFont="1" applyFill="1" applyBorder="1" applyAlignment="1">
      <alignment horizontal="left" wrapText="1"/>
    </xf>
    <xf numFmtId="0" fontId="4" fillId="0" borderId="0" xfId="0" applyFont="1" applyFill="1" applyBorder="1" applyAlignment="1">
      <alignment horizontal="left" wrapText="1"/>
    </xf>
    <xf numFmtId="0" fontId="5" fillId="0" borderId="0" xfId="0" applyFont="1" applyBorder="1" applyAlignment="1">
      <alignment horizontal="center"/>
    </xf>
    <xf numFmtId="0" fontId="5" fillId="0" borderId="0" xfId="0" applyFont="1" applyAlignment="1">
      <alignment horizontal="center"/>
    </xf>
    <xf numFmtId="0" fontId="5" fillId="0" borderId="0" xfId="0" applyFont="1" applyFill="1" applyBorder="1" applyAlignment="1">
      <alignment wrapText="1"/>
    </xf>
    <xf numFmtId="173" fontId="5" fillId="0" borderId="0" xfId="0" applyNumberFormat="1" applyFont="1" applyFill="1" applyBorder="1" applyAlignment="1"/>
    <xf numFmtId="0" fontId="5" fillId="0" borderId="0" xfId="0" applyFont="1" applyFill="1" applyBorder="1" applyAlignment="1"/>
    <xf numFmtId="0" fontId="2" fillId="0" borderId="3" xfId="0" applyFont="1" applyFill="1" applyBorder="1" applyAlignment="1">
      <alignment horizontal="center" wrapText="1"/>
    </xf>
    <xf numFmtId="0" fontId="2" fillId="0" borderId="0" xfId="0" applyFont="1" applyFill="1" applyBorder="1" applyAlignment="1">
      <alignment horizontal="left" vertical="top" wrapText="1"/>
    </xf>
    <xf numFmtId="0" fontId="2" fillId="0" borderId="8" xfId="0" applyFont="1" applyBorder="1" applyAlignment="1">
      <alignment horizontal="center" wrapText="1"/>
    </xf>
    <xf numFmtId="0" fontId="4" fillId="0" borderId="4" xfId="0" applyFont="1" applyFill="1" applyBorder="1" applyAlignment="1">
      <alignment horizontal="left" vertical="top" wrapText="1"/>
    </xf>
    <xf numFmtId="0" fontId="4" fillId="0" borderId="4" xfId="0" applyFont="1" applyFill="1" applyBorder="1" applyAlignment="1">
      <alignment horizontal="left" wrapText="1"/>
    </xf>
    <xf numFmtId="0" fontId="2" fillId="0" borderId="0" xfId="0" applyFont="1" applyFill="1" applyBorder="1" applyAlignment="1">
      <alignment horizontal="center" wrapText="1"/>
    </xf>
    <xf numFmtId="0" fontId="5" fillId="0" borderId="0" xfId="0" applyFont="1" applyBorder="1" applyAlignment="1">
      <alignment horizontal="center" wrapText="1"/>
    </xf>
    <xf numFmtId="0" fontId="5" fillId="0" borderId="0" xfId="0" applyFont="1" applyFill="1" applyBorder="1" applyAlignment="1">
      <alignment horizontal="center" wrapText="1"/>
    </xf>
    <xf numFmtId="0" fontId="6" fillId="0" borderId="4" xfId="0" applyFont="1" applyBorder="1" applyAlignment="1"/>
    <xf numFmtId="0" fontId="6" fillId="0" borderId="4" xfId="0" applyFont="1" applyBorder="1" applyAlignment="1">
      <alignment vertical="top"/>
    </xf>
    <xf numFmtId="0" fontId="5" fillId="0" borderId="0" xfId="0" applyFont="1" applyBorder="1" applyAlignment="1">
      <alignment vertical="top" wrapText="1"/>
    </xf>
    <xf numFmtId="0" fontId="5" fillId="0" borderId="3" xfId="0" applyFont="1" applyBorder="1" applyAlignment="1">
      <alignment horizontal="center" wrapText="1"/>
    </xf>
    <xf numFmtId="0" fontId="5" fillId="0" borderId="3" xfId="0" applyFont="1" applyFill="1" applyBorder="1" applyAlignment="1">
      <alignment horizontal="center" wrapText="1"/>
    </xf>
    <xf numFmtId="0" fontId="60" fillId="0" borderId="0" xfId="16" applyFont="1" applyBorder="1" applyAlignment="1">
      <alignment horizontal="center" wrapText="1"/>
    </xf>
    <xf numFmtId="0" fontId="14" fillId="0" borderId="0" xfId="0" applyFont="1" applyAlignment="1"/>
    <xf numFmtId="0" fontId="5" fillId="0" borderId="6" xfId="0" applyFont="1" applyFill="1" applyBorder="1" applyAlignment="1">
      <alignment horizontal="center" wrapText="1"/>
    </xf>
    <xf numFmtId="0" fontId="2" fillId="0" borderId="6" xfId="0" applyFont="1" applyBorder="1" applyAlignment="1">
      <alignment horizontal="center"/>
    </xf>
    <xf numFmtId="0" fontId="5" fillId="0" borderId="0" xfId="0" applyFont="1" applyAlignment="1"/>
    <xf numFmtId="0" fontId="10" fillId="0" borderId="0" xfId="0" applyFont="1" applyBorder="1" applyAlignment="1">
      <alignment horizontal="center" wrapText="1"/>
    </xf>
    <xf numFmtId="0" fontId="58" fillId="0" borderId="0" xfId="174" applyFont="1" applyBorder="1" applyAlignment="1">
      <alignment horizontal="left" vertical="top" wrapText="1"/>
    </xf>
    <xf numFmtId="0" fontId="6" fillId="0" borderId="4" xfId="0" applyFont="1" applyBorder="1" applyAlignment="1">
      <alignment wrapText="1"/>
    </xf>
    <xf numFmtId="0" fontId="6" fillId="0" borderId="11" xfId="0" applyFont="1" applyBorder="1" applyAlignment="1">
      <alignment horizontal="left" wrapText="1"/>
    </xf>
    <xf numFmtId="0" fontId="2" fillId="0" borderId="0" xfId="0" applyFont="1" applyFill="1" applyBorder="1" applyAlignment="1">
      <alignment wrapText="1"/>
    </xf>
    <xf numFmtId="0" fontId="4" fillId="0" borderId="11" xfId="0" applyFont="1" applyBorder="1" applyAlignment="1">
      <alignment horizontal="left" wrapText="1"/>
    </xf>
    <xf numFmtId="0" fontId="0" fillId="0" borderId="0" xfId="0" applyFill="1" applyAlignment="1">
      <alignment wrapText="1"/>
    </xf>
    <xf numFmtId="0" fontId="0" fillId="0" borderId="4" xfId="0" applyBorder="1" applyAlignment="1">
      <alignment wrapText="1"/>
    </xf>
    <xf numFmtId="0" fontId="16" fillId="0" borderId="0" xfId="16" applyFont="1" applyBorder="1" applyAlignment="1">
      <alignment horizontal="center" wrapText="1"/>
    </xf>
    <xf numFmtId="0" fontId="16" fillId="0" borderId="0" xfId="16" applyFont="1" applyAlignment="1">
      <alignment horizontal="center" wrapText="1"/>
    </xf>
    <xf numFmtId="0" fontId="9" fillId="0" borderId="0" xfId="0" applyFont="1" applyAlignment="1"/>
    <xf numFmtId="0" fontId="5" fillId="0" borderId="0" xfId="0" applyFont="1" applyBorder="1" applyAlignment="1"/>
    <xf numFmtId="0" fontId="5" fillId="0" borderId="8" xfId="0" applyFont="1" applyBorder="1" applyAlignment="1">
      <alignment horizontal="center" wrapText="1"/>
    </xf>
    <xf numFmtId="0" fontId="4" fillId="0" borderId="11" xfId="0" applyFont="1" applyFill="1" applyBorder="1" applyAlignment="1">
      <alignment horizontal="left" vertical="top" wrapText="1"/>
    </xf>
    <xf numFmtId="0" fontId="5" fillId="0" borderId="0" xfId="0" applyFont="1" applyFill="1" applyBorder="1" applyAlignment="1">
      <alignment horizontal="left" wrapText="1"/>
    </xf>
    <xf numFmtId="0" fontId="10" fillId="0" borderId="3" xfId="0" applyFont="1" applyBorder="1" applyAlignment="1">
      <alignment horizontal="center" wrapText="1"/>
    </xf>
    <xf numFmtId="0" fontId="14" fillId="0" borderId="0" xfId="0" applyFont="1" applyBorder="1" applyAlignment="1">
      <alignment horizontal="left" wrapText="1"/>
    </xf>
    <xf numFmtId="0" fontId="6" fillId="0" borderId="4" xfId="0" applyFont="1" applyFill="1" applyBorder="1" applyAlignment="1">
      <alignment horizontal="left" wrapText="1"/>
    </xf>
    <xf numFmtId="0" fontId="6" fillId="0" borderId="11" xfId="0" applyFont="1" applyFill="1" applyBorder="1" applyAlignment="1">
      <alignment horizontal="left" wrapText="1"/>
    </xf>
    <xf numFmtId="0" fontId="5" fillId="0" borderId="0" xfId="0" applyFont="1" applyFill="1" applyBorder="1" applyAlignment="1">
      <alignment horizontal="justify" wrapText="1"/>
    </xf>
    <xf numFmtId="0" fontId="5" fillId="0" borderId="8" xfId="0" applyFont="1" applyFill="1" applyBorder="1" applyAlignment="1">
      <alignment horizontal="center" wrapText="1"/>
    </xf>
    <xf numFmtId="0" fontId="5" fillId="0" borderId="0" xfId="0" applyFont="1" applyBorder="1"/>
    <xf numFmtId="0" fontId="2" fillId="0" borderId="8" xfId="0" applyFont="1" applyBorder="1" applyAlignment="1">
      <alignment horizontal="center"/>
    </xf>
    <xf numFmtId="168" fontId="2" fillId="0" borderId="8" xfId="4" applyNumberFormat="1" applyFont="1" applyBorder="1" applyAlignment="1">
      <alignment horizontal="center" wrapText="1"/>
    </xf>
    <xf numFmtId="168" fontId="2" fillId="0" borderId="0" xfId="4" applyNumberFormat="1" applyFont="1" applyBorder="1" applyAlignment="1">
      <alignment horizontal="center" wrapText="1"/>
    </xf>
    <xf numFmtId="0" fontId="5" fillId="0" borderId="8" xfId="0" applyFont="1" applyBorder="1" applyAlignment="1">
      <alignment horizontal="center"/>
    </xf>
    <xf numFmtId="0" fontId="0" fillId="0" borderId="3" xfId="0" applyBorder="1" applyAlignment="1">
      <alignment horizontal="left"/>
    </xf>
    <xf numFmtId="0" fontId="5" fillId="0" borderId="0" xfId="0" applyFont="1" applyBorder="1" applyAlignment="1">
      <alignment horizontal="justify" wrapText="1"/>
    </xf>
    <xf numFmtId="0" fontId="10" fillId="0" borderId="0" xfId="0" applyFont="1" applyFill="1" applyBorder="1" applyAlignment="1">
      <alignment horizontal="justify" vertical="top" wrapText="1"/>
    </xf>
    <xf numFmtId="0" fontId="16" fillId="0" borderId="0" xfId="16" applyFill="1" applyBorder="1" applyAlignment="1">
      <alignment horizontal="center" wrapText="1"/>
    </xf>
    <xf numFmtId="0" fontId="16" fillId="0" borderId="0" xfId="16" applyFill="1" applyAlignment="1">
      <alignment horizontal="center" wrapText="1"/>
    </xf>
    <xf numFmtId="0" fontId="0" fillId="0" borderId="0" xfId="0" applyFill="1" applyAlignment="1"/>
    <xf numFmtId="0" fontId="10" fillId="0" borderId="0" xfId="0" applyFont="1" applyBorder="1" applyAlignment="1">
      <alignment horizontal="justify" wrapText="1"/>
    </xf>
    <xf numFmtId="0" fontId="27" fillId="2" borderId="0" xfId="0" applyFont="1" applyFill="1" applyBorder="1" applyAlignment="1">
      <alignment horizontal="center" vertical="center" wrapText="1"/>
    </xf>
    <xf numFmtId="0" fontId="2" fillId="0" borderId="0" xfId="0" applyFont="1" applyFill="1" applyBorder="1" applyAlignment="1">
      <alignment horizontal="justify" wrapText="1"/>
    </xf>
    <xf numFmtId="0" fontId="2" fillId="0" borderId="0" xfId="0" applyFont="1" applyBorder="1" applyAlignment="1">
      <alignment horizontal="justify" wrapText="1"/>
    </xf>
    <xf numFmtId="0" fontId="0" fillId="0" borderId="0" xfId="0" applyFill="1" applyBorder="1" applyAlignment="1">
      <alignment wrapText="1"/>
    </xf>
    <xf numFmtId="0" fontId="0" fillId="0" borderId="11" xfId="0" applyBorder="1" applyAlignment="1">
      <alignment wrapText="1"/>
    </xf>
    <xf numFmtId="0" fontId="10" fillId="0" borderId="0" xfId="0" applyFont="1" applyBorder="1" applyAlignment="1"/>
    <xf numFmtId="0" fontId="4" fillId="0" borderId="1" xfId="0" applyFont="1" applyBorder="1" applyAlignment="1">
      <alignment horizontal="left" wrapText="1"/>
    </xf>
    <xf numFmtId="0" fontId="6" fillId="0" borderId="1" xfId="0" applyFont="1" applyBorder="1" applyAlignment="1">
      <alignment horizontal="left" wrapText="1"/>
    </xf>
    <xf numFmtId="0" fontId="15" fillId="0" borderId="1" xfId="0" applyFont="1" applyBorder="1" applyAlignment="1">
      <alignment horizontal="left" wrapText="1"/>
    </xf>
    <xf numFmtId="0" fontId="0" fillId="0" borderId="1" xfId="0" applyBorder="1" applyAlignment="1">
      <alignment horizontal="left" wrapText="1"/>
    </xf>
    <xf numFmtId="0" fontId="6" fillId="0" borderId="0" xfId="0" applyFont="1" applyBorder="1" applyAlignment="1">
      <alignment horizontal="left" wrapText="1"/>
    </xf>
    <xf numFmtId="0" fontId="0" fillId="0" borderId="0" xfId="0" applyBorder="1" applyAlignment="1">
      <alignment wrapText="1"/>
    </xf>
    <xf numFmtId="166" fontId="6" fillId="0" borderId="0" xfId="0" applyNumberFormat="1" applyFont="1" applyBorder="1" applyAlignment="1">
      <alignment horizontal="left" wrapText="1"/>
    </xf>
    <xf numFmtId="0" fontId="0" fillId="0" borderId="0" xfId="0" applyBorder="1" applyAlignment="1">
      <alignment horizontal="left" wrapText="1"/>
    </xf>
    <xf numFmtId="0" fontId="6" fillId="0" borderId="0" xfId="0" applyFont="1" applyBorder="1" applyAlignment="1">
      <alignment wrapText="1"/>
    </xf>
    <xf numFmtId="0" fontId="5" fillId="0" borderId="4" xfId="0" applyFont="1" applyBorder="1" applyAlignment="1">
      <alignment wrapText="1"/>
    </xf>
    <xf numFmtId="0" fontId="5" fillId="0" borderId="0" xfId="0" applyFont="1" applyAlignment="1">
      <alignment wrapText="1"/>
    </xf>
    <xf numFmtId="0" fontId="6" fillId="0" borderId="0" xfId="0" applyFont="1" applyFill="1" applyBorder="1" applyAlignment="1">
      <alignment wrapText="1"/>
    </xf>
  </cellXfs>
  <cellStyles count="555">
    <cellStyle name="Hyperlänk" xfId="16" builtinId="8"/>
    <cellStyle name="Normal" xfId="0" builtinId="0"/>
    <cellStyle name="Normal 10" xfId="193"/>
    <cellStyle name="Normal 10 2" xfId="268"/>
    <cellStyle name="Normal 10 2 2" xfId="438"/>
    <cellStyle name="Normal 10 3" xfId="369"/>
    <cellStyle name="Normal 11" xfId="209"/>
    <cellStyle name="Normal 11 2" xfId="279"/>
    <cellStyle name="Normal 11 2 2" xfId="449"/>
    <cellStyle name="Normal 11 3" xfId="380"/>
    <cellStyle name="Normal 12" xfId="225"/>
    <cellStyle name="Normal 12 2" xfId="295"/>
    <cellStyle name="Normal 12 2 2" xfId="465"/>
    <cellStyle name="Normal 12 3" xfId="396"/>
    <cellStyle name="Normal 13" xfId="232"/>
    <cellStyle name="Normal 13 2" xfId="302"/>
    <cellStyle name="Normal 13 2 2" xfId="472"/>
    <cellStyle name="Normal 13 3" xfId="403"/>
    <cellStyle name="Normal 14" xfId="192"/>
    <cellStyle name="Normal 15" xfId="257"/>
    <cellStyle name="Normal 15 2" xfId="427"/>
    <cellStyle name="Normal 16" xfId="358"/>
    <cellStyle name="Normal 2" xfId="106"/>
    <cellStyle name="Normal 2 2" xfId="2"/>
    <cellStyle name="Normal 2 2 2" xfId="24"/>
    <cellStyle name="Normal 2 3" xfId="231"/>
    <cellStyle name="Normal 2 3 2" xfId="301"/>
    <cellStyle name="Normal 2 3 2 2" xfId="471"/>
    <cellStyle name="Normal 2 3 3" xfId="402"/>
    <cellStyle name="Normal 2 4" xfId="238"/>
    <cellStyle name="Normal 2 4 2" xfId="409"/>
    <cellStyle name="Normal 2 5" xfId="194"/>
    <cellStyle name="Normal 2 6" xfId="263"/>
    <cellStyle name="Normal 2 6 2" xfId="433"/>
    <cellStyle name="Normal 2 7" xfId="364"/>
    <cellStyle name="Normal 3" xfId="27"/>
    <cellStyle name="Normal 3 2" xfId="195"/>
    <cellStyle name="Normal 3 2 2" xfId="211"/>
    <cellStyle name="Normal 3 2 2 2" xfId="281"/>
    <cellStyle name="Normal 3 2 2 2 2" xfId="451"/>
    <cellStyle name="Normal 3 2 2 3" xfId="382"/>
    <cellStyle name="Normal 3 2 3" xfId="245"/>
    <cellStyle name="Normal 3 2 3 2" xfId="308"/>
    <cellStyle name="Normal 3 2 3 2 2" xfId="478"/>
    <cellStyle name="Normal 3 2 3 3" xfId="416"/>
    <cellStyle name="Normal 3 2 4" xfId="269"/>
    <cellStyle name="Normal 3 2 4 2" xfId="439"/>
    <cellStyle name="Normal 3 2 5" xfId="370"/>
    <cellStyle name="Normal 3 3" xfId="207"/>
    <cellStyle name="Normal 3 3 2" xfId="221"/>
    <cellStyle name="Normal 3 3 2 2" xfId="291"/>
    <cellStyle name="Normal 3 3 2 2 2" xfId="461"/>
    <cellStyle name="Normal 3 3 2 3" xfId="392"/>
    <cellStyle name="Normal 3 3 3" xfId="253"/>
    <cellStyle name="Normal 3 3 3 2" xfId="315"/>
    <cellStyle name="Normal 3 3 3 2 2" xfId="485"/>
    <cellStyle name="Normal 3 3 3 3" xfId="424"/>
    <cellStyle name="Normal 3 3 4" xfId="277"/>
    <cellStyle name="Normal 3 3 4 2" xfId="447"/>
    <cellStyle name="Normal 3 3 5" xfId="378"/>
    <cellStyle name="Normal 3 4" xfId="210"/>
    <cellStyle name="Normal 3 4 2" xfId="280"/>
    <cellStyle name="Normal 3 4 2 2" xfId="450"/>
    <cellStyle name="Normal 3 4 3" xfId="381"/>
    <cellStyle name="Normal 3 5" xfId="229"/>
    <cellStyle name="Normal 3 5 2" xfId="299"/>
    <cellStyle name="Normal 3 5 2 2" xfId="469"/>
    <cellStyle name="Normal 3 5 3" xfId="400"/>
    <cellStyle name="Normal 3 6" xfId="236"/>
    <cellStyle name="Normal 3 6 2" xfId="306"/>
    <cellStyle name="Normal 3 6 2 2" xfId="476"/>
    <cellStyle name="Normal 3 6 3" xfId="407"/>
    <cellStyle name="Normal 3 7" xfId="256"/>
    <cellStyle name="Normal 3 7 2" xfId="316"/>
    <cellStyle name="Normal 3 7 2 2" xfId="486"/>
    <cellStyle name="Normal 3 7 3" xfId="426"/>
    <cellStyle name="Normal 3 8" xfId="261"/>
    <cellStyle name="Normal 3 8 2" xfId="431"/>
    <cellStyle name="Normal 3 9" xfId="362"/>
    <cellStyle name="Normal 4" xfId="196"/>
    <cellStyle name="Normal 4 2" xfId="3"/>
    <cellStyle name="Normal 4 2 2" xfId="218"/>
    <cellStyle name="Normal 4 2 2 2" xfId="288"/>
    <cellStyle name="Normal 4 2 2 2 2" xfId="458"/>
    <cellStyle name="Normal 4 2 2 3" xfId="389"/>
    <cellStyle name="Normal 4 2 3" xfId="226"/>
    <cellStyle name="Normal 4 2 3 2" xfId="296"/>
    <cellStyle name="Normal 4 2 3 2 2" xfId="466"/>
    <cellStyle name="Normal 4 2 3 3" xfId="397"/>
    <cellStyle name="Normal 4 2 4" xfId="233"/>
    <cellStyle name="Normal 4 2 4 2" xfId="303"/>
    <cellStyle name="Normal 4 2 4 2 2" xfId="473"/>
    <cellStyle name="Normal 4 2 4 3" xfId="404"/>
    <cellStyle name="Normal 4 2 5" xfId="258"/>
    <cellStyle name="Normal 4 2 5 2" xfId="428"/>
    <cellStyle name="Normal 4 2 6" xfId="359"/>
    <cellStyle name="Normal 4 3" xfId="212"/>
    <cellStyle name="Normal 4 3 2" xfId="282"/>
    <cellStyle name="Normal 4 3 2 2" xfId="452"/>
    <cellStyle name="Normal 4 3 3" xfId="383"/>
    <cellStyle name="Normal 4 4" xfId="246"/>
    <cellStyle name="Normal 4 4 2" xfId="309"/>
    <cellStyle name="Normal 4 4 2 2" xfId="479"/>
    <cellStyle name="Normal 4 4 3" xfId="417"/>
    <cellStyle name="Normal 4 5" xfId="270"/>
    <cellStyle name="Normal 4 5 2" xfId="440"/>
    <cellStyle name="Normal 4 6" xfId="371"/>
    <cellStyle name="Normal 5" xfId="9"/>
    <cellStyle name="Normal 5 2" xfId="213"/>
    <cellStyle name="Normal 5 2 2" xfId="283"/>
    <cellStyle name="Normal 5 2 2 2" xfId="453"/>
    <cellStyle name="Normal 5 2 3" xfId="384"/>
    <cellStyle name="Normal 5 3" xfId="228"/>
    <cellStyle name="Normal 5 3 2" xfId="298"/>
    <cellStyle name="Normal 5 3 2 2" xfId="468"/>
    <cellStyle name="Normal 5 3 3" xfId="399"/>
    <cellStyle name="Normal 5 4" xfId="235"/>
    <cellStyle name="Normal 5 4 2" xfId="305"/>
    <cellStyle name="Normal 5 4 2 2" xfId="475"/>
    <cellStyle name="Normal 5 4 3" xfId="406"/>
    <cellStyle name="Normal 5 5" xfId="260"/>
    <cellStyle name="Normal 5 5 2" xfId="430"/>
    <cellStyle name="Normal 5 6" xfId="361"/>
    <cellStyle name="Normal 6" xfId="197"/>
    <cellStyle name="Normal 7" xfId="198"/>
    <cellStyle name="Normal 7 2" xfId="214"/>
    <cellStyle name="Normal 7 2 2" xfId="284"/>
    <cellStyle name="Normal 7 2 2 2" xfId="454"/>
    <cellStyle name="Normal 7 2 3" xfId="385"/>
    <cellStyle name="Normal 7 3" xfId="247"/>
    <cellStyle name="Normal 7 3 2" xfId="310"/>
    <cellStyle name="Normal 7 3 2 2" xfId="480"/>
    <cellStyle name="Normal 7 3 3" xfId="418"/>
    <cellStyle name="Normal 7 4" xfId="271"/>
    <cellStyle name="Normal 7 4 2" xfId="441"/>
    <cellStyle name="Normal 7 5" xfId="372"/>
    <cellStyle name="Normal 8" xfId="202"/>
    <cellStyle name="Normal 9" xfId="205"/>
    <cellStyle name="Normal 9 2" xfId="206"/>
    <cellStyle name="Normal_10" xfId="65"/>
    <cellStyle name="Normal_10_1" xfId="159"/>
    <cellStyle name="Normal_10_2" xfId="184"/>
    <cellStyle name="Normal_101" xfId="538"/>
    <cellStyle name="Normal_102" xfId="56"/>
    <cellStyle name="Normal_102_2" xfId="523"/>
    <cellStyle name="Normal_103_1" xfId="58"/>
    <cellStyle name="Normal_103_2" xfId="91"/>
    <cellStyle name="Normal_103_3" xfId="524"/>
    <cellStyle name="Normal_103_4" xfId="529"/>
    <cellStyle name="Normal_104" xfId="57"/>
    <cellStyle name="Normal_104_1" xfId="526"/>
    <cellStyle name="Normal_104_2" xfId="110"/>
    <cellStyle name="Normal_105" xfId="59"/>
    <cellStyle name="Normal_105_1" xfId="525"/>
    <cellStyle name="Normal_106" xfId="103"/>
    <cellStyle name="Normal_106_1" xfId="528"/>
    <cellStyle name="Normal_107" xfId="104"/>
    <cellStyle name="Normal_108 2" xfId="553"/>
    <cellStyle name="Normal_108_1" xfId="105"/>
    <cellStyle name="Normal_109 2" xfId="554"/>
    <cellStyle name="Normal_11" xfId="160"/>
    <cellStyle name="Normal_111" xfId="60"/>
    <cellStyle name="Normal_112" xfId="170"/>
    <cellStyle name="Normal_114" xfId="61"/>
    <cellStyle name="Normal_114_1" xfId="171"/>
    <cellStyle name="Normal_115" xfId="527"/>
    <cellStyle name="Normal_12" xfId="165"/>
    <cellStyle name="Normal_122" xfId="108"/>
    <cellStyle name="Normal_122_1" xfId="167"/>
    <cellStyle name="Normal_123_1" xfId="109"/>
    <cellStyle name="Normal_123_2" xfId="172"/>
    <cellStyle name="Normal_124" xfId="173"/>
    <cellStyle name="Normal_13" xfId="66"/>
    <cellStyle name="Normal_130a" xfId="8"/>
    <cellStyle name="Normal_136" xfId="543"/>
    <cellStyle name="Normal_137" xfId="544"/>
    <cellStyle name="Normal_14" xfId="89"/>
    <cellStyle name="Normal_14_1" xfId="117"/>
    <cellStyle name="Normal_15" xfId="88"/>
    <cellStyle name="Normal_15_1" xfId="107"/>
    <cellStyle name="Normal_16" xfId="178"/>
    <cellStyle name="Normal_17" xfId="177"/>
    <cellStyle name="Normal_18" xfId="94"/>
    <cellStyle name="Normal_19" xfId="95"/>
    <cellStyle name="Normal_19_1" xfId="536"/>
    <cellStyle name="Normal_2" xfId="62"/>
    <cellStyle name="Normal_2_1" xfId="182"/>
    <cellStyle name="Normal_24" xfId="118"/>
    <cellStyle name="Normal_25" xfId="119"/>
    <cellStyle name="Normal_28" xfId="115"/>
    <cellStyle name="Normal_29" xfId="116"/>
    <cellStyle name="Normal_3" xfId="87"/>
    <cellStyle name="Normal_3_1" xfId="532"/>
    <cellStyle name="Normal_30" xfId="114"/>
    <cellStyle name="Normal_31" xfId="120"/>
    <cellStyle name="Normal_31_1" xfId="185"/>
    <cellStyle name="Normal_32_1" xfId="121"/>
    <cellStyle name="Normal_35" xfId="502"/>
    <cellStyle name="Normal_36" xfId="162"/>
    <cellStyle name="Normal_36_1" xfId="503"/>
    <cellStyle name="Normal_37" xfId="134"/>
    <cellStyle name="Normal_37_1" xfId="92"/>
    <cellStyle name="Normal_37_2" xfId="513"/>
    <cellStyle name="Normal_38" xfId="93"/>
    <cellStyle name="Normal_38_1" xfId="124"/>
    <cellStyle name="Normal_38_2" xfId="504"/>
    <cellStyle name="Normal_39" xfId="514"/>
    <cellStyle name="Normal_39_1" xfId="96"/>
    <cellStyle name="Normal_4" xfId="63"/>
    <cellStyle name="Normal_4_1" xfId="183"/>
    <cellStyle name="Normal_40" xfId="52"/>
    <cellStyle name="Normal_40_1" xfId="97"/>
    <cellStyle name="Normal_40_2" xfId="505"/>
    <cellStyle name="Normal_40_3" xfId="539"/>
    <cellStyle name="Normal_41" xfId="133"/>
    <cellStyle name="Normal_41_1" xfId="515"/>
    <cellStyle name="Normal_41_2" xfId="73"/>
    <cellStyle name="Normal_41_3" xfId="540"/>
    <cellStyle name="Normal_42" xfId="125"/>
    <cellStyle name="Normal_42_1" xfId="186"/>
    <cellStyle name="Normal_44" xfId="534"/>
    <cellStyle name="Normal_45" xfId="37"/>
    <cellStyle name="Normal_45_1" xfId="55"/>
    <cellStyle name="Normal_45_2" xfId="67"/>
    <cellStyle name="Normal_46" xfId="516"/>
    <cellStyle name="Normal_47" xfId="163"/>
    <cellStyle name="Normal_47_1" xfId="126"/>
    <cellStyle name="Normal_47_2" xfId="506"/>
    <cellStyle name="Normal_48" xfId="517"/>
    <cellStyle name="Normal_49" xfId="53"/>
    <cellStyle name="Normal_49_1" xfId="75"/>
    <cellStyle name="Normal_49_2" xfId="127"/>
    <cellStyle name="Normal_49_3" xfId="507"/>
    <cellStyle name="Normal_5" xfId="64"/>
    <cellStyle name="Normal_50" xfId="74"/>
    <cellStyle name="Normal_50_1" xfId="98"/>
    <cellStyle name="Normal_50_2" xfId="135"/>
    <cellStyle name="Normal_50_3" xfId="518"/>
    <cellStyle name="Normal_51" xfId="99"/>
    <cellStyle name="Normal_51 2" xfId="77"/>
    <cellStyle name="Normal_51_1" xfId="509"/>
    <cellStyle name="Normal_51_2" xfId="541"/>
    <cellStyle name="Normal_52" xfId="519"/>
    <cellStyle name="Normal_52 2" xfId="38"/>
    <cellStyle name="Normal_52_1" xfId="542"/>
    <cellStyle name="Normal_53" xfId="164"/>
    <cellStyle name="Normal_53 2" xfId="35"/>
    <cellStyle name="Normal_53_1" xfId="510"/>
    <cellStyle name="Normal_53_2" xfId="533"/>
    <cellStyle name="Normal_54" xfId="19"/>
    <cellStyle name="Normal_55" xfId="520"/>
    <cellStyle name="Normal_55_1" xfId="136"/>
    <cellStyle name="Normal_55_2" xfId="86"/>
    <cellStyle name="Normal_56" xfId="85"/>
    <cellStyle name="Normal_56_1" xfId="187"/>
    <cellStyle name="Normal_57a 2" xfId="25"/>
    <cellStyle name="Normal_58" xfId="511"/>
    <cellStyle name="Normal_58_1" xfId="68"/>
    <cellStyle name="Normal_58a" xfId="5"/>
    <cellStyle name="Normal_59" xfId="76"/>
    <cellStyle name="Normal_59_1" xfId="521"/>
    <cellStyle name="Normal_60" xfId="30"/>
    <cellStyle name="Normal_60 Röker åk9 2" xfId="20"/>
    <cellStyle name="Normal_60_1" xfId="69"/>
    <cellStyle name="Normal_60_2" xfId="512"/>
    <cellStyle name="Normal_61" xfId="522"/>
    <cellStyle name="Normal_62" xfId="54"/>
    <cellStyle name="Normal_62_1" xfId="70"/>
    <cellStyle name="Normal_62_2" xfId="102"/>
    <cellStyle name="Normal_63" xfId="166"/>
    <cellStyle name="Normal_64" xfId="40"/>
    <cellStyle name="Normal_64_1 2" xfId="546"/>
    <cellStyle name="Normal_65" xfId="41"/>
    <cellStyle name="Normal_65 2" xfId="13"/>
    <cellStyle name="Normal_65 Sluta röka åk9 2" xfId="22"/>
    <cellStyle name="Normal_65_1 2" xfId="547"/>
    <cellStyle name="Normal_66" xfId="188"/>
    <cellStyle name="Normal_68" xfId="189"/>
    <cellStyle name="Normal_69" xfId="190"/>
    <cellStyle name="Normal_70" xfId="161"/>
    <cellStyle name="Normal_71" xfId="31"/>
    <cellStyle name="Normal_71 2 2" xfId="152"/>
    <cellStyle name="Normal_71_1 2" xfId="78"/>
    <cellStyle name="Normal_72" xfId="32"/>
    <cellStyle name="Normal_72 2 2" xfId="548"/>
    <cellStyle name="Normal_72_1 2" xfId="79"/>
    <cellStyle name="Normal_73 2" xfId="80"/>
    <cellStyle name="Normal_74" xfId="42"/>
    <cellStyle name="Normal_74_1 2" xfId="549"/>
    <cellStyle name="Normal_75" xfId="43"/>
    <cellStyle name="Normal_75_1 2" xfId="550"/>
    <cellStyle name="Normal_76" xfId="44"/>
    <cellStyle name="Normal_77" xfId="45"/>
    <cellStyle name="Normal_77_1 2" xfId="551"/>
    <cellStyle name="Normal_78 2" xfId="552"/>
    <cellStyle name="Normal_78_1" xfId="179"/>
    <cellStyle name="Normal_78_2 2" xfId="153"/>
    <cellStyle name="Normal_79 2" xfId="155"/>
    <cellStyle name="Normal_8" xfId="157"/>
    <cellStyle name="Normal_80 2" xfId="82"/>
    <cellStyle name="Normal_80_1" xfId="168"/>
    <cellStyle name="Normal_80_1 2" xfId="156"/>
    <cellStyle name="Normal_81_1" xfId="169"/>
    <cellStyle name="Normal_81_1 2" xfId="83"/>
    <cellStyle name="Normal_82" xfId="191"/>
    <cellStyle name="Normal_82 2" xfId="84"/>
    <cellStyle name="Normal_83" xfId="90"/>
    <cellStyle name="Normal_83_1" xfId="34"/>
    <cellStyle name="Normal_83_2 2" xfId="154"/>
    <cellStyle name="Normal_84" xfId="46"/>
    <cellStyle name="Normal_85" xfId="47"/>
    <cellStyle name="Normal_86" xfId="48"/>
    <cellStyle name="Normal_86_1" xfId="181"/>
    <cellStyle name="Normal_87" xfId="49"/>
    <cellStyle name="Normal_87_1" xfId="180"/>
    <cellStyle name="Normal_88" xfId="39"/>
    <cellStyle name="Normal_88_1" xfId="71"/>
    <cellStyle name="Normal_88_2" xfId="138"/>
    <cellStyle name="Normal_88_3" xfId="147"/>
    <cellStyle name="Normal_89" xfId="139"/>
    <cellStyle name="Normal_89_1" xfId="72"/>
    <cellStyle name="Normal_9" xfId="158"/>
    <cellStyle name="Normal_90" xfId="101"/>
    <cellStyle name="Normal_90_1" xfId="140"/>
    <cellStyle name="Normal_91" xfId="100"/>
    <cellStyle name="Normal_91_1" xfId="141"/>
    <cellStyle name="Normal_92_1" xfId="142"/>
    <cellStyle name="Normal_93" xfId="143"/>
    <cellStyle name="Normal_94" xfId="144"/>
    <cellStyle name="Normal_95" xfId="111"/>
    <cellStyle name="Normal_95_1" xfId="145"/>
    <cellStyle name="Normal_95_2" xfId="146"/>
    <cellStyle name="Normal_96" xfId="50"/>
    <cellStyle name="Normal_96_1" xfId="112"/>
    <cellStyle name="Normal_97_1" xfId="113"/>
    <cellStyle name="Normal_97_2" xfId="137"/>
    <cellStyle name="Normal_98_1" xfId="531"/>
    <cellStyle name="Normal_99" xfId="51"/>
    <cellStyle name="Normal_99_1" xfId="530"/>
    <cellStyle name="Normal_Alkonsumtion kön" xfId="10"/>
    <cellStyle name="Normal_Alkonsumtion_2" xfId="11"/>
    <cellStyle name="Normal_Blad1" xfId="26"/>
    <cellStyle name="Normal_Blad1 2" xfId="7"/>
    <cellStyle name="Normal_Blad1 2 2" xfId="254"/>
    <cellStyle name="Normal_Blad1_2" xfId="176"/>
    <cellStyle name="Normal_Blad14" xfId="28"/>
    <cellStyle name="Normal_Blad15" xfId="33"/>
    <cellStyle name="Normal_Blad17" xfId="129"/>
    <cellStyle name="Normal_Blad2" xfId="174"/>
    <cellStyle name="Normal_Blad2 2" xfId="15"/>
    <cellStyle name="Normal_Blad2_1" xfId="175"/>
    <cellStyle name="Normal_Blad20" xfId="130"/>
    <cellStyle name="Normal_Blad21" xfId="131"/>
    <cellStyle name="Normal_Blad23" xfId="132"/>
    <cellStyle name="Normal_Blad3" xfId="17"/>
    <cellStyle name="Normal_Blad3 (2)" xfId="18"/>
    <cellStyle name="Normal_Blad4" xfId="122"/>
    <cellStyle name="Normal_Blad5" xfId="123"/>
    <cellStyle name="Normal_Blad5 2" xfId="81"/>
    <cellStyle name="Normal_Blad8" xfId="128"/>
    <cellStyle name="Normal_Ciganskaffning GY 2" xfId="14"/>
    <cellStyle name="Normal_Ciganskaffning åk 9 2" xfId="21"/>
    <cellStyle name="Normal_Erbj 2 2" xfId="545"/>
    <cellStyle name="Normal_Folkfick 9 NY" xfId="535"/>
    <cellStyle name="Normal_Intensiv_1" xfId="12"/>
    <cellStyle name="Normal_Röker tabell rapport  2" xfId="1"/>
    <cellStyle name="Normal_Rökt LTP, LYP, LMP GY2" xfId="6"/>
    <cellStyle name="Normal_Röktåk9" xfId="29"/>
    <cellStyle name="Normal_Snusanskaffning GY 2 under 18 2" xfId="23"/>
    <cellStyle name="Normal_Sumg 9" xfId="537"/>
    <cellStyle name="Procent" xfId="36" builtinId="5"/>
    <cellStyle name="Procent 10" xfId="363"/>
    <cellStyle name="Procent 2" xfId="199"/>
    <cellStyle name="Procent 2 2" xfId="215"/>
    <cellStyle name="Procent 2 2 2" xfId="285"/>
    <cellStyle name="Procent 2 2 2 2" xfId="455"/>
    <cellStyle name="Procent 2 2 3" xfId="386"/>
    <cellStyle name="Procent 2 3" xfId="248"/>
    <cellStyle name="Procent 2 3 2" xfId="311"/>
    <cellStyle name="Procent 2 3 2 2" xfId="481"/>
    <cellStyle name="Procent 2 3 3" xfId="419"/>
    <cellStyle name="Procent 2 4" xfId="272"/>
    <cellStyle name="Procent 2 4 2" xfId="442"/>
    <cellStyle name="Procent 2 5" xfId="373"/>
    <cellStyle name="Procent 3" xfId="200"/>
    <cellStyle name="Procent 3 2" xfId="203"/>
    <cellStyle name="Procent 3 2 2" xfId="219"/>
    <cellStyle name="Procent 3 2 2 2" xfId="289"/>
    <cellStyle name="Procent 3 2 2 2 2" xfId="459"/>
    <cellStyle name="Procent 3 2 2 3" xfId="390"/>
    <cellStyle name="Procent 3 2 3" xfId="251"/>
    <cellStyle name="Procent 3 2 3 2" xfId="313"/>
    <cellStyle name="Procent 3 2 3 2 2" xfId="483"/>
    <cellStyle name="Procent 3 2 3 3" xfId="422"/>
    <cellStyle name="Procent 3 2 4" xfId="275"/>
    <cellStyle name="Procent 3 2 4 2" xfId="445"/>
    <cellStyle name="Procent 3 2 5" xfId="376"/>
    <cellStyle name="Procent 3 3" xfId="216"/>
    <cellStyle name="Procent 3 3 2" xfId="286"/>
    <cellStyle name="Procent 3 3 2 2" xfId="456"/>
    <cellStyle name="Procent 3 3 3" xfId="387"/>
    <cellStyle name="Procent 3 4" xfId="249"/>
    <cellStyle name="Procent 3 4 2" xfId="312"/>
    <cellStyle name="Procent 3 4 2 2" xfId="482"/>
    <cellStyle name="Procent 3 4 3" xfId="420"/>
    <cellStyle name="Procent 3 5" xfId="273"/>
    <cellStyle name="Procent 3 5 2" xfId="443"/>
    <cellStyle name="Procent 3 6" xfId="374"/>
    <cellStyle name="Procent 4" xfId="204"/>
    <cellStyle name="Procent 4 2" xfId="220"/>
    <cellStyle name="Procent 4 2 2" xfId="290"/>
    <cellStyle name="Procent 4 2 2 2" xfId="460"/>
    <cellStyle name="Procent 4 2 3" xfId="391"/>
    <cellStyle name="Procent 4 3" xfId="252"/>
    <cellStyle name="Procent 4 3 2" xfId="314"/>
    <cellStyle name="Procent 4 3 2 2" xfId="484"/>
    <cellStyle name="Procent 4 3 3" xfId="423"/>
    <cellStyle name="Procent 4 4" xfId="276"/>
    <cellStyle name="Procent 4 4 2" xfId="446"/>
    <cellStyle name="Procent 4 5" xfId="377"/>
    <cellStyle name="Procent 5" xfId="208"/>
    <cellStyle name="Procent 5 2" xfId="278"/>
    <cellStyle name="Procent 5 2 2" xfId="448"/>
    <cellStyle name="Procent 5 3" xfId="379"/>
    <cellStyle name="Procent 6" xfId="222"/>
    <cellStyle name="Procent 6 2" xfId="292"/>
    <cellStyle name="Procent 6 2 2" xfId="462"/>
    <cellStyle name="Procent 6 3" xfId="393"/>
    <cellStyle name="Procent 7" xfId="230"/>
    <cellStyle name="Procent 7 2" xfId="300"/>
    <cellStyle name="Procent 7 2 2" xfId="470"/>
    <cellStyle name="Procent 7 3" xfId="401"/>
    <cellStyle name="Procent 8" xfId="237"/>
    <cellStyle name="Procent 8 2" xfId="307"/>
    <cellStyle name="Procent 8 2 2" xfId="477"/>
    <cellStyle name="Procent 8 3" xfId="408"/>
    <cellStyle name="Procent 9" xfId="262"/>
    <cellStyle name="Procent 9 2" xfId="432"/>
    <cellStyle name="style1476688205118" xfId="223"/>
    <cellStyle name="style1476688205118 2" xfId="293"/>
    <cellStyle name="style1476688205118 2 2" xfId="463"/>
    <cellStyle name="style1476688205118 3" xfId="394"/>
    <cellStyle name="style1476688205716" xfId="224"/>
    <cellStyle name="style1476688205716 2" xfId="294"/>
    <cellStyle name="style1476688205716 2 2" xfId="464"/>
    <cellStyle name="style1476688205716 3" xfId="395"/>
    <cellStyle name="style1509307589685" xfId="149"/>
    <cellStyle name="style1509307589685 2" xfId="240"/>
    <cellStyle name="style1509307589685 2 2" xfId="411"/>
    <cellStyle name="style1509307589685 3" xfId="265"/>
    <cellStyle name="style1509307589685 3 2" xfId="435"/>
    <cellStyle name="style1509307589685 4" xfId="366"/>
    <cellStyle name="style1509307589825" xfId="148"/>
    <cellStyle name="style1509307589825 2" xfId="239"/>
    <cellStyle name="style1509307589825 2 2" xfId="410"/>
    <cellStyle name="style1509307589825 3" xfId="264"/>
    <cellStyle name="style1509307589825 3 2" xfId="434"/>
    <cellStyle name="style1509307589825 4" xfId="365"/>
    <cellStyle name="style1509371704107" xfId="151"/>
    <cellStyle name="style1509371704107 2" xfId="242"/>
    <cellStyle name="style1509371704107 2 2" xfId="413"/>
    <cellStyle name="style1509371704107 3" xfId="267"/>
    <cellStyle name="style1509371704107 3 2" xfId="437"/>
    <cellStyle name="style1509371704107 4" xfId="368"/>
    <cellStyle name="style1509371704411" xfId="150"/>
    <cellStyle name="style1509371704411 2" xfId="241"/>
    <cellStyle name="style1509371704411 2 2" xfId="412"/>
    <cellStyle name="style1509371704411 3" xfId="266"/>
    <cellStyle name="style1509371704411 3 2" xfId="436"/>
    <cellStyle name="style1509371704411 4" xfId="367"/>
    <cellStyle name="Tusental" xfId="4" builtinId="3"/>
    <cellStyle name="Tusental 2" xfId="201"/>
    <cellStyle name="Tusental 2 2" xfId="243"/>
    <cellStyle name="Tusental 2 2 2" xfId="326"/>
    <cellStyle name="Tusental 2 2 2 2" xfId="354"/>
    <cellStyle name="Tusental 2 2 2 3" xfId="496"/>
    <cellStyle name="Tusental 2 2 3" xfId="341"/>
    <cellStyle name="Tusental 2 2 4" xfId="414"/>
    <cellStyle name="Tusental 2 3" xfId="274"/>
    <cellStyle name="Tusental 2 3 2" xfId="322"/>
    <cellStyle name="Tusental 2 3 2 2" xfId="350"/>
    <cellStyle name="Tusental 2 3 2 3" xfId="492"/>
    <cellStyle name="Tusental 2 3 3" xfId="337"/>
    <cellStyle name="Tusental 2 3 4" xfId="444"/>
    <cellStyle name="Tusental 2 4" xfId="317"/>
    <cellStyle name="Tusental 2 4 2" xfId="345"/>
    <cellStyle name="Tusental 2 4 3" xfId="487"/>
    <cellStyle name="Tusental 2 5" xfId="330"/>
    <cellStyle name="Tusental 2 5 2" xfId="500"/>
    <cellStyle name="Tusental 2 6" xfId="332"/>
    <cellStyle name="Tusental 2 7" xfId="375"/>
    <cellStyle name="Tusental 3" xfId="217"/>
    <cellStyle name="Tusental 3 2" xfId="244"/>
    <cellStyle name="Tusental 3 2 2" xfId="327"/>
    <cellStyle name="Tusental 3 2 2 2" xfId="355"/>
    <cellStyle name="Tusental 3 2 2 3" xfId="497"/>
    <cellStyle name="Tusental 3 2 3" xfId="342"/>
    <cellStyle name="Tusental 3 2 4" xfId="415"/>
    <cellStyle name="Tusental 3 3" xfId="287"/>
    <cellStyle name="Tusental 3 3 2" xfId="323"/>
    <cellStyle name="Tusental 3 3 2 2" xfId="351"/>
    <cellStyle name="Tusental 3 3 2 3" xfId="493"/>
    <cellStyle name="Tusental 3 3 3" xfId="338"/>
    <cellStyle name="Tusental 3 3 4" xfId="457"/>
    <cellStyle name="Tusental 3 4" xfId="318"/>
    <cellStyle name="Tusental 3 4 2" xfId="346"/>
    <cellStyle name="Tusental 3 4 3" xfId="488"/>
    <cellStyle name="Tusental 3 5" xfId="331"/>
    <cellStyle name="Tusental 3 5 2" xfId="501"/>
    <cellStyle name="Tusental 3 6" xfId="333"/>
    <cellStyle name="Tusental 3 7" xfId="388"/>
    <cellStyle name="Tusental 4" xfId="227"/>
    <cellStyle name="Tusental 4 2" xfId="250"/>
    <cellStyle name="Tusental 4 2 2" xfId="328"/>
    <cellStyle name="Tusental 4 2 2 2" xfId="356"/>
    <cellStyle name="Tusental 4 2 2 3" xfId="498"/>
    <cellStyle name="Tusental 4 2 3" xfId="343"/>
    <cellStyle name="Tusental 4 2 4" xfId="421"/>
    <cellStyle name="Tusental 4 3" xfId="297"/>
    <cellStyle name="Tusental 4 3 2" xfId="324"/>
    <cellStyle name="Tusental 4 3 2 2" xfId="352"/>
    <cellStyle name="Tusental 4 3 2 3" xfId="494"/>
    <cellStyle name="Tusental 4 3 3" xfId="339"/>
    <cellStyle name="Tusental 4 3 4" xfId="467"/>
    <cellStyle name="Tusental 4 4" xfId="319"/>
    <cellStyle name="Tusental 4 4 2" xfId="347"/>
    <cellStyle name="Tusental 4 4 3" xfId="489"/>
    <cellStyle name="Tusental 4 5" xfId="334"/>
    <cellStyle name="Tusental 4 6" xfId="398"/>
    <cellStyle name="Tusental 5" xfId="234"/>
    <cellStyle name="Tusental 5 2" xfId="255"/>
    <cellStyle name="Tusental 5 2 2" xfId="329"/>
    <cellStyle name="Tusental 5 2 2 2" xfId="357"/>
    <cellStyle name="Tusental 5 2 2 3" xfId="499"/>
    <cellStyle name="Tusental 5 2 3" xfId="344"/>
    <cellStyle name="Tusental 5 2 4" xfId="425"/>
    <cellStyle name="Tusental 5 3" xfId="304"/>
    <cellStyle name="Tusental 5 3 2" xfId="325"/>
    <cellStyle name="Tusental 5 3 2 2" xfId="353"/>
    <cellStyle name="Tusental 5 3 2 3" xfId="495"/>
    <cellStyle name="Tusental 5 3 3" xfId="340"/>
    <cellStyle name="Tusental 5 3 4" xfId="474"/>
    <cellStyle name="Tusental 5 4" xfId="320"/>
    <cellStyle name="Tusental 5 4 2" xfId="348"/>
    <cellStyle name="Tusental 5 4 3" xfId="490"/>
    <cellStyle name="Tusental 5 5" xfId="335"/>
    <cellStyle name="Tusental 5 6" xfId="405"/>
    <cellStyle name="Tusental 6" xfId="259"/>
    <cellStyle name="Tusental 6 2" xfId="321"/>
    <cellStyle name="Tusental 6 2 2" xfId="349"/>
    <cellStyle name="Tusental 6 2 3" xfId="491"/>
    <cellStyle name="Tusental 6 3" xfId="336"/>
    <cellStyle name="Tusental 6 4" xfId="429"/>
    <cellStyle name="Tusental 7" xfId="360"/>
    <cellStyle name="Tusental 8" xfId="508"/>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1</xdr:col>
      <xdr:colOff>47625</xdr:colOff>
      <xdr:row>12</xdr:row>
      <xdr:rowOff>123825</xdr:rowOff>
    </xdr:from>
    <xdr:ext cx="4787735" cy="628650"/>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6825" y="2028825"/>
          <a:ext cx="4787735" cy="6286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2</xdr:col>
      <xdr:colOff>158963</xdr:colOff>
      <xdr:row>0</xdr:row>
      <xdr:rowOff>341779</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0" y="85725"/>
          <a:ext cx="987638" cy="256054"/>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2</xdr:col>
      <xdr:colOff>158963</xdr:colOff>
      <xdr:row>0</xdr:row>
      <xdr:rowOff>341779</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0" y="85725"/>
          <a:ext cx="987638" cy="2560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189116</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63500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30274" cy="257538"/>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2</xdr:col>
      <xdr:colOff>92074</xdr:colOff>
      <xdr:row>0</xdr:row>
      <xdr:rowOff>324213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66675"/>
          <a:ext cx="930274" cy="257538"/>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189116</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114300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38099</xdr:colOff>
      <xdr:row>0</xdr:row>
      <xdr:rowOff>66675</xdr:rowOff>
    </xdr:from>
    <xdr:to>
      <xdr:col>1</xdr:col>
      <xdr:colOff>180974</xdr:colOff>
      <xdr:row>0</xdr:row>
      <xdr:rowOff>324213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66675"/>
          <a:ext cx="990600" cy="257538"/>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1</xdr:col>
      <xdr:colOff>171450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38101</xdr:colOff>
      <xdr:row>0</xdr:row>
      <xdr:rowOff>66676</xdr:rowOff>
    </xdr:from>
    <xdr:to>
      <xdr:col>1</xdr:col>
      <xdr:colOff>76200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1" y="66676"/>
          <a:ext cx="885824" cy="257538"/>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1</xdr:col>
      <xdr:colOff>171450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1019175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1019175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333375</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66699"/>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1019175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1019175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28576</xdr:colOff>
      <xdr:row>0</xdr:row>
      <xdr:rowOff>63501</xdr:rowOff>
    </xdr:from>
    <xdr:to>
      <xdr:col>2</xdr:col>
      <xdr:colOff>122441</xdr:colOff>
      <xdr:row>0</xdr:row>
      <xdr:rowOff>321196</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3501"/>
          <a:ext cx="989215" cy="2576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47625</xdr:rowOff>
    </xdr:from>
    <xdr:ext cx="2248785" cy="295275"/>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7625"/>
          <a:ext cx="2248785" cy="295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200024</xdr:colOff>
      <xdr:row>0</xdr:row>
      <xdr:rowOff>333375</xdr:rowOff>
    </xdr:to>
    <xdr:pic>
      <xdr:nvPicPr>
        <xdr:cNvPr id="3" name="Bildobjekt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5"/>
          <a:ext cx="990599" cy="2857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200024</xdr:colOff>
      <xdr:row>0</xdr:row>
      <xdr:rowOff>342900</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5"/>
          <a:ext cx="990599" cy="2952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200024</xdr:colOff>
      <xdr:row>0</xdr:row>
      <xdr:rowOff>305163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5"/>
          <a:ext cx="990599" cy="2575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2</xdr:col>
      <xdr:colOff>209549</xdr:colOff>
      <xdr:row>0</xdr:row>
      <xdr:rowOff>314688</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57150"/>
          <a:ext cx="990599" cy="25753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200024</xdr:colOff>
      <xdr:row>0</xdr:row>
      <xdr:rowOff>305163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5"/>
          <a:ext cx="990599" cy="25753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2</xdr:col>
      <xdr:colOff>209549</xdr:colOff>
      <xdr:row>0</xdr:row>
      <xdr:rowOff>314688</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57150"/>
          <a:ext cx="990599" cy="25753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106680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106680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38099</xdr:colOff>
      <xdr:row>0</xdr:row>
      <xdr:rowOff>76198</xdr:rowOff>
    </xdr:from>
    <xdr:to>
      <xdr:col>2</xdr:col>
      <xdr:colOff>131964</xdr:colOff>
      <xdr:row>0</xdr:row>
      <xdr:rowOff>333893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76198"/>
          <a:ext cx="989215" cy="25769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44450</xdr:colOff>
      <xdr:row>0</xdr:row>
      <xdr:rowOff>73025</xdr:rowOff>
    </xdr:from>
    <xdr:ext cx="990599" cy="257538"/>
    <xdr:pic>
      <xdr:nvPicPr>
        <xdr:cNvPr id="2" name="Bildobjekt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 y="73025"/>
          <a:ext cx="990599" cy="257538"/>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257175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257175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257687</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257175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2</xdr:col>
      <xdr:colOff>133349</xdr:colOff>
      <xdr:row>0</xdr:row>
      <xdr:rowOff>324213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6675"/>
          <a:ext cx="990599" cy="2575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2</xdr:col>
      <xdr:colOff>161924</xdr:colOff>
      <xdr:row>0</xdr:row>
      <xdr:rowOff>314688</xdr:rowOff>
    </xdr:to>
    <xdr:pic>
      <xdr:nvPicPr>
        <xdr:cNvPr id="4" name="Bildobjekt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57150"/>
          <a:ext cx="990599" cy="25753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57150</xdr:rowOff>
    </xdr:from>
    <xdr:to>
      <xdr:col>2</xdr:col>
      <xdr:colOff>200024</xdr:colOff>
      <xdr:row>0</xdr:row>
      <xdr:rowOff>314688</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57150"/>
          <a:ext cx="990599" cy="25753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2</xdr:col>
      <xdr:colOff>133349</xdr:colOff>
      <xdr:row>0</xdr:row>
      <xdr:rowOff>333738</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76200"/>
          <a:ext cx="990599" cy="25753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28576</xdr:colOff>
      <xdr:row>0</xdr:row>
      <xdr:rowOff>57151</xdr:rowOff>
    </xdr:from>
    <xdr:to>
      <xdr:col>2</xdr:col>
      <xdr:colOff>123825</xdr:colOff>
      <xdr:row>0</xdr:row>
      <xdr:rowOff>314689</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57151"/>
          <a:ext cx="990599" cy="2575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2</xdr:col>
      <xdr:colOff>123824</xdr:colOff>
      <xdr:row>0</xdr:row>
      <xdr:rowOff>324213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990599" cy="25753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28575</xdr:colOff>
      <xdr:row>0</xdr:row>
      <xdr:rowOff>66678</xdr:rowOff>
    </xdr:from>
    <xdr:to>
      <xdr:col>2</xdr:col>
      <xdr:colOff>132750</xdr:colOff>
      <xdr:row>0</xdr:row>
      <xdr:rowOff>334713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66678"/>
          <a:ext cx="990000" cy="26803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28576</xdr:colOff>
      <xdr:row>0</xdr:row>
      <xdr:rowOff>66686</xdr:rowOff>
    </xdr:from>
    <xdr:to>
      <xdr:col>2</xdr:col>
      <xdr:colOff>123226</xdr:colOff>
      <xdr:row>0</xdr:row>
      <xdr:rowOff>324381</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86"/>
          <a:ext cx="990000" cy="25769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38099</xdr:colOff>
      <xdr:row>0</xdr:row>
      <xdr:rowOff>66675</xdr:rowOff>
    </xdr:from>
    <xdr:to>
      <xdr:col>2</xdr:col>
      <xdr:colOff>199424</xdr:colOff>
      <xdr:row>0</xdr:row>
      <xdr:rowOff>334353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66675"/>
          <a:ext cx="990000" cy="26767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28577</xdr:colOff>
      <xdr:row>0</xdr:row>
      <xdr:rowOff>66676</xdr:rowOff>
    </xdr:from>
    <xdr:to>
      <xdr:col>2</xdr:col>
      <xdr:colOff>5598</xdr:colOff>
      <xdr:row>0</xdr:row>
      <xdr:rowOff>325876</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7" y="66676"/>
          <a:ext cx="872371" cy="259200"/>
        </a:xfrm>
        <a:prstGeom prst="rect">
          <a:avLst/>
        </a:prstGeom>
      </xdr:spPr>
    </xdr:pic>
    <xdr:clientData/>
  </xdr:twoCellAnchor>
  <xdr:twoCellAnchor editAs="oneCell">
    <xdr:from>
      <xdr:col>0</xdr:col>
      <xdr:colOff>28576</xdr:colOff>
      <xdr:row>0</xdr:row>
      <xdr:rowOff>66681</xdr:rowOff>
    </xdr:from>
    <xdr:to>
      <xdr:col>2</xdr:col>
      <xdr:colOff>85033</xdr:colOff>
      <xdr:row>0</xdr:row>
      <xdr:rowOff>324376</xdr:rowOff>
    </xdr:to>
    <xdr:pic>
      <xdr:nvPicPr>
        <xdr:cNvPr id="3" name="Bildobjekt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6" y="66681"/>
          <a:ext cx="951807" cy="25769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85725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52499" cy="25753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2</xdr:col>
      <xdr:colOff>161924</xdr:colOff>
      <xdr:row>0</xdr:row>
      <xdr:rowOff>324213</xdr:rowOff>
    </xdr:to>
    <xdr:pic>
      <xdr:nvPicPr>
        <xdr:cNvPr id="3" name="Bildobjekt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66675"/>
          <a:ext cx="990599" cy="257538"/>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oneCellAnchor>
    <xdr:from>
      <xdr:col>0</xdr:col>
      <xdr:colOff>28576</xdr:colOff>
      <xdr:row>0</xdr:row>
      <xdr:rowOff>66676</xdr:rowOff>
    </xdr:from>
    <xdr:ext cx="103822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38224" cy="257538"/>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28576</xdr:colOff>
      <xdr:row>0</xdr:row>
      <xdr:rowOff>66676</xdr:rowOff>
    </xdr:from>
    <xdr:ext cx="108584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85849" cy="257538"/>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2</xdr:col>
      <xdr:colOff>114299</xdr:colOff>
      <xdr:row>0</xdr:row>
      <xdr:rowOff>324213</xdr:rowOff>
    </xdr:to>
    <xdr:pic>
      <xdr:nvPicPr>
        <xdr:cNvPr id="3" name="Bildobjekt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990599" cy="257538"/>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xdr:from>
      <xdr:col>1</xdr:col>
      <xdr:colOff>0</xdr:colOff>
      <xdr:row>7</xdr:row>
      <xdr:rowOff>66675</xdr:rowOff>
    </xdr:from>
    <xdr:to>
      <xdr:col>1</xdr:col>
      <xdr:colOff>0</xdr:colOff>
      <xdr:row>8</xdr:row>
      <xdr:rowOff>76200</xdr:rowOff>
    </xdr:to>
    <xdr:sp macro="" textlink="">
      <xdr:nvSpPr>
        <xdr:cNvPr id="2" name="Text Box 2"/>
        <xdr:cNvSpPr txBox="1">
          <a:spLocks noChangeArrowheads="1"/>
        </xdr:cNvSpPr>
      </xdr:nvSpPr>
      <xdr:spPr bwMode="auto">
        <a:xfrm>
          <a:off x="609600" y="1362075"/>
          <a:ext cx="0" cy="1714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sv-SE" sz="1000" b="0" i="0" strike="noStrike">
              <a:solidFill>
                <a:srgbClr val="000000"/>
              </a:solidFill>
              <a:latin typeface="Arial"/>
              <a:cs typeface="Arial"/>
            </a:rPr>
            <a:t>Procent</a:t>
          </a:r>
        </a:p>
      </xdr:txBody>
    </xdr:sp>
    <xdr:clientData/>
  </xdr:twoCellAnchor>
  <xdr:twoCellAnchor editAs="oneCell">
    <xdr:from>
      <xdr:col>0</xdr:col>
      <xdr:colOff>28576</xdr:colOff>
      <xdr:row>0</xdr:row>
      <xdr:rowOff>66676</xdr:rowOff>
    </xdr:from>
    <xdr:to>
      <xdr:col>2</xdr:col>
      <xdr:colOff>123825</xdr:colOff>
      <xdr:row>0</xdr:row>
      <xdr:rowOff>324214</xdr:rowOff>
    </xdr:to>
    <xdr:pic>
      <xdr:nvPicPr>
        <xdr:cNvPr id="3" name="Bildobjekt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isabella.gripe@can.s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I21"/>
  <sheetViews>
    <sheetView tabSelected="1" workbookViewId="0">
      <selection activeCell="G39" sqref="G39"/>
    </sheetView>
  </sheetViews>
  <sheetFormatPr defaultRowHeight="15" x14ac:dyDescent="0.25"/>
  <sheetData>
    <row r="1" spans="1:9" x14ac:dyDescent="0.25">
      <c r="A1" s="488"/>
      <c r="H1" s="1167"/>
      <c r="I1" s="1167"/>
    </row>
    <row r="2" spans="1:9" s="56" customFormat="1" x14ac:dyDescent="0.25"/>
    <row r="7" spans="1:9" s="37" customFormat="1" x14ac:dyDescent="0.25">
      <c r="A7" s="37" t="s">
        <v>39</v>
      </c>
    </row>
    <row r="8" spans="1:9" s="37" customFormat="1" x14ac:dyDescent="0.25"/>
    <row r="18" spans="2:9" x14ac:dyDescent="0.25">
      <c r="B18" s="1305" t="s">
        <v>604</v>
      </c>
      <c r="C18" s="1305"/>
      <c r="D18" s="1305"/>
      <c r="E18" s="1305"/>
      <c r="F18" s="1305"/>
      <c r="G18" s="1305"/>
      <c r="H18" s="1305"/>
      <c r="I18" s="1305"/>
    </row>
    <row r="19" spans="2:9" x14ac:dyDescent="0.25">
      <c r="B19" s="1305"/>
      <c r="C19" s="1305"/>
      <c r="D19" s="1305"/>
      <c r="E19" s="1305"/>
      <c r="F19" s="1305"/>
      <c r="G19" s="1305"/>
      <c r="H19" s="1305"/>
      <c r="I19" s="1305"/>
    </row>
    <row r="20" spans="2:9" x14ac:dyDescent="0.25">
      <c r="B20" s="1306" t="s">
        <v>609</v>
      </c>
      <c r="C20" s="1306"/>
      <c r="D20" s="1306"/>
      <c r="E20" s="1306"/>
      <c r="F20" s="1306"/>
      <c r="G20" s="1306"/>
      <c r="H20" s="1306"/>
      <c r="I20" s="1306"/>
    </row>
    <row r="21" spans="2:9" x14ac:dyDescent="0.25">
      <c r="B21" s="1306"/>
      <c r="C21" s="1306"/>
      <c r="D21" s="1306"/>
      <c r="E21" s="1306"/>
      <c r="F21" s="1306"/>
      <c r="G21" s="1306"/>
      <c r="H21" s="1306"/>
      <c r="I21" s="1306"/>
    </row>
  </sheetData>
  <mergeCells count="2">
    <mergeCell ref="B18:I19"/>
    <mergeCell ref="B20:I21"/>
  </mergeCells>
  <pageMargins left="0.70866141732283472" right="0.70866141732283472" top="0.74803149606299213" bottom="0.74803149606299213"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K27"/>
  <sheetViews>
    <sheetView workbookViewId="0">
      <pane ySplit="5" topLeftCell="A6" activePane="bottomLeft" state="frozen"/>
      <selection activeCell="A2" sqref="A2:XFD2"/>
      <selection pane="bottomLeft" activeCell="O1" sqref="O1:T1"/>
    </sheetView>
  </sheetViews>
  <sheetFormatPr defaultColWidth="8.85546875" defaultRowHeight="12.75" x14ac:dyDescent="0.2"/>
  <cols>
    <col min="1" max="2" width="6.7109375" style="3" customWidth="1"/>
    <col min="3" max="37" width="5.7109375" style="3" customWidth="1"/>
    <col min="38" max="16384" width="8.85546875" style="3"/>
  </cols>
  <sheetData>
    <row r="1" spans="1:37" s="74" customFormat="1" ht="30" customHeight="1" x14ac:dyDescent="0.25">
      <c r="A1" s="349"/>
      <c r="B1" s="116"/>
      <c r="C1" s="117"/>
      <c r="D1" s="117"/>
      <c r="E1" s="117"/>
      <c r="F1" s="522"/>
      <c r="G1" s="522"/>
      <c r="H1" s="117"/>
      <c r="I1" s="117"/>
      <c r="J1" s="117"/>
      <c r="K1" s="117"/>
      <c r="L1" s="522"/>
      <c r="M1" s="522"/>
      <c r="N1" s="117"/>
      <c r="O1" s="1311" t="s">
        <v>328</v>
      </c>
      <c r="P1" s="1312"/>
      <c r="Q1" s="1312"/>
      <c r="R1" s="1312"/>
      <c r="S1" s="1312"/>
      <c r="T1" s="1322"/>
    </row>
    <row r="2" spans="1:37" s="121" customFormat="1" ht="15.6" customHeight="1" x14ac:dyDescent="0.2">
      <c r="A2" s="1316" t="s">
        <v>459</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row>
    <row r="3" spans="1:37" ht="15" customHeight="1" x14ac:dyDescent="0.2">
      <c r="B3" s="1326" t="s">
        <v>20</v>
      </c>
      <c r="C3" s="1326"/>
      <c r="D3" s="1326"/>
      <c r="E3" s="1326"/>
      <c r="F3" s="1326"/>
      <c r="G3" s="1326"/>
      <c r="H3" s="1326" t="s">
        <v>21</v>
      </c>
      <c r="I3" s="1326"/>
      <c r="J3" s="1326"/>
      <c r="K3" s="1326"/>
      <c r="L3" s="1326"/>
      <c r="M3" s="1326"/>
      <c r="N3" s="1326" t="s">
        <v>131</v>
      </c>
      <c r="O3" s="1326"/>
      <c r="P3" s="1326"/>
      <c r="Q3" s="1326"/>
      <c r="R3" s="1326"/>
      <c r="S3" s="1326"/>
      <c r="T3" s="1326" t="s">
        <v>22</v>
      </c>
      <c r="U3" s="1326"/>
      <c r="V3" s="1326"/>
      <c r="W3" s="1326"/>
      <c r="X3" s="1326"/>
      <c r="Y3" s="1326"/>
      <c r="Z3" s="1326" t="s">
        <v>23</v>
      </c>
      <c r="AA3" s="1326"/>
      <c r="AB3" s="1326"/>
      <c r="AC3" s="1326"/>
      <c r="AD3" s="1326"/>
      <c r="AE3" s="1326"/>
      <c r="AF3" s="1326" t="s">
        <v>24</v>
      </c>
      <c r="AG3" s="1326"/>
      <c r="AH3" s="1326"/>
      <c r="AI3" s="1326"/>
      <c r="AJ3" s="1326"/>
      <c r="AK3" s="1326"/>
    </row>
    <row r="4" spans="1:37" ht="15" customHeight="1" x14ac:dyDescent="0.2">
      <c r="A4" s="3" t="s">
        <v>39</v>
      </c>
      <c r="B4" s="1319" t="s">
        <v>28</v>
      </c>
      <c r="C4" s="1319"/>
      <c r="D4" s="1319" t="s">
        <v>29</v>
      </c>
      <c r="E4" s="1319"/>
      <c r="F4" s="1319" t="s">
        <v>382</v>
      </c>
      <c r="G4" s="1319"/>
      <c r="H4" s="1319" t="s">
        <v>28</v>
      </c>
      <c r="I4" s="1319"/>
      <c r="J4" s="1319" t="s">
        <v>29</v>
      </c>
      <c r="K4" s="1319"/>
      <c r="L4" s="1319" t="s">
        <v>382</v>
      </c>
      <c r="M4" s="1319"/>
      <c r="N4" s="1319" t="s">
        <v>28</v>
      </c>
      <c r="O4" s="1319"/>
      <c r="P4" s="1319" t="s">
        <v>29</v>
      </c>
      <c r="Q4" s="1319"/>
      <c r="R4" s="1319" t="s">
        <v>382</v>
      </c>
      <c r="S4" s="1319"/>
      <c r="T4" s="1319" t="s">
        <v>28</v>
      </c>
      <c r="U4" s="1319"/>
      <c r="V4" s="1319" t="s">
        <v>29</v>
      </c>
      <c r="W4" s="1319"/>
      <c r="X4" s="1319" t="s">
        <v>382</v>
      </c>
      <c r="Y4" s="1319"/>
      <c r="Z4" s="1319" t="s">
        <v>28</v>
      </c>
      <c r="AA4" s="1319"/>
      <c r="AB4" s="1319" t="s">
        <v>29</v>
      </c>
      <c r="AC4" s="1319"/>
      <c r="AD4" s="518" t="s">
        <v>382</v>
      </c>
      <c r="AE4" s="518"/>
      <c r="AF4" s="1319" t="s">
        <v>28</v>
      </c>
      <c r="AG4" s="1319"/>
      <c r="AH4" s="1319" t="s">
        <v>29</v>
      </c>
      <c r="AI4" s="1319"/>
      <c r="AJ4" s="1319" t="s">
        <v>382</v>
      </c>
      <c r="AK4" s="1319"/>
    </row>
    <row r="5" spans="1:37" ht="15" customHeight="1" x14ac:dyDescent="0.2">
      <c r="A5" s="4"/>
      <c r="B5" s="108" t="s">
        <v>67</v>
      </c>
      <c r="C5" s="108" t="s">
        <v>30</v>
      </c>
      <c r="D5" s="108" t="s">
        <v>67</v>
      </c>
      <c r="E5" s="108" t="s">
        <v>30</v>
      </c>
      <c r="F5" s="620" t="s">
        <v>67</v>
      </c>
      <c r="G5" s="620" t="s">
        <v>30</v>
      </c>
      <c r="H5" s="108" t="s">
        <v>67</v>
      </c>
      <c r="I5" s="108" t="s">
        <v>30</v>
      </c>
      <c r="J5" s="108" t="s">
        <v>67</v>
      </c>
      <c r="K5" s="108" t="s">
        <v>30</v>
      </c>
      <c r="L5" s="620" t="s">
        <v>67</v>
      </c>
      <c r="M5" s="620" t="s">
        <v>30</v>
      </c>
      <c r="N5" s="108" t="s">
        <v>67</v>
      </c>
      <c r="O5" s="108" t="s">
        <v>30</v>
      </c>
      <c r="P5" s="108" t="s">
        <v>67</v>
      </c>
      <c r="Q5" s="108" t="s">
        <v>30</v>
      </c>
      <c r="R5" s="620" t="s">
        <v>67</v>
      </c>
      <c r="S5" s="620" t="s">
        <v>30</v>
      </c>
      <c r="T5" s="108" t="s">
        <v>67</v>
      </c>
      <c r="U5" s="108" t="s">
        <v>30</v>
      </c>
      <c r="V5" s="108" t="s">
        <v>67</v>
      </c>
      <c r="W5" s="108" t="s">
        <v>30</v>
      </c>
      <c r="X5" s="620" t="s">
        <v>67</v>
      </c>
      <c r="Y5" s="620" t="s">
        <v>30</v>
      </c>
      <c r="Z5" s="108" t="s">
        <v>67</v>
      </c>
      <c r="AA5" s="108" t="s">
        <v>30</v>
      </c>
      <c r="AB5" s="108" t="s">
        <v>67</v>
      </c>
      <c r="AC5" s="108" t="s">
        <v>30</v>
      </c>
      <c r="AD5" s="620" t="s">
        <v>67</v>
      </c>
      <c r="AE5" s="620" t="s">
        <v>30</v>
      </c>
      <c r="AF5" s="108" t="s">
        <v>67</v>
      </c>
      <c r="AG5" s="108" t="s">
        <v>30</v>
      </c>
      <c r="AH5" s="108" t="s">
        <v>67</v>
      </c>
      <c r="AI5" s="108" t="s">
        <v>30</v>
      </c>
      <c r="AJ5" s="620" t="s">
        <v>67</v>
      </c>
      <c r="AK5" s="620" t="s">
        <v>30</v>
      </c>
    </row>
    <row r="6" spans="1:37" ht="6" customHeight="1" x14ac:dyDescent="0.2">
      <c r="A6" s="226"/>
      <c r="B6" s="284"/>
      <c r="C6" s="284"/>
      <c r="D6" s="284"/>
      <c r="E6" s="284"/>
      <c r="F6" s="517"/>
      <c r="G6" s="517"/>
      <c r="H6" s="284"/>
      <c r="I6" s="284"/>
      <c r="J6" s="284"/>
      <c r="K6" s="284"/>
      <c r="L6" s="517"/>
      <c r="M6" s="517"/>
      <c r="N6" s="284"/>
      <c r="O6" s="284"/>
      <c r="P6" s="284"/>
      <c r="Q6" s="284"/>
      <c r="R6" s="517"/>
      <c r="S6" s="517"/>
      <c r="T6" s="284"/>
      <c r="U6" s="284"/>
      <c r="V6" s="284"/>
      <c r="W6" s="284"/>
      <c r="X6" s="517"/>
      <c r="Y6" s="517"/>
      <c r="Z6" s="284"/>
      <c r="AA6" s="284"/>
      <c r="AB6" s="284"/>
      <c r="AC6" s="284"/>
      <c r="AD6" s="519"/>
      <c r="AE6" s="519"/>
      <c r="AF6" s="284"/>
      <c r="AG6" s="284"/>
      <c r="AH6" s="284"/>
      <c r="AI6" s="284"/>
      <c r="AJ6" s="517"/>
      <c r="AK6" s="517"/>
    </row>
    <row r="7" spans="1:37" ht="12.75" customHeight="1" x14ac:dyDescent="0.2">
      <c r="A7" s="6">
        <v>2004</v>
      </c>
      <c r="B7" s="957">
        <v>1.7677439228434484</v>
      </c>
      <c r="C7" s="651">
        <f>B7/AF7*100</f>
        <v>24.804922045183346</v>
      </c>
      <c r="D7" s="957">
        <v>1.0461019611565721</v>
      </c>
      <c r="E7" s="651">
        <f>D7/AH7*100</f>
        <v>25.939985877453132</v>
      </c>
      <c r="F7" s="1095">
        <v>1.4176881882798529</v>
      </c>
      <c r="G7" s="651">
        <f>F7/AJ7*100</f>
        <v>25.207353657278343</v>
      </c>
      <c r="H7" s="957">
        <v>0.18529369706356516</v>
      </c>
      <c r="I7" s="651">
        <f>H7/AF7*100</f>
        <v>2.600034796743913</v>
      </c>
      <c r="J7" s="957">
        <v>0.47400322252170402</v>
      </c>
      <c r="K7" s="651">
        <f>J7/AH7*100</f>
        <v>11.753765268240391</v>
      </c>
      <c r="L7" s="1095">
        <v>0.32531537874691413</v>
      </c>
      <c r="M7" s="651">
        <v>5.7843042426520954</v>
      </c>
      <c r="N7" s="957">
        <v>1.2373255792155728</v>
      </c>
      <c r="O7" s="651">
        <v>17.362110054710499</v>
      </c>
      <c r="P7" s="957">
        <v>1.3475003822290585</v>
      </c>
      <c r="Q7" s="651">
        <v>33.413703618564213</v>
      </c>
      <c r="R7" s="1095">
        <v>1.2908331551393488</v>
      </c>
      <c r="S7" s="651">
        <v>22.951794423580878</v>
      </c>
      <c r="T7" s="957">
        <v>3.0063334686101615</v>
      </c>
      <c r="U7" s="651">
        <v>42.184768035152118</v>
      </c>
      <c r="V7" s="957">
        <v>0.90545760519086205</v>
      </c>
      <c r="W7" s="651">
        <v>22.452455270531765</v>
      </c>
      <c r="X7" s="1095">
        <v>1.9857586895767712</v>
      </c>
      <c r="Y7" s="651">
        <v>35.307990840292049</v>
      </c>
      <c r="Z7" s="957">
        <v>0.94452401581043643</v>
      </c>
      <c r="AA7" s="651">
        <v>13.253528567811834</v>
      </c>
      <c r="AB7" s="957">
        <v>0.27195254668643115</v>
      </c>
      <c r="AC7" s="651">
        <v>6.7435541489512456</v>
      </c>
      <c r="AD7" s="1095">
        <v>0.61777013952775228</v>
      </c>
      <c r="AE7" s="651">
        <v>10.984326817928066</v>
      </c>
      <c r="AF7" s="957">
        <v>7.1265852786129242</v>
      </c>
      <c r="AG7" s="651">
        <v>100</v>
      </c>
      <c r="AH7" s="957">
        <v>4.0327776819101402</v>
      </c>
      <c r="AI7" s="651">
        <v>100</v>
      </c>
      <c r="AJ7" s="957">
        <v>5.6241055985284323</v>
      </c>
      <c r="AK7" s="651">
        <v>100</v>
      </c>
    </row>
    <row r="8" spans="1:37" ht="12.75" customHeight="1" x14ac:dyDescent="0.2">
      <c r="A8" s="6">
        <v>2005</v>
      </c>
      <c r="B8" s="957">
        <v>1.8457271782122824</v>
      </c>
      <c r="C8" s="651">
        <f t="shared" ref="C8:C15" si="0">B8/AF8*100</f>
        <v>25.876419484306712</v>
      </c>
      <c r="D8" s="957">
        <v>1.1392918737110591</v>
      </c>
      <c r="E8" s="651">
        <f t="shared" ref="E8:E15" si="1">D8/AH8*100</f>
        <v>25.214259283045987</v>
      </c>
      <c r="F8" s="1095">
        <v>1.5021475418234409</v>
      </c>
      <c r="G8" s="651">
        <f t="shared" ref="G8:G15" si="2">F8/AJ8*100</f>
        <v>25.641857217897503</v>
      </c>
      <c r="H8" s="957">
        <v>0.22898294877153264</v>
      </c>
      <c r="I8" s="651">
        <f t="shared" ref="I8:I15" si="3">H8/AF8*100</f>
        <v>3.2102571317743323</v>
      </c>
      <c r="J8" s="957">
        <v>0.4570031662521945</v>
      </c>
      <c r="K8" s="651">
        <f t="shared" ref="K8:K15" si="4">J8/AH8*100</f>
        <v>10.114174069829449</v>
      </c>
      <c r="L8" s="1095">
        <v>0.34005720749207541</v>
      </c>
      <c r="M8" s="651">
        <v>5.8048215089737409</v>
      </c>
      <c r="N8" s="957">
        <v>1.1802133503114134</v>
      </c>
      <c r="O8" s="651">
        <v>16.546159201717462</v>
      </c>
      <c r="P8" s="957">
        <v>1.4511124354631764</v>
      </c>
      <c r="Q8" s="651">
        <v>32.115321842364246</v>
      </c>
      <c r="R8" s="1095">
        <v>1.3121722288417166</v>
      </c>
      <c r="S8" s="651">
        <v>22.398953498540134</v>
      </c>
      <c r="T8" s="957">
        <v>3.1173835511310051</v>
      </c>
      <c r="U8" s="651">
        <v>43.70457639393652</v>
      </c>
      <c r="V8" s="957">
        <v>1.2473406949865333</v>
      </c>
      <c r="W8" s="651">
        <v>27.605543779786146</v>
      </c>
      <c r="X8" s="1095">
        <v>2.2049112812413711</v>
      </c>
      <c r="Y8" s="651">
        <v>37.638127199603694</v>
      </c>
      <c r="Z8" s="957">
        <v>0.79295361899019878</v>
      </c>
      <c r="AA8" s="651">
        <v>11.116919509449611</v>
      </c>
      <c r="AB8" s="957">
        <v>0.25306077310275171</v>
      </c>
      <c r="AC8" s="651">
        <v>5.600619204450763</v>
      </c>
      <c r="AD8" s="1095">
        <v>0.52960367417642518</v>
      </c>
      <c r="AE8" s="651">
        <v>9.0404047653143049</v>
      </c>
      <c r="AF8" s="957">
        <v>7.1328538298417277</v>
      </c>
      <c r="AG8" s="651">
        <v>100</v>
      </c>
      <c r="AH8" s="957">
        <v>4.5184427625725121</v>
      </c>
      <c r="AI8" s="651">
        <v>100</v>
      </c>
      <c r="AJ8" s="957">
        <v>5.8581854233825625</v>
      </c>
      <c r="AK8" s="651">
        <v>100</v>
      </c>
    </row>
    <row r="9" spans="1:37" ht="12.75" customHeight="1" x14ac:dyDescent="0.2">
      <c r="A9" s="6">
        <v>2006</v>
      </c>
      <c r="B9" s="957">
        <v>1.9739800314699532</v>
      </c>
      <c r="C9" s="651">
        <f t="shared" si="0"/>
        <v>25.635791291067179</v>
      </c>
      <c r="D9" s="957">
        <v>1.3392133916325557</v>
      </c>
      <c r="E9" s="651">
        <f t="shared" si="1"/>
        <v>28.97221896002619</v>
      </c>
      <c r="F9" s="1095">
        <v>1.6643194680572186</v>
      </c>
      <c r="G9" s="651">
        <f t="shared" si="2"/>
        <v>26.853070399001737</v>
      </c>
      <c r="H9" s="957">
        <v>0.20740136983234517</v>
      </c>
      <c r="I9" s="651">
        <f t="shared" si="3"/>
        <v>2.6934913959307538</v>
      </c>
      <c r="J9" s="957">
        <v>0.49134146206194285</v>
      </c>
      <c r="K9" s="651">
        <f t="shared" si="4"/>
        <v>10.629562481931769</v>
      </c>
      <c r="L9" s="1095">
        <v>0.34500982017834181</v>
      </c>
      <c r="M9" s="651">
        <v>5.5665833197340389</v>
      </c>
      <c r="N9" s="957">
        <v>1.3908656802247621</v>
      </c>
      <c r="O9" s="651">
        <v>18.062970102893321</v>
      </c>
      <c r="P9" s="957">
        <v>1.4252092520559685</v>
      </c>
      <c r="Q9" s="651">
        <v>30.83263262778808</v>
      </c>
      <c r="R9" s="1095">
        <v>1.4072430071601516</v>
      </c>
      <c r="S9" s="651">
        <v>22.705253567625331</v>
      </c>
      <c r="T9" s="957">
        <v>3.3476686696041544</v>
      </c>
      <c r="U9" s="651">
        <v>43.47568564901308</v>
      </c>
      <c r="V9" s="957">
        <v>1.1293381739934703</v>
      </c>
      <c r="W9" s="651">
        <v>24.431829207568374</v>
      </c>
      <c r="X9" s="1095">
        <v>2.265900111668786</v>
      </c>
      <c r="Y9" s="651">
        <v>36.559312309658047</v>
      </c>
      <c r="Z9" s="957">
        <v>0.8117608998034429</v>
      </c>
      <c r="AA9" s="651">
        <v>10.542220627284355</v>
      </c>
      <c r="AB9" s="957">
        <v>0.26659712685682341</v>
      </c>
      <c r="AC9" s="651">
        <v>5.7674978324358044</v>
      </c>
      <c r="AD9" s="1095">
        <v>0.54582024324498146</v>
      </c>
      <c r="AE9" s="651">
        <v>8.806572114527377</v>
      </c>
      <c r="AF9" s="957">
        <v>7.7000940172179853</v>
      </c>
      <c r="AG9" s="651">
        <v>100</v>
      </c>
      <c r="AH9" s="957">
        <v>4.6224053238045286</v>
      </c>
      <c r="AI9" s="651">
        <v>100</v>
      </c>
      <c r="AJ9" s="957">
        <v>6.1978739984947486</v>
      </c>
      <c r="AK9" s="651">
        <v>100</v>
      </c>
    </row>
    <row r="10" spans="1:37" ht="12.75" customHeight="1" x14ac:dyDescent="0.2">
      <c r="A10" s="6">
        <v>2007</v>
      </c>
      <c r="B10" s="957">
        <v>1.9997400223793567</v>
      </c>
      <c r="C10" s="651">
        <f t="shared" si="0"/>
        <v>27.551179864267066</v>
      </c>
      <c r="D10" s="957">
        <v>1.3231528566885675</v>
      </c>
      <c r="E10" s="651">
        <f t="shared" si="1"/>
        <v>31.113858115943543</v>
      </c>
      <c r="F10" s="1095">
        <v>1.6716868797594615</v>
      </c>
      <c r="G10" s="651">
        <f t="shared" si="2"/>
        <v>28.840438753301996</v>
      </c>
      <c r="H10" s="957">
        <v>0.19574577076525287</v>
      </c>
      <c r="I10" s="651">
        <f t="shared" si="3"/>
        <v>2.6968640311585457</v>
      </c>
      <c r="J10" s="957">
        <v>0.50596310824096402</v>
      </c>
      <c r="K10" s="651">
        <f t="shared" si="4"/>
        <v>11.897691398338921</v>
      </c>
      <c r="L10" s="1095">
        <v>0.34550873157504924</v>
      </c>
      <c r="M10" s="651">
        <v>5.9608192971850524</v>
      </c>
      <c r="N10" s="957">
        <v>1.103783028679733</v>
      </c>
      <c r="O10" s="651">
        <v>15.207239148065524</v>
      </c>
      <c r="P10" s="957">
        <v>1.1537982754472453</v>
      </c>
      <c r="Q10" s="651">
        <v>27.131495545065032</v>
      </c>
      <c r="R10" s="1095">
        <v>1.1288789267789738</v>
      </c>
      <c r="S10" s="651">
        <v>19.47575466545921</v>
      </c>
      <c r="T10" s="957">
        <v>3.2829565036412478</v>
      </c>
      <c r="U10" s="651">
        <v>45.230542023540522</v>
      </c>
      <c r="V10" s="957">
        <v>1.0963653929925503</v>
      </c>
      <c r="W10" s="651">
        <v>25.780964843451891</v>
      </c>
      <c r="X10" s="1095">
        <v>2.2198371826411654</v>
      </c>
      <c r="Y10" s="651">
        <v>38.297290648998192</v>
      </c>
      <c r="Z10" s="957">
        <v>0.70827330942709821</v>
      </c>
      <c r="AA10" s="651">
        <v>9.7581511209979901</v>
      </c>
      <c r="AB10" s="957">
        <v>0.20674171954701884</v>
      </c>
      <c r="AC10" s="651">
        <v>4.861518830659314</v>
      </c>
      <c r="AD10" s="1095">
        <v>0.46469405942288444</v>
      </c>
      <c r="AE10" s="651">
        <v>8.0170399864222084</v>
      </c>
      <c r="AF10" s="957">
        <v>7.2582736283209082</v>
      </c>
      <c r="AG10" s="651">
        <v>100</v>
      </c>
      <c r="AH10" s="957">
        <v>4.2526158336196493</v>
      </c>
      <c r="AI10" s="651">
        <v>100</v>
      </c>
      <c r="AJ10" s="957">
        <v>5.7963295706382656</v>
      </c>
      <c r="AK10" s="651">
        <v>100</v>
      </c>
    </row>
    <row r="11" spans="1:37" ht="12.75" customHeight="1" x14ac:dyDescent="0.2">
      <c r="A11" s="6">
        <v>2008</v>
      </c>
      <c r="B11" s="957">
        <v>1.8059903057787452</v>
      </c>
      <c r="C11" s="651">
        <f t="shared" si="0"/>
        <v>27.582749124928714</v>
      </c>
      <c r="D11" s="957">
        <v>1.1664299868962678</v>
      </c>
      <c r="E11" s="651">
        <f t="shared" si="1"/>
        <v>29.83955103693842</v>
      </c>
      <c r="F11" s="1095">
        <v>1.4999270608185347</v>
      </c>
      <c r="G11" s="651">
        <f t="shared" si="2"/>
        <v>28.392504945936171</v>
      </c>
      <c r="H11" s="957">
        <v>0.20071809525622181</v>
      </c>
      <c r="I11" s="651">
        <f t="shared" si="3"/>
        <v>3.065551818617668</v>
      </c>
      <c r="J11" s="957">
        <v>0.55411433171432056</v>
      </c>
      <c r="K11" s="651">
        <f t="shared" si="4"/>
        <v>14.175323909054244</v>
      </c>
      <c r="L11" s="1095">
        <v>0.36942427196107819</v>
      </c>
      <c r="M11" s="651">
        <v>6.9929270181176868</v>
      </c>
      <c r="N11" s="957">
        <v>1.0042992897073311</v>
      </c>
      <c r="O11" s="651">
        <v>15.338584745279995</v>
      </c>
      <c r="P11" s="957">
        <v>1.1350078341609322</v>
      </c>
      <c r="Q11" s="651">
        <v>29.035711165904736</v>
      </c>
      <c r="R11" s="1095">
        <v>1.0668319618547952</v>
      </c>
      <c r="S11" s="651">
        <v>20.194336474545167</v>
      </c>
      <c r="T11" s="957">
        <v>2.951167084290601</v>
      </c>
      <c r="U11" s="651">
        <v>45.072944772333464</v>
      </c>
      <c r="V11" s="957">
        <v>0.87025689376008342</v>
      </c>
      <c r="W11" s="651">
        <v>22.262866428613933</v>
      </c>
      <c r="X11" s="1095">
        <v>1.9540586207912196</v>
      </c>
      <c r="Y11" s="651">
        <v>36.98887799596551</v>
      </c>
      <c r="Z11" s="957">
        <v>0.60607048466847313</v>
      </c>
      <c r="AA11" s="651">
        <v>9.2564672562990413</v>
      </c>
      <c r="AB11" s="957">
        <v>0.20537652903729323</v>
      </c>
      <c r="AC11" s="651">
        <v>5.2539316451426066</v>
      </c>
      <c r="AD11" s="1095">
        <v>0.4141354284163915</v>
      </c>
      <c r="AE11" s="651">
        <v>7.8392759933160168</v>
      </c>
      <c r="AF11" s="957">
        <v>6.5475355541936491</v>
      </c>
      <c r="AG11" s="651">
        <v>100</v>
      </c>
      <c r="AH11" s="957">
        <v>3.909006490923213</v>
      </c>
      <c r="AI11" s="651">
        <v>100</v>
      </c>
      <c r="AJ11" s="957">
        <v>5.2828275056203511</v>
      </c>
      <c r="AK11" s="651">
        <v>100</v>
      </c>
    </row>
    <row r="12" spans="1:37" ht="12.75" customHeight="1" x14ac:dyDescent="0.2">
      <c r="A12" s="6">
        <v>2009</v>
      </c>
      <c r="B12" s="957">
        <v>1.6160964095391437</v>
      </c>
      <c r="C12" s="651">
        <f t="shared" si="0"/>
        <v>24.954105116057811</v>
      </c>
      <c r="D12" s="957">
        <v>1.1868083985503943</v>
      </c>
      <c r="E12" s="651">
        <f t="shared" si="1"/>
        <v>27.977852628354309</v>
      </c>
      <c r="F12" s="1095">
        <v>1.4102426363530847</v>
      </c>
      <c r="G12" s="651">
        <f t="shared" si="2"/>
        <v>26.095330538244056</v>
      </c>
      <c r="H12" s="957">
        <v>0.22586676305976039</v>
      </c>
      <c r="I12" s="651">
        <f t="shared" si="3"/>
        <v>3.4876031617595569</v>
      </c>
      <c r="J12" s="957">
        <v>0.67759992623320442</v>
      </c>
      <c r="K12" s="651">
        <f t="shared" si="4"/>
        <v>15.973758611998361</v>
      </c>
      <c r="L12" s="1095">
        <v>0.44404917689945211</v>
      </c>
      <c r="M12" s="651">
        <v>8.2167491945869688</v>
      </c>
      <c r="N12" s="957">
        <v>0.96453744753956894</v>
      </c>
      <c r="O12" s="651">
        <v>14.893399126565857</v>
      </c>
      <c r="P12" s="957">
        <v>1.2454679738730161</v>
      </c>
      <c r="Q12" s="651">
        <v>29.360695011019228</v>
      </c>
      <c r="R12" s="1095">
        <v>1.0989672993607078</v>
      </c>
      <c r="S12" s="651">
        <v>20.335447382090738</v>
      </c>
      <c r="T12" s="957">
        <v>3.0207765664219668</v>
      </c>
      <c r="U12" s="651">
        <v>46.64373704791165</v>
      </c>
      <c r="V12" s="957">
        <v>0.98295322009563646</v>
      </c>
      <c r="W12" s="651">
        <v>23.172165250930597</v>
      </c>
      <c r="X12" s="1095">
        <v>2.0419064148362214</v>
      </c>
      <c r="Y12" s="651">
        <v>37.783727033743745</v>
      </c>
      <c r="Z12" s="957">
        <v>0.67444856491896044</v>
      </c>
      <c r="AA12" s="651">
        <v>10.414143788093376</v>
      </c>
      <c r="AB12" s="957">
        <v>0.17064407048369704</v>
      </c>
      <c r="AC12" s="651">
        <v>4.0227678382852776</v>
      </c>
      <c r="AD12" s="1095">
        <v>0.43263626420836759</v>
      </c>
      <c r="AE12" s="651">
        <v>8.0055630331416232</v>
      </c>
      <c r="AF12" s="957">
        <v>6.4762747532837617</v>
      </c>
      <c r="AG12" s="651">
        <v>100</v>
      </c>
      <c r="AH12" s="957">
        <v>4.2419567159618845</v>
      </c>
      <c r="AI12" s="651">
        <v>100</v>
      </c>
      <c r="AJ12" s="957">
        <v>5.4041953378835386</v>
      </c>
      <c r="AK12" s="651">
        <v>100</v>
      </c>
    </row>
    <row r="13" spans="1:37" ht="12.75" customHeight="1" x14ac:dyDescent="0.2">
      <c r="A13" s="6">
        <v>2010</v>
      </c>
      <c r="B13" s="957">
        <v>1.6573412835388492</v>
      </c>
      <c r="C13" s="651">
        <f t="shared" si="0"/>
        <v>25.993856358628619</v>
      </c>
      <c r="D13" s="957">
        <v>1.2028570247742991</v>
      </c>
      <c r="E13" s="651">
        <f t="shared" si="1"/>
        <v>29.752655082264123</v>
      </c>
      <c r="F13" s="1095">
        <v>1.4401116835257324</v>
      </c>
      <c r="G13" s="651">
        <f t="shared" si="2"/>
        <v>27.365573723603546</v>
      </c>
      <c r="H13" s="957">
        <v>0.20437713156468179</v>
      </c>
      <c r="I13" s="651">
        <f t="shared" si="3"/>
        <v>3.2054651951571635</v>
      </c>
      <c r="J13" s="957">
        <v>0.62091417043281183</v>
      </c>
      <c r="K13" s="651">
        <f t="shared" si="4"/>
        <v>15.358305075404946</v>
      </c>
      <c r="L13" s="1095">
        <v>0.4031136506232823</v>
      </c>
      <c r="M13" s="651">
        <v>7.6601255661747301</v>
      </c>
      <c r="N13" s="957">
        <v>0.89558055911754253</v>
      </c>
      <c r="O13" s="651">
        <v>14.046347992716262</v>
      </c>
      <c r="P13" s="957">
        <v>1.1843891948687528</v>
      </c>
      <c r="Q13" s="651">
        <v>29.295853515676658</v>
      </c>
      <c r="R13" s="1095">
        <v>1.0343078650676809</v>
      </c>
      <c r="S13" s="651">
        <v>19.654328520630227</v>
      </c>
      <c r="T13" s="957">
        <v>3.0304733100280243</v>
      </c>
      <c r="U13" s="651">
        <v>47.530154894424783</v>
      </c>
      <c r="V13" s="957">
        <v>0.88690552180998883</v>
      </c>
      <c r="W13" s="651">
        <v>21.937598182892444</v>
      </c>
      <c r="X13" s="1095">
        <v>2.0064696175465531</v>
      </c>
      <c r="Y13" s="651">
        <v>38.127731946950554</v>
      </c>
      <c r="Z13" s="957">
        <v>0.61612560947950279</v>
      </c>
      <c r="AA13" s="651">
        <v>9.6633570591360307</v>
      </c>
      <c r="AB13" s="957">
        <v>0.1681204425004944</v>
      </c>
      <c r="AC13" s="651">
        <v>4.1584572687958454</v>
      </c>
      <c r="AD13" s="1095">
        <v>0.40223615203456198</v>
      </c>
      <c r="AE13" s="651">
        <v>7.6434509897535499</v>
      </c>
      <c r="AF13" s="957">
        <v>6.3758961374297867</v>
      </c>
      <c r="AG13" s="651">
        <v>100</v>
      </c>
      <c r="AH13" s="957">
        <v>4.0428560793935162</v>
      </c>
      <c r="AI13" s="651">
        <v>100</v>
      </c>
      <c r="AJ13" s="957">
        <v>5.2624940301675354</v>
      </c>
      <c r="AK13" s="651">
        <v>100</v>
      </c>
    </row>
    <row r="14" spans="1:37" ht="12.75" customHeight="1" x14ac:dyDescent="0.2">
      <c r="A14" s="6">
        <v>2011</v>
      </c>
      <c r="B14" s="957">
        <v>1.513858250416644</v>
      </c>
      <c r="C14" s="651">
        <f t="shared" si="0"/>
        <v>25.215353201011187</v>
      </c>
      <c r="D14" s="957">
        <v>0.92646319669476052</v>
      </c>
      <c r="E14" s="651">
        <f t="shared" si="1"/>
        <v>27.171635419843941</v>
      </c>
      <c r="F14" s="1095">
        <v>1.23303396031168</v>
      </c>
      <c r="G14" s="651">
        <f t="shared" si="2"/>
        <v>25.92862559311358</v>
      </c>
      <c r="H14" s="957">
        <v>0.22683131048587427</v>
      </c>
      <c r="I14" s="651">
        <f t="shared" si="3"/>
        <v>3.7781817481097693</v>
      </c>
      <c r="J14" s="957">
        <v>0.63188688879565236</v>
      </c>
      <c r="K14" s="651">
        <f t="shared" si="4"/>
        <v>18.532198829039615</v>
      </c>
      <c r="L14" s="1095">
        <v>0.42313272479845004</v>
      </c>
      <c r="M14" s="651">
        <v>8.8977679047215563</v>
      </c>
      <c r="N14" s="957">
        <v>0.81447482955692374</v>
      </c>
      <c r="O14" s="651">
        <v>13.566178005740598</v>
      </c>
      <c r="P14" s="957">
        <v>1.1039661352860097</v>
      </c>
      <c r="Q14" s="651">
        <v>32.37750344629012</v>
      </c>
      <c r="R14" s="1095">
        <v>0.95880669327343426</v>
      </c>
      <c r="S14" s="651">
        <v>20.16208844708061</v>
      </c>
      <c r="T14" s="957">
        <v>2.8871202565177914</v>
      </c>
      <c r="U14" s="651">
        <v>48.088886117213541</v>
      </c>
      <c r="V14" s="957">
        <v>0.5997958425741915</v>
      </c>
      <c r="W14" s="651">
        <v>17.591021444679704</v>
      </c>
      <c r="X14" s="1095">
        <v>1.7834204857039713</v>
      </c>
      <c r="Y14" s="651">
        <v>37.502326405688223</v>
      </c>
      <c r="Z14" s="957">
        <v>0.58745127294161992</v>
      </c>
      <c r="AA14" s="651">
        <v>9.7847941387707849</v>
      </c>
      <c r="AB14" s="957">
        <v>0.1839567590964826</v>
      </c>
      <c r="AC14" s="651">
        <v>5.3951479227862933</v>
      </c>
      <c r="AD14" s="1095">
        <v>0.39054134886404218</v>
      </c>
      <c r="AE14" s="651">
        <v>8.2124262098715075</v>
      </c>
      <c r="AF14" s="957">
        <v>6.0037162214167799</v>
      </c>
      <c r="AG14" s="651">
        <v>100</v>
      </c>
      <c r="AH14" s="957">
        <v>3.40967035064127</v>
      </c>
      <c r="AI14" s="651">
        <v>100</v>
      </c>
      <c r="AJ14" s="957">
        <v>4.7554929430550423</v>
      </c>
      <c r="AK14" s="651">
        <v>100</v>
      </c>
    </row>
    <row r="15" spans="1:37" ht="12.75" customHeight="1" x14ac:dyDescent="0.2">
      <c r="A15" s="6" t="s">
        <v>89</v>
      </c>
      <c r="B15" s="957">
        <v>1.4782632648424836</v>
      </c>
      <c r="C15" s="651">
        <f t="shared" si="0"/>
        <v>26.126766072327868</v>
      </c>
      <c r="D15" s="957">
        <v>0.93336577647223218</v>
      </c>
      <c r="E15" s="651">
        <f t="shared" si="1"/>
        <v>27.03572521702776</v>
      </c>
      <c r="F15" s="1095">
        <v>1.215889546662865</v>
      </c>
      <c r="G15" s="651">
        <f t="shared" si="2"/>
        <v>26.520401741510785</v>
      </c>
      <c r="H15" s="957">
        <v>0.22914294335723751</v>
      </c>
      <c r="I15" s="651">
        <f t="shared" si="3"/>
        <v>4.0498632554852394</v>
      </c>
      <c r="J15" s="957">
        <v>0.59887695424776244</v>
      </c>
      <c r="K15" s="651">
        <f t="shared" si="4"/>
        <v>17.346974982358056</v>
      </c>
      <c r="L15" s="1095">
        <v>0.40882796723786463</v>
      </c>
      <c r="M15" s="651">
        <v>8.9171602503460505</v>
      </c>
      <c r="N15" s="957">
        <v>0.88932402655398624</v>
      </c>
      <c r="O15" s="651">
        <v>15.717877428789734</v>
      </c>
      <c r="P15" s="957">
        <v>1.171048161130761</v>
      </c>
      <c r="Q15" s="651">
        <v>33.920395517286039</v>
      </c>
      <c r="R15" s="1095">
        <v>1.0260158653285829</v>
      </c>
      <c r="S15" s="651">
        <v>22.378967741238903</v>
      </c>
      <c r="T15" s="957">
        <v>2.5828245852757896</v>
      </c>
      <c r="U15" s="651">
        <v>45.64873886151004</v>
      </c>
      <c r="V15" s="957">
        <v>0.58273872069758959</v>
      </c>
      <c r="W15" s="651">
        <v>16.879517465970672</v>
      </c>
      <c r="X15" s="1095">
        <v>1.6073797085869541</v>
      </c>
      <c r="Y15" s="651">
        <v>35.059398067757478</v>
      </c>
      <c r="Z15" s="957">
        <v>0.51542663354825846</v>
      </c>
      <c r="AA15" s="651">
        <v>9.1096297949321787</v>
      </c>
      <c r="AB15" s="957">
        <v>0.18899205059806853</v>
      </c>
      <c r="AC15" s="651">
        <v>5.4743137974097325</v>
      </c>
      <c r="AD15" s="1095">
        <v>0.3561126531197995</v>
      </c>
      <c r="AE15" s="651">
        <v>7.7673590104406136</v>
      </c>
      <c r="AF15" s="957">
        <v>5.658041491817789</v>
      </c>
      <c r="AG15" s="651">
        <v>100</v>
      </c>
      <c r="AH15" s="957">
        <v>3.4523422951657148</v>
      </c>
      <c r="AI15" s="651">
        <v>100</v>
      </c>
      <c r="AJ15" s="957">
        <v>4.5847327597594658</v>
      </c>
      <c r="AK15" s="651">
        <v>100</v>
      </c>
    </row>
    <row r="16" spans="1:37" ht="12.75" customHeight="1" x14ac:dyDescent="0.2">
      <c r="A16" s="5" t="s">
        <v>90</v>
      </c>
      <c r="B16" s="39">
        <v>1.23005965370879</v>
      </c>
      <c r="C16" s="152">
        <v>24.185136587905127</v>
      </c>
      <c r="D16" s="39">
        <v>0.8812896110815831</v>
      </c>
      <c r="E16" s="152">
        <v>24.584211057944476</v>
      </c>
      <c r="F16" s="39">
        <v>1.0602119999999999</v>
      </c>
      <c r="G16" s="152">
        <v>24.336520550492196</v>
      </c>
      <c r="H16" s="39">
        <v>0.29996051487462072</v>
      </c>
      <c r="I16" s="152">
        <v>5.8977513825020829</v>
      </c>
      <c r="J16" s="39">
        <v>0.7497871348506302</v>
      </c>
      <c r="K16" s="152">
        <v>20.915854379671099</v>
      </c>
      <c r="L16" s="39">
        <v>0.518845</v>
      </c>
      <c r="M16" s="152">
        <v>11.909770880748496</v>
      </c>
      <c r="N16" s="39">
        <v>0.85202295845841591</v>
      </c>
      <c r="O16" s="152">
        <v>16.752270155530386</v>
      </c>
      <c r="P16" s="39">
        <v>1.2949749801549186</v>
      </c>
      <c r="Q16" s="152">
        <v>36.124263609342435</v>
      </c>
      <c r="R16" s="39">
        <v>1.067507</v>
      </c>
      <c r="S16" s="152">
        <v>24.503972831183081</v>
      </c>
      <c r="T16" s="39">
        <v>2.183048165512957</v>
      </c>
      <c r="U16" s="152">
        <v>42.9225671305581</v>
      </c>
      <c r="V16" s="39">
        <v>0.52437116703216935</v>
      </c>
      <c r="W16" s="152">
        <v>14.627712934455699</v>
      </c>
      <c r="X16" s="39">
        <v>1.3777200000000001</v>
      </c>
      <c r="Y16" s="152">
        <v>31.624723256126241</v>
      </c>
      <c r="Z16" s="39">
        <v>0.52092362093526057</v>
      </c>
      <c r="AA16" s="152">
        <v>10.242274743504467</v>
      </c>
      <c r="AB16" s="39">
        <v>0.13435600828372168</v>
      </c>
      <c r="AC16" s="152">
        <v>3.7479580185862194</v>
      </c>
      <c r="AD16" s="39">
        <v>0.332181</v>
      </c>
      <c r="AE16" s="152">
        <v>7.6250124814499829</v>
      </c>
      <c r="AF16" s="39">
        <v>5.0860149134900361</v>
      </c>
      <c r="AG16" s="152">
        <v>100</v>
      </c>
      <c r="AH16" s="39">
        <v>3.5847789014030256</v>
      </c>
      <c r="AI16" s="152">
        <v>100</v>
      </c>
      <c r="AJ16" s="39">
        <v>4.356465</v>
      </c>
      <c r="AK16" s="152">
        <v>100</v>
      </c>
    </row>
    <row r="17" spans="1:37" s="18" customFormat="1" ht="12.75" customHeight="1" x14ac:dyDescent="0.2">
      <c r="A17" s="5">
        <v>2013</v>
      </c>
      <c r="B17" s="39">
        <v>1.0401174285399102</v>
      </c>
      <c r="C17" s="152">
        <v>25.322446647549292</v>
      </c>
      <c r="D17" s="39">
        <v>0.68190308067002459</v>
      </c>
      <c r="E17" s="152">
        <v>25.159416773277769</v>
      </c>
      <c r="F17" s="39">
        <v>0.86876399999999998</v>
      </c>
      <c r="G17" s="152">
        <v>25.275384514228762</v>
      </c>
      <c r="H17" s="39">
        <v>0.24449959187382472</v>
      </c>
      <c r="I17" s="152">
        <v>5.9525277633927614</v>
      </c>
      <c r="J17" s="39">
        <v>0.54248396311962754</v>
      </c>
      <c r="K17" s="152">
        <v>20.015425223677433</v>
      </c>
      <c r="L17" s="39">
        <v>0.38591799999999998</v>
      </c>
      <c r="M17" s="152">
        <v>11.227704924423817</v>
      </c>
      <c r="N17" s="39">
        <v>0.63173146992653284</v>
      </c>
      <c r="O17" s="152">
        <v>15.379981148136965</v>
      </c>
      <c r="P17" s="39">
        <v>1.0538458079585791</v>
      </c>
      <c r="Q17" s="152">
        <v>38.882572390125091</v>
      </c>
      <c r="R17" s="39">
        <v>0.831816</v>
      </c>
      <c r="S17" s="152">
        <v>24.200437915346065</v>
      </c>
      <c r="T17" s="39">
        <v>1.7042401901313911</v>
      </c>
      <c r="U17" s="152">
        <v>41.491018326451865</v>
      </c>
      <c r="V17" s="39">
        <v>0.32342870721814743</v>
      </c>
      <c r="W17" s="152">
        <v>11.933187973499511</v>
      </c>
      <c r="X17" s="39">
        <v>1.0459909999999999</v>
      </c>
      <c r="Y17" s="152">
        <v>30.431538051096329</v>
      </c>
      <c r="Z17" s="39">
        <v>0.48690315480315938</v>
      </c>
      <c r="AA17" s="152">
        <v>11.854026114468997</v>
      </c>
      <c r="AB17" s="39">
        <v>0.10866788473631653</v>
      </c>
      <c r="AC17" s="152">
        <v>4.0093976394198174</v>
      </c>
      <c r="AD17" s="39">
        <v>0.304705</v>
      </c>
      <c r="AE17" s="152">
        <v>8.86493459490503</v>
      </c>
      <c r="AF17" s="39">
        <v>4.1074918352748231</v>
      </c>
      <c r="AG17" s="152">
        <v>100</v>
      </c>
      <c r="AH17" s="39">
        <v>2.7103294437027055</v>
      </c>
      <c r="AI17" s="152">
        <v>100</v>
      </c>
      <c r="AJ17" s="39">
        <v>3.4371939999999999</v>
      </c>
      <c r="AK17" s="152">
        <v>100</v>
      </c>
    </row>
    <row r="18" spans="1:37" s="18" customFormat="1" ht="12.75" customHeight="1" x14ac:dyDescent="0.2">
      <c r="A18" s="5">
        <v>2014</v>
      </c>
      <c r="B18" s="39">
        <v>1.0953508827045095</v>
      </c>
      <c r="C18" s="152">
        <v>25.366931280014747</v>
      </c>
      <c r="D18" s="39">
        <v>0.75295698232160457</v>
      </c>
      <c r="E18" s="152">
        <v>28.082948111860713</v>
      </c>
      <c r="F18" s="39">
        <v>0.93032599999999999</v>
      </c>
      <c r="G18" s="152">
        <v>26.419485863854419</v>
      </c>
      <c r="H18" s="39">
        <v>0.21757636989948564</v>
      </c>
      <c r="I18" s="152">
        <v>5.0387915968697277</v>
      </c>
      <c r="J18" s="39">
        <v>0.50909845752467597</v>
      </c>
      <c r="K18" s="152">
        <v>18.987785361139316</v>
      </c>
      <c r="L18" s="39">
        <v>0.35857899999999998</v>
      </c>
      <c r="M18" s="152">
        <v>10.18296040482052</v>
      </c>
      <c r="N18" s="39">
        <v>0.63783130916042963</v>
      </c>
      <c r="O18" s="152">
        <v>14.771360705681063</v>
      </c>
      <c r="P18" s="39">
        <v>1.0517800870782474</v>
      </c>
      <c r="Q18" s="152">
        <v>39.228118344071376</v>
      </c>
      <c r="R18" s="39">
        <v>0.83549899999999999</v>
      </c>
      <c r="S18" s="152">
        <v>23.726579736312331</v>
      </c>
      <c r="T18" s="39">
        <v>1.8320537122399749</v>
      </c>
      <c r="U18" s="152">
        <v>42.42803046357195</v>
      </c>
      <c r="V18" s="39">
        <v>0.27867067579618321</v>
      </c>
      <c r="W18" s="152">
        <v>10.393547456790513</v>
      </c>
      <c r="X18" s="39">
        <v>1.0785020000000001</v>
      </c>
      <c r="Y18" s="152">
        <v>30.627401946348616</v>
      </c>
      <c r="Z18" s="39">
        <v>0.53521449325963766</v>
      </c>
      <c r="AA18" s="152">
        <v>12.394885953862618</v>
      </c>
      <c r="AB18" s="39">
        <v>8.868303468558944E-2</v>
      </c>
      <c r="AC18" s="152">
        <v>3.3076007261381797</v>
      </c>
      <c r="AD18" s="39">
        <v>0.31845699999999999</v>
      </c>
      <c r="AE18" s="152">
        <v>9.043572048664112</v>
      </c>
      <c r="AF18" s="39">
        <v>4.3180267672640325</v>
      </c>
      <c r="AG18" s="152">
        <v>100</v>
      </c>
      <c r="AH18" s="39">
        <v>2.681189237406298</v>
      </c>
      <c r="AI18" s="152">
        <v>100</v>
      </c>
      <c r="AJ18" s="39">
        <v>3.521363</v>
      </c>
      <c r="AK18" s="152">
        <v>100</v>
      </c>
    </row>
    <row r="19" spans="1:37" s="18" customFormat="1" ht="12.75" customHeight="1" x14ac:dyDescent="0.2">
      <c r="A19" s="5">
        <v>2015</v>
      </c>
      <c r="B19" s="39">
        <v>1.0293054860191377</v>
      </c>
      <c r="C19" s="409">
        <f>(B19/AF19)*100</f>
        <v>28.499862830446283</v>
      </c>
      <c r="D19" s="39">
        <v>0.77405942663074034</v>
      </c>
      <c r="E19" s="409">
        <f>(D19/AH19)*100</f>
        <v>29.513129040272169</v>
      </c>
      <c r="F19" s="39">
        <v>0.90753600000000001</v>
      </c>
      <c r="G19" s="152">
        <v>28.937209543320392</v>
      </c>
      <c r="H19" s="39">
        <v>0.2046060820870502</v>
      </c>
      <c r="I19" s="409">
        <f>(H19/AF19)*100</f>
        <v>5.6652231557692714</v>
      </c>
      <c r="J19" s="39">
        <v>0.52431098960267031</v>
      </c>
      <c r="K19" s="409">
        <f>(J19/AH19)*100</f>
        <v>19.990787995090457</v>
      </c>
      <c r="L19" s="39">
        <v>0.35657800000000001</v>
      </c>
      <c r="M19" s="152">
        <v>11.369656194947748</v>
      </c>
      <c r="N19" s="39">
        <v>0.63998528738807958</v>
      </c>
      <c r="O19" s="409">
        <f>(N19/AF19)*100</f>
        <v>17.720194006354387</v>
      </c>
      <c r="P19" s="39">
        <v>0.94402973863764239</v>
      </c>
      <c r="Q19" s="409">
        <f>(P19/AH19)*100</f>
        <v>35.993711252299207</v>
      </c>
      <c r="R19" s="39">
        <v>0.78634999999999999</v>
      </c>
      <c r="S19" s="152">
        <v>25.07313729085126</v>
      </c>
      <c r="T19" s="39">
        <v>1.3552356407241699</v>
      </c>
      <c r="U19" s="409">
        <f>(T19/AF19)*100</f>
        <v>37.524360248919045</v>
      </c>
      <c r="V19" s="39">
        <v>0.25785092346525157</v>
      </c>
      <c r="W19" s="409">
        <f>(V19/AH19)*100</f>
        <v>9.8312704626664331</v>
      </c>
      <c r="X19" s="39">
        <v>0.82825499999999996</v>
      </c>
      <c r="Y19" s="152">
        <v>26.409297802294159</v>
      </c>
      <c r="Z19" s="39">
        <v>0.38248308292580868</v>
      </c>
      <c r="AA19" s="409">
        <f>(Z19/AF19)*100</f>
        <v>10.590359758511074</v>
      </c>
      <c r="AB19" s="39">
        <v>0.12251191495558127</v>
      </c>
      <c r="AC19" s="409">
        <f>(AB19/AH19)*100</f>
        <v>4.6711012496715822</v>
      </c>
      <c r="AD19" s="39">
        <v>0.25750600000000001</v>
      </c>
      <c r="AE19" s="152">
        <v>8.210699168586439</v>
      </c>
      <c r="AF19" s="39">
        <v>3.6116155791442441</v>
      </c>
      <c r="AG19" s="152">
        <v>100</v>
      </c>
      <c r="AH19" s="39">
        <v>2.6227629932918899</v>
      </c>
      <c r="AI19" s="152">
        <v>100</v>
      </c>
      <c r="AJ19" s="39">
        <v>3.136225</v>
      </c>
      <c r="AK19" s="152">
        <v>100</v>
      </c>
    </row>
    <row r="20" spans="1:37" s="587" customFormat="1" ht="12.75" customHeight="1" x14ac:dyDescent="0.2">
      <c r="A20" s="586">
        <v>2016</v>
      </c>
      <c r="B20" s="39">
        <v>0.95992779746161117</v>
      </c>
      <c r="C20" s="409">
        <v>28.286123936594855</v>
      </c>
      <c r="D20" s="39">
        <v>0.7534623927598908</v>
      </c>
      <c r="E20" s="409">
        <v>32.261122658987425</v>
      </c>
      <c r="F20" s="39">
        <v>0.87584499999999998</v>
      </c>
      <c r="G20" s="152">
        <v>29.675668184933812</v>
      </c>
      <c r="H20" s="39">
        <v>0.19771932881986656</v>
      </c>
      <c r="I20" s="409">
        <v>5.8261813591066014</v>
      </c>
      <c r="J20" s="39">
        <v>0.45913667567101091</v>
      </c>
      <c r="K20" s="409">
        <v>19.658930231150233</v>
      </c>
      <c r="L20" s="39">
        <v>0.32742100000000002</v>
      </c>
      <c r="M20" s="152">
        <v>11.09378594703311</v>
      </c>
      <c r="N20" s="39">
        <v>0.56839658028973039</v>
      </c>
      <c r="O20" s="409">
        <v>16.748901487931931</v>
      </c>
      <c r="P20" s="39">
        <v>0.82989356604010456</v>
      </c>
      <c r="Q20" s="409">
        <v>35.533688721815558</v>
      </c>
      <c r="R20" s="39">
        <v>0.69491700000000001</v>
      </c>
      <c r="S20" s="152">
        <v>23.545406216932964</v>
      </c>
      <c r="T20" s="39">
        <v>1.3907736581727324</v>
      </c>
      <c r="U20" s="409">
        <v>40.981828182133221</v>
      </c>
      <c r="V20" s="39">
        <v>0.23124109755974348</v>
      </c>
      <c r="W20" s="409">
        <v>9.9010879426215901</v>
      </c>
      <c r="X20" s="39">
        <v>0.85916800000000004</v>
      </c>
      <c r="Y20" s="152">
        <v>29.110612589114758</v>
      </c>
      <c r="Z20" s="39">
        <v>0.27681761901470509</v>
      </c>
      <c r="AA20" s="409">
        <v>8.1569650342334032</v>
      </c>
      <c r="AB20" s="39">
        <v>6.1778273314756681E-2</v>
      </c>
      <c r="AC20" s="409">
        <v>2.6451704454251992</v>
      </c>
      <c r="AD20" s="39">
        <v>0.19403999999999999</v>
      </c>
      <c r="AE20" s="152">
        <v>6.5745270619853482</v>
      </c>
      <c r="AF20" s="39">
        <v>3.3936349837586448</v>
      </c>
      <c r="AG20" s="152">
        <v>100</v>
      </c>
      <c r="AH20" s="39">
        <v>2.3355120053455045</v>
      </c>
      <c r="AI20" s="152">
        <v>100</v>
      </c>
      <c r="AJ20" s="39">
        <v>2.9513910000000001</v>
      </c>
      <c r="AK20" s="152">
        <v>100</v>
      </c>
    </row>
    <row r="21" spans="1:37" s="18" customFormat="1" ht="12.75" customHeight="1" x14ac:dyDescent="0.2">
      <c r="A21" s="5">
        <v>2017</v>
      </c>
      <c r="B21" s="39">
        <v>1.0799538839325249</v>
      </c>
      <c r="C21" s="409">
        <f>B21/$AF$21*100</f>
        <v>29.246715604544438</v>
      </c>
      <c r="D21" s="39">
        <v>0.74332040523856135</v>
      </c>
      <c r="E21" s="409">
        <f>D21/$AH$21*100</f>
        <v>31.024932872537097</v>
      </c>
      <c r="F21" s="39">
        <v>0.93007691158717831</v>
      </c>
      <c r="G21" s="152">
        <v>29.925647432473184</v>
      </c>
      <c r="H21" s="39">
        <v>0.18804457319890636</v>
      </c>
      <c r="I21" s="409">
        <f>H21/$AF$21*100</f>
        <v>5.0925194447191524</v>
      </c>
      <c r="J21" s="39">
        <v>0.45101233616556374</v>
      </c>
      <c r="K21" s="409">
        <f>J21/$AH$21*100</f>
        <v>18.824489891047662</v>
      </c>
      <c r="L21" s="39">
        <v>0.31031061688674116</v>
      </c>
      <c r="M21" s="152">
        <v>9.9843851619312591</v>
      </c>
      <c r="N21" s="39">
        <v>0.66119853796097294</v>
      </c>
      <c r="O21" s="409">
        <f>N21/$AF$21*100</f>
        <v>17.906214224137535</v>
      </c>
      <c r="P21" s="39">
        <v>0.92400177798994354</v>
      </c>
      <c r="Q21" s="409">
        <f>P21/$AH$21*100</f>
        <v>38.566266894075781</v>
      </c>
      <c r="R21" s="39">
        <v>0.78440827625883003</v>
      </c>
      <c r="S21" s="152">
        <v>25.23869287151475</v>
      </c>
      <c r="T21" s="39">
        <v>1.4761037625994331</v>
      </c>
      <c r="U21" s="409">
        <f>T21/$AF$21*100</f>
        <v>39.975028183926526</v>
      </c>
      <c r="V21" s="39">
        <v>0.21283669645456779</v>
      </c>
      <c r="W21" s="409">
        <f>V21/$AH$21*100</f>
        <v>8.8834426900957659</v>
      </c>
      <c r="X21" s="39">
        <v>0.89377323672221309</v>
      </c>
      <c r="Y21" s="152">
        <v>28.757560190464215</v>
      </c>
      <c r="Z21" s="39">
        <v>0.28726389994349782</v>
      </c>
      <c r="AA21" s="409">
        <f>Z21/$AF$21*100</f>
        <v>7.7795225426724928</v>
      </c>
      <c r="AB21" s="39">
        <v>6.47095691071881E-2</v>
      </c>
      <c r="AC21" s="409">
        <f>AB21/$AH$21*100</f>
        <v>2.7008676522434341</v>
      </c>
      <c r="AD21" s="39">
        <v>0.18939015537072354</v>
      </c>
      <c r="AE21" s="152">
        <v>6.0937143436167869</v>
      </c>
      <c r="AF21" s="39">
        <v>3.6925646576353297</v>
      </c>
      <c r="AG21" s="152">
        <v>100</v>
      </c>
      <c r="AH21" s="39">
        <v>2.3958807849558306</v>
      </c>
      <c r="AI21" s="152">
        <v>100</v>
      </c>
      <c r="AJ21" s="39">
        <v>3.1079591968256799</v>
      </c>
      <c r="AK21" s="152">
        <v>100</v>
      </c>
    </row>
    <row r="22" spans="1:37" s="930" customFormat="1" ht="12.75" customHeight="1" x14ac:dyDescent="0.2">
      <c r="A22" s="895">
        <v>2018</v>
      </c>
      <c r="B22" s="39">
        <v>0.8784275529538188</v>
      </c>
      <c r="C22" s="409">
        <v>28.92683689852818</v>
      </c>
      <c r="D22" s="39">
        <v>0.78545913880644558</v>
      </c>
      <c r="E22" s="409">
        <v>32.603349969656918</v>
      </c>
      <c r="F22" s="39">
        <v>0.84419200718570775</v>
      </c>
      <c r="G22" s="152">
        <v>30.552531092157885</v>
      </c>
      <c r="H22" s="39">
        <v>0.20442232853852563</v>
      </c>
      <c r="I22" s="409">
        <v>6.7316779126145532</v>
      </c>
      <c r="J22" s="39">
        <v>0.41686124537577329</v>
      </c>
      <c r="K22" s="409">
        <v>17.303348322391223</v>
      </c>
      <c r="L22" s="39">
        <v>0.30067439052407902</v>
      </c>
      <c r="M22" s="152">
        <v>10.881841556078255</v>
      </c>
      <c r="N22" s="39">
        <v>0.56517791731799893</v>
      </c>
      <c r="O22" s="409">
        <v>18.611448807511504</v>
      </c>
      <c r="P22" s="39">
        <v>0.92855945290472863</v>
      </c>
      <c r="Q22" s="409">
        <v>38.543251093480812</v>
      </c>
      <c r="R22" s="39">
        <v>0.74236839332714111</v>
      </c>
      <c r="S22" s="152">
        <v>26.867387070597186</v>
      </c>
      <c r="T22" s="39">
        <v>1.1575206714191371</v>
      </c>
      <c r="U22" s="409">
        <v>38.117442418813241</v>
      </c>
      <c r="V22" s="39">
        <v>0.20971191502321454</v>
      </c>
      <c r="W22" s="409">
        <v>8.7048588787171539</v>
      </c>
      <c r="X22" s="39">
        <v>0.72019106790554788</v>
      </c>
      <c r="Y22" s="152">
        <v>26.06475755181868</v>
      </c>
      <c r="Z22" s="39">
        <v>0.23117329798609468</v>
      </c>
      <c r="AA22" s="409">
        <v>7.6125939625326993</v>
      </c>
      <c r="AB22" s="39">
        <v>6.8544546881972812E-2</v>
      </c>
      <c r="AC22" s="409">
        <v>2.8451917357539527</v>
      </c>
      <c r="AD22" s="39">
        <v>0.15565784315509681</v>
      </c>
      <c r="AE22" s="152">
        <v>5.6334827293480281</v>
      </c>
      <c r="AF22" s="39">
        <v>3.0367217682155698</v>
      </c>
      <c r="AG22" s="152">
        <v>100</v>
      </c>
      <c r="AH22" s="39">
        <v>2.4091362989921334</v>
      </c>
      <c r="AI22" s="152">
        <v>100</v>
      </c>
      <c r="AJ22" s="39">
        <v>2.7630837020975716</v>
      </c>
      <c r="AK22" s="152">
        <v>100</v>
      </c>
    </row>
    <row r="23" spans="1:37" s="37" customFormat="1" ht="6" customHeight="1" x14ac:dyDescent="0.25">
      <c r="A23" s="156"/>
      <c r="B23" s="156"/>
      <c r="C23" s="157"/>
      <c r="D23" s="157"/>
      <c r="E23" s="157"/>
      <c r="F23" s="490"/>
      <c r="G23" s="490"/>
      <c r="H23" s="157"/>
      <c r="I23" s="157"/>
      <c r="J23" s="157"/>
      <c r="K23" s="157"/>
      <c r="L23" s="490"/>
      <c r="M23" s="490"/>
      <c r="N23" s="157"/>
      <c r="O23" s="161"/>
      <c r="P23" s="106"/>
      <c r="Q23" s="106"/>
      <c r="R23" s="230"/>
      <c r="S23" s="230"/>
      <c r="T23" s="165"/>
      <c r="U23" s="106"/>
      <c r="V23" s="106"/>
      <c r="W23" s="106"/>
      <c r="X23" s="230"/>
      <c r="Y23" s="230"/>
      <c r="Z23" s="106"/>
      <c r="AA23" s="106"/>
      <c r="AB23" s="106"/>
      <c r="AC23" s="106"/>
      <c r="AD23" s="230"/>
      <c r="AE23" s="230"/>
      <c r="AF23" s="106"/>
      <c r="AG23" s="106"/>
      <c r="AH23" s="106"/>
      <c r="AI23" s="408"/>
      <c r="AJ23" s="531"/>
      <c r="AK23" s="531"/>
    </row>
    <row r="24" spans="1:37" s="37" customFormat="1" ht="15" customHeight="1" x14ac:dyDescent="0.25">
      <c r="A24" s="1325" t="s">
        <v>194</v>
      </c>
      <c r="B24" s="1325"/>
      <c r="C24" s="1325"/>
      <c r="D24" s="1325"/>
      <c r="E24" s="1325"/>
      <c r="F24" s="1325"/>
      <c r="G24" s="1325"/>
      <c r="H24" s="1325"/>
      <c r="I24" s="1325"/>
      <c r="J24" s="1325"/>
      <c r="K24" s="1325"/>
      <c r="L24" s="1325"/>
      <c r="M24" s="1325"/>
      <c r="N24" s="1325"/>
      <c r="O24" s="1325"/>
      <c r="P24" s="1325"/>
      <c r="Q24" s="1325"/>
      <c r="R24" s="1325"/>
      <c r="S24" s="1325"/>
      <c r="T24" s="1325"/>
      <c r="U24" s="1325"/>
      <c r="V24" s="1325"/>
      <c r="W24" s="1325"/>
      <c r="X24" s="1325"/>
      <c r="Y24" s="1325"/>
      <c r="Z24" s="1325"/>
      <c r="AA24" s="1325"/>
      <c r="AB24" s="1325"/>
      <c r="AC24" s="1325"/>
      <c r="AD24" s="1325"/>
      <c r="AE24" s="1325"/>
      <c r="AF24" s="1325"/>
      <c r="AG24" s="1325"/>
      <c r="AH24" s="1325"/>
      <c r="AI24" s="1325"/>
      <c r="AJ24" s="1325"/>
      <c r="AK24" s="1325"/>
    </row>
    <row r="25" spans="1:37" s="18" customFormat="1" x14ac:dyDescent="0.2">
      <c r="H25" s="619"/>
      <c r="L25" s="524"/>
      <c r="M25" s="524"/>
      <c r="R25" s="524"/>
      <c r="S25" s="524"/>
      <c r="X25" s="524"/>
      <c r="Y25" s="524"/>
      <c r="AD25" s="524"/>
      <c r="AE25" s="596"/>
      <c r="AJ25" s="596"/>
    </row>
    <row r="26" spans="1:37" x14ac:dyDescent="0.2">
      <c r="A26" s="1337"/>
      <c r="B26" s="1337"/>
      <c r="C26" s="1337"/>
      <c r="D26" s="1337"/>
      <c r="E26" s="1337"/>
      <c r="F26" s="1337"/>
      <c r="G26" s="1337"/>
      <c r="H26" s="1337"/>
      <c r="I26" s="1337"/>
      <c r="J26" s="1337"/>
      <c r="K26" s="1337"/>
      <c r="L26" s="1337"/>
      <c r="M26" s="1337"/>
      <c r="N26" s="1337"/>
      <c r="O26" s="1337"/>
      <c r="P26" s="1337"/>
      <c r="Q26" s="1337"/>
      <c r="R26" s="1337"/>
      <c r="S26" s="1337"/>
      <c r="T26" s="1337"/>
      <c r="U26" s="1337"/>
      <c r="V26" s="1337"/>
      <c r="W26" s="1337"/>
      <c r="X26" s="1337"/>
      <c r="Y26" s="1337"/>
      <c r="Z26" s="1337"/>
      <c r="AA26" s="1337"/>
      <c r="AB26" s="1337"/>
      <c r="AC26" s="1337"/>
      <c r="AD26" s="1337"/>
      <c r="AE26" s="1337"/>
      <c r="AF26" s="1337"/>
      <c r="AG26" s="1337"/>
      <c r="AH26" s="1337"/>
      <c r="AI26" s="1337"/>
      <c r="AJ26" s="1337"/>
      <c r="AK26" s="1337"/>
    </row>
    <row r="27" spans="1:37" x14ac:dyDescent="0.2">
      <c r="H27" s="619"/>
    </row>
  </sheetData>
  <mergeCells count="27">
    <mergeCell ref="A26:AK26"/>
    <mergeCell ref="AF3:AK3"/>
    <mergeCell ref="B3:G3"/>
    <mergeCell ref="H3:M3"/>
    <mergeCell ref="N3:S3"/>
    <mergeCell ref="T3:Y3"/>
    <mergeCell ref="AJ4:AK4"/>
    <mergeCell ref="F4:G4"/>
    <mergeCell ref="L4:M4"/>
    <mergeCell ref="R4:S4"/>
    <mergeCell ref="X4:Y4"/>
    <mergeCell ref="A24:AK24"/>
    <mergeCell ref="O1:T1"/>
    <mergeCell ref="A2:AK2"/>
    <mergeCell ref="B4:C4"/>
    <mergeCell ref="AF4:AG4"/>
    <mergeCell ref="AH4:AI4"/>
    <mergeCell ref="Z4:AA4"/>
    <mergeCell ref="D4:E4"/>
    <mergeCell ref="J4:K4"/>
    <mergeCell ref="P4:Q4"/>
    <mergeCell ref="V4:W4"/>
    <mergeCell ref="H4:I4"/>
    <mergeCell ref="N4:O4"/>
    <mergeCell ref="T4:U4"/>
    <mergeCell ref="AB4:AC4"/>
    <mergeCell ref="Z3:AE3"/>
  </mergeCells>
  <phoneticPr fontId="3" type="noConversion"/>
  <hyperlinks>
    <hyperlink ref="O1:Q1" location="Tabellförteckning!A1" display="Tabellförteckning!A1"/>
  </hyperlinks>
  <pageMargins left="0.70866141732283472" right="0.70866141732283472" top="0.74803149606299213" bottom="0.74803149606299213" header="0.31496062992125984" footer="0.31496062992125984"/>
  <pageSetup paperSize="9" scale="90"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22"/>
  <sheetViews>
    <sheetView topLeftCell="E1" workbookViewId="0">
      <pane ySplit="4" topLeftCell="A5" activePane="bottomLeft" state="frozen"/>
      <selection activeCell="A2" sqref="A2:XFD2"/>
      <selection pane="bottomLeft" activeCell="I33" sqref="I33"/>
    </sheetView>
  </sheetViews>
  <sheetFormatPr defaultColWidth="9.140625" defaultRowHeight="12.75" x14ac:dyDescent="0.2"/>
  <cols>
    <col min="1" max="3" width="6.7109375" style="18" customWidth="1"/>
    <col min="4" max="4" width="6.7109375" style="561" customWidth="1"/>
    <col min="5" max="6" width="6.7109375" style="18" customWidth="1"/>
    <col min="7" max="7" width="6.7109375" style="561" customWidth="1"/>
    <col min="8" max="9" width="6.7109375" style="18" customWidth="1"/>
    <col min="10" max="10" width="6.7109375" style="561" customWidth="1"/>
    <col min="11" max="12" width="6.7109375" style="18" customWidth="1"/>
    <col min="13" max="13" width="6.7109375" style="561" customWidth="1"/>
    <col min="14" max="15" width="6.7109375" style="18" customWidth="1"/>
    <col min="16" max="16" width="6.7109375" style="561" customWidth="1"/>
    <col min="17" max="31" width="8.7109375" style="18" customWidth="1"/>
    <col min="32" max="16384" width="9.140625" style="18"/>
  </cols>
  <sheetData>
    <row r="1" spans="1:19" s="74" customFormat="1" ht="30" customHeight="1" x14ac:dyDescent="0.25">
      <c r="A1" s="349"/>
      <c r="B1" s="377"/>
      <c r="C1" s="377"/>
      <c r="D1" s="560"/>
      <c r="E1" s="377"/>
      <c r="F1" s="377"/>
      <c r="G1" s="560"/>
      <c r="H1" s="377"/>
      <c r="I1" s="377"/>
      <c r="J1" s="560"/>
      <c r="K1" s="377"/>
      <c r="L1" s="377"/>
      <c r="M1" s="560"/>
      <c r="N1" s="377"/>
      <c r="O1" s="1311" t="s">
        <v>328</v>
      </c>
      <c r="P1" s="1311"/>
      <c r="Q1" s="1312"/>
      <c r="R1" s="1312"/>
      <c r="S1" s="1322"/>
    </row>
    <row r="2" spans="1:19" s="378" customFormat="1" ht="30" customHeight="1" x14ac:dyDescent="0.2">
      <c r="A2" s="1317" t="s">
        <v>435</v>
      </c>
      <c r="B2" s="1317"/>
      <c r="C2" s="1317"/>
      <c r="D2" s="1317"/>
      <c r="E2" s="1317"/>
      <c r="F2" s="1317"/>
      <c r="G2" s="1317"/>
      <c r="H2" s="1317"/>
      <c r="I2" s="1317"/>
      <c r="J2" s="1317"/>
      <c r="K2" s="1317"/>
      <c r="L2" s="1317"/>
      <c r="M2" s="1317"/>
      <c r="N2" s="1317"/>
      <c r="O2" s="1317"/>
      <c r="P2" s="1317"/>
    </row>
    <row r="3" spans="1:19" s="375" customFormat="1" ht="30" customHeight="1" x14ac:dyDescent="0.2">
      <c r="A3" s="134"/>
      <c r="B3" s="1334" t="s">
        <v>19</v>
      </c>
      <c r="C3" s="1334"/>
      <c r="D3" s="1334"/>
      <c r="E3" s="1334" t="s">
        <v>92</v>
      </c>
      <c r="F3" s="1334"/>
      <c r="G3" s="1334"/>
      <c r="H3" s="1334" t="s">
        <v>93</v>
      </c>
      <c r="I3" s="1334"/>
      <c r="J3" s="1334"/>
      <c r="K3" s="1334" t="s">
        <v>94</v>
      </c>
      <c r="L3" s="1334"/>
      <c r="M3" s="1334"/>
      <c r="N3" s="1334" t="s">
        <v>35</v>
      </c>
      <c r="O3" s="1334"/>
      <c r="P3" s="1334"/>
    </row>
    <row r="4" spans="1:19" ht="15" customHeight="1" x14ac:dyDescent="0.2">
      <c r="A4" s="129" t="s">
        <v>39</v>
      </c>
      <c r="B4" s="376" t="s">
        <v>28</v>
      </c>
      <c r="C4" s="376" t="s">
        <v>29</v>
      </c>
      <c r="D4" s="558" t="s">
        <v>382</v>
      </c>
      <c r="E4" s="376" t="s">
        <v>28</v>
      </c>
      <c r="F4" s="376" t="s">
        <v>29</v>
      </c>
      <c r="G4" s="558" t="s">
        <v>382</v>
      </c>
      <c r="H4" s="376" t="s">
        <v>28</v>
      </c>
      <c r="I4" s="376" t="s">
        <v>29</v>
      </c>
      <c r="J4" s="558" t="s">
        <v>382</v>
      </c>
      <c r="K4" s="376" t="s">
        <v>28</v>
      </c>
      <c r="L4" s="376" t="s">
        <v>29</v>
      </c>
      <c r="M4" s="558" t="s">
        <v>382</v>
      </c>
      <c r="N4" s="376" t="s">
        <v>28</v>
      </c>
      <c r="O4" s="376" t="s">
        <v>29</v>
      </c>
      <c r="P4" s="558" t="s">
        <v>382</v>
      </c>
    </row>
    <row r="5" spans="1:19" ht="6" customHeight="1" x14ac:dyDescent="0.2">
      <c r="A5" s="302"/>
      <c r="B5" s="303"/>
      <c r="C5" s="303"/>
      <c r="D5" s="303"/>
      <c r="E5" s="303"/>
      <c r="F5" s="303"/>
      <c r="G5" s="303"/>
      <c r="H5" s="250"/>
      <c r="I5" s="250"/>
      <c r="J5" s="250"/>
      <c r="K5" s="250"/>
      <c r="L5" s="250"/>
      <c r="M5" s="250"/>
      <c r="N5" s="303"/>
      <c r="O5" s="303"/>
      <c r="P5" s="29"/>
    </row>
    <row r="6" spans="1:19" ht="12.75" customHeight="1" x14ac:dyDescent="0.2">
      <c r="A6" s="379">
        <v>2015</v>
      </c>
      <c r="B6" s="70">
        <v>92.8056136660595</v>
      </c>
      <c r="C6" s="70">
        <v>92.788305055912801</v>
      </c>
      <c r="D6" s="745">
        <v>92.770452113045394</v>
      </c>
      <c r="E6" s="70">
        <v>6.2569849170099596</v>
      </c>
      <c r="F6" s="70">
        <v>6.5377312857994294</v>
      </c>
      <c r="G6" s="745">
        <v>6.4236217488380598</v>
      </c>
      <c r="H6" s="70">
        <v>3.82865522776348</v>
      </c>
      <c r="I6" s="70">
        <v>4.8398169554417896</v>
      </c>
      <c r="J6" s="745">
        <v>4.3587668760496978</v>
      </c>
      <c r="K6" s="70">
        <v>1.3110381727948899</v>
      </c>
      <c r="L6" s="70">
        <v>1.57993705282236</v>
      </c>
      <c r="M6" s="745">
        <v>1.4550139325878773</v>
      </c>
      <c r="N6" s="70">
        <v>0.93740141693055501</v>
      </c>
      <c r="O6" s="70">
        <v>0.67396365828776594</v>
      </c>
      <c r="P6" s="749">
        <v>0.80592613811779135</v>
      </c>
    </row>
    <row r="7" spans="1:19" s="618" customFormat="1" ht="12.75" customHeight="1" x14ac:dyDescent="0.2">
      <c r="A7" s="379">
        <v>2016</v>
      </c>
      <c r="B7" s="70">
        <v>92.659448426500305</v>
      </c>
      <c r="C7" s="70">
        <v>94.420043454443501</v>
      </c>
      <c r="D7" s="745">
        <v>93.020442233695675</v>
      </c>
      <c r="E7" s="70">
        <v>5.6437909414335605</v>
      </c>
      <c r="F7" s="70">
        <v>4.7667141199236696</v>
      </c>
      <c r="G7" s="745">
        <v>5.5288268894714072</v>
      </c>
      <c r="H7" s="70">
        <v>3.9064662770497098</v>
      </c>
      <c r="I7" s="70">
        <v>3.2985394778554702</v>
      </c>
      <c r="J7" s="745">
        <v>3.8492939812695428</v>
      </c>
      <c r="K7" s="70">
        <v>1.34172423973586</v>
      </c>
      <c r="L7" s="70">
        <v>0.78444579709580997</v>
      </c>
      <c r="M7" s="745">
        <v>1.2792054948275389</v>
      </c>
      <c r="N7" s="70">
        <v>1.6967606320661899</v>
      </c>
      <c r="O7" s="70">
        <v>0.81324242563285198</v>
      </c>
      <c r="P7" s="749">
        <v>1.4507308768320408</v>
      </c>
    </row>
    <row r="8" spans="1:19" ht="12.75" customHeight="1" x14ac:dyDescent="0.2">
      <c r="A8" s="379">
        <v>2017</v>
      </c>
      <c r="B8" s="70">
        <v>94.357948074357495</v>
      </c>
      <c r="C8" s="70">
        <v>94.148697373908306</v>
      </c>
      <c r="D8" s="70">
        <v>94.190408677262198</v>
      </c>
      <c r="E8" s="70">
        <v>4.8138141045699703</v>
      </c>
      <c r="F8" s="70">
        <v>5.3359539811321701</v>
      </c>
      <c r="G8" s="70">
        <v>5.1157044863675303</v>
      </c>
      <c r="H8" s="70">
        <v>3.6018238500796902</v>
      </c>
      <c r="I8" s="70">
        <v>4.1817341587816701</v>
      </c>
      <c r="J8" s="70">
        <v>3.9501168788782102</v>
      </c>
      <c r="K8" s="70">
        <v>1.4887477253293899</v>
      </c>
      <c r="L8" s="70">
        <v>1.39092606199157</v>
      </c>
      <c r="M8" s="70">
        <v>1.5033267831817301</v>
      </c>
      <c r="N8" s="70">
        <v>0.82823782107256505</v>
      </c>
      <c r="O8" s="70">
        <v>0.51534864495956301</v>
      </c>
      <c r="P8" s="70">
        <v>0.69388683637026005</v>
      </c>
      <c r="Q8" s="631"/>
    </row>
    <row r="9" spans="1:19" s="933" customFormat="1" ht="12.75" customHeight="1" x14ac:dyDescent="0.2">
      <c r="A9" s="379">
        <v>2018</v>
      </c>
      <c r="B9" s="70">
        <v>94.019456065936808</v>
      </c>
      <c r="C9" s="70">
        <v>94.848143699568439</v>
      </c>
      <c r="D9" s="70">
        <v>94.338209457761977</v>
      </c>
      <c r="E9" s="70">
        <v>5.149391076458417</v>
      </c>
      <c r="F9" s="70">
        <v>4.3562081065856972</v>
      </c>
      <c r="G9" s="70">
        <v>4.7970744435485582</v>
      </c>
      <c r="H9" s="70">
        <v>4.0340999678660143</v>
      </c>
      <c r="I9" s="70">
        <v>3.4120396550068772</v>
      </c>
      <c r="J9" s="70">
        <v>3.7345448871691436</v>
      </c>
      <c r="K9" s="70">
        <v>1.0683221402946645</v>
      </c>
      <c r="L9" s="70">
        <v>1.5426241659266995</v>
      </c>
      <c r="M9" s="70">
        <v>1.2693650197202559</v>
      </c>
      <c r="N9" s="70">
        <v>0.83115285760477375</v>
      </c>
      <c r="O9" s="70">
        <v>0.79564819384587804</v>
      </c>
      <c r="P9" s="70">
        <v>0.86471609868945232</v>
      </c>
      <c r="Q9" s="631"/>
    </row>
    <row r="10" spans="1:19" ht="6" customHeight="1" x14ac:dyDescent="0.2">
      <c r="A10" s="205"/>
      <c r="B10" s="205"/>
      <c r="C10" s="205"/>
      <c r="D10" s="205"/>
      <c r="E10" s="205"/>
      <c r="F10" s="205"/>
      <c r="G10" s="205"/>
      <c r="H10" s="205"/>
      <c r="I10" s="205"/>
      <c r="J10" s="205"/>
      <c r="K10" s="205"/>
      <c r="L10" s="205"/>
      <c r="M10" s="205"/>
      <c r="N10" s="205"/>
      <c r="O10" s="205"/>
      <c r="P10" s="205"/>
    </row>
    <row r="11" spans="1:19" s="37" customFormat="1" ht="12.75" customHeight="1" x14ac:dyDescent="0.25">
      <c r="A11" s="1331" t="s">
        <v>194</v>
      </c>
      <c r="B11" s="1331"/>
      <c r="C11" s="1331"/>
      <c r="D11" s="1331"/>
      <c r="E11" s="1331"/>
      <c r="F11" s="1331"/>
      <c r="G11" s="1331"/>
      <c r="H11" s="1331"/>
      <c r="I11" s="1331"/>
      <c r="J11" s="1331"/>
      <c r="K11" s="1331"/>
      <c r="L11" s="1331"/>
      <c r="M11" s="1331"/>
      <c r="N11" s="1331"/>
      <c r="O11" s="1331"/>
      <c r="P11" s="1331"/>
    </row>
    <row r="14" spans="1:19" x14ac:dyDescent="0.2">
      <c r="L14" s="744"/>
    </row>
    <row r="15" spans="1:19" x14ac:dyDescent="0.2">
      <c r="I15" s="744"/>
      <c r="L15" s="744"/>
    </row>
    <row r="16" spans="1:19" x14ac:dyDescent="0.2">
      <c r="H16" s="743"/>
      <c r="I16" s="744"/>
      <c r="J16" s="743"/>
      <c r="K16" s="744"/>
      <c r="L16" s="746"/>
      <c r="M16" s="746"/>
    </row>
    <row r="17" spans="8:14" x14ac:dyDescent="0.2">
      <c r="H17" s="743"/>
      <c r="I17" s="744"/>
      <c r="J17" s="746"/>
      <c r="K17" s="746"/>
      <c r="L17" s="746"/>
      <c r="M17" s="746"/>
    </row>
    <row r="18" spans="8:14" x14ac:dyDescent="0.2">
      <c r="H18" s="746"/>
      <c r="I18" s="746"/>
      <c r="J18" s="743"/>
      <c r="K18" s="744"/>
      <c r="L18" s="747"/>
      <c r="M18" s="748"/>
      <c r="N18" s="744"/>
    </row>
    <row r="19" spans="8:14" x14ac:dyDescent="0.2">
      <c r="H19" s="743"/>
      <c r="I19" s="744"/>
      <c r="J19" s="746"/>
      <c r="K19" s="746"/>
      <c r="L19" s="746"/>
      <c r="M19" s="743"/>
      <c r="N19" s="744"/>
    </row>
    <row r="20" spans="8:14" x14ac:dyDescent="0.2">
      <c r="H20" s="746"/>
      <c r="I20" s="746"/>
      <c r="J20" s="746"/>
      <c r="K20" s="746"/>
      <c r="L20" s="746"/>
      <c r="M20" s="746"/>
    </row>
    <row r="21" spans="8:14" x14ac:dyDescent="0.2">
      <c r="H21" s="746"/>
      <c r="I21" s="746"/>
      <c r="J21" s="746"/>
      <c r="K21" s="746"/>
      <c r="L21" s="746"/>
      <c r="M21" s="746"/>
    </row>
    <row r="22" spans="8:14" x14ac:dyDescent="0.2">
      <c r="H22" s="746"/>
      <c r="I22" s="746"/>
      <c r="J22" s="746"/>
      <c r="K22" s="746"/>
      <c r="L22" s="746"/>
      <c r="M22" s="746"/>
    </row>
  </sheetData>
  <mergeCells count="8">
    <mergeCell ref="A11:P11"/>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29"/>
  <sheetViews>
    <sheetView workbookViewId="0">
      <pane ySplit="4" topLeftCell="A5" activePane="bottomLeft" state="frozen"/>
      <selection activeCell="A2" sqref="A2:XFD2"/>
      <selection pane="bottomLeft"/>
    </sheetView>
  </sheetViews>
  <sheetFormatPr defaultColWidth="9.140625" defaultRowHeight="12.75" x14ac:dyDescent="0.2"/>
  <cols>
    <col min="1" max="3" width="6.7109375" style="18" customWidth="1"/>
    <col min="4" max="4" width="6.7109375" style="561" customWidth="1"/>
    <col min="5" max="6" width="6.7109375" style="18" customWidth="1"/>
    <col min="7" max="7" width="6.7109375" style="561" customWidth="1"/>
    <col min="8" max="9" width="6.7109375" style="18" customWidth="1"/>
    <col min="10" max="10" width="6.7109375" style="561" customWidth="1"/>
    <col min="11" max="12" width="6.7109375" style="18" customWidth="1"/>
    <col min="13" max="13" width="6.7109375" style="561" customWidth="1"/>
    <col min="14" max="15" width="6.7109375" style="18" customWidth="1"/>
    <col min="16" max="16" width="6.7109375" style="561" customWidth="1"/>
    <col min="17" max="31" width="8.7109375" style="18" customWidth="1"/>
    <col min="32" max="16384" width="9.140625" style="18"/>
  </cols>
  <sheetData>
    <row r="1" spans="1:19" s="74" customFormat="1" ht="30" customHeight="1" x14ac:dyDescent="0.25">
      <c r="A1" s="349"/>
      <c r="B1" s="377"/>
      <c r="C1" s="377"/>
      <c r="D1" s="560"/>
      <c r="E1" s="377"/>
      <c r="F1" s="377"/>
      <c r="G1" s="560"/>
      <c r="H1" s="377"/>
      <c r="I1" s="377"/>
      <c r="J1" s="560"/>
      <c r="K1" s="377"/>
      <c r="L1" s="377"/>
      <c r="M1" s="560"/>
      <c r="N1" s="377"/>
      <c r="O1" s="1311" t="s">
        <v>328</v>
      </c>
      <c r="P1" s="1311"/>
      <c r="Q1" s="1312"/>
      <c r="R1" s="1312"/>
      <c r="S1" s="1322"/>
    </row>
    <row r="2" spans="1:19" s="378" customFormat="1" ht="15" customHeight="1" x14ac:dyDescent="0.2">
      <c r="A2" s="1317" t="s">
        <v>547</v>
      </c>
      <c r="B2" s="1317"/>
      <c r="C2" s="1317"/>
      <c r="D2" s="1317"/>
      <c r="E2" s="1317"/>
      <c r="F2" s="1317"/>
      <c r="G2" s="1317"/>
      <c r="H2" s="1317"/>
      <c r="I2" s="1317"/>
      <c r="J2" s="1317"/>
      <c r="K2" s="1317"/>
      <c r="L2" s="1317"/>
      <c r="M2" s="1317"/>
      <c r="N2" s="1317"/>
      <c r="O2" s="1317"/>
      <c r="P2" s="1317"/>
    </row>
    <row r="3" spans="1:19" s="375" customFormat="1" ht="30" customHeight="1" x14ac:dyDescent="0.2">
      <c r="A3" s="134"/>
      <c r="B3" s="1334" t="s">
        <v>19</v>
      </c>
      <c r="C3" s="1334"/>
      <c r="D3" s="1334"/>
      <c r="E3" s="1334" t="s">
        <v>92</v>
      </c>
      <c r="F3" s="1334"/>
      <c r="G3" s="1334"/>
      <c r="H3" s="1334" t="s">
        <v>93</v>
      </c>
      <c r="I3" s="1334"/>
      <c r="J3" s="1334"/>
      <c r="K3" s="1334" t="s">
        <v>94</v>
      </c>
      <c r="L3" s="1334"/>
      <c r="M3" s="1334"/>
      <c r="N3" s="1334" t="s">
        <v>35</v>
      </c>
      <c r="O3" s="1334"/>
      <c r="P3" s="1334"/>
    </row>
    <row r="4" spans="1:19" ht="15" customHeight="1" x14ac:dyDescent="0.2">
      <c r="A4" s="129" t="s">
        <v>39</v>
      </c>
      <c r="B4" s="376" t="s">
        <v>28</v>
      </c>
      <c r="C4" s="376" t="s">
        <v>29</v>
      </c>
      <c r="D4" s="558" t="s">
        <v>382</v>
      </c>
      <c r="E4" s="376" t="s">
        <v>28</v>
      </c>
      <c r="F4" s="376" t="s">
        <v>29</v>
      </c>
      <c r="G4" s="558" t="s">
        <v>382</v>
      </c>
      <c r="H4" s="376" t="s">
        <v>28</v>
      </c>
      <c r="I4" s="376" t="s">
        <v>29</v>
      </c>
      <c r="J4" s="558" t="s">
        <v>382</v>
      </c>
      <c r="K4" s="376" t="s">
        <v>28</v>
      </c>
      <c r="L4" s="376" t="s">
        <v>29</v>
      </c>
      <c r="M4" s="558" t="s">
        <v>382</v>
      </c>
      <c r="N4" s="376" t="s">
        <v>28</v>
      </c>
      <c r="O4" s="376" t="s">
        <v>29</v>
      </c>
      <c r="P4" s="558" t="s">
        <v>382</v>
      </c>
    </row>
    <row r="5" spans="1:19" ht="6" customHeight="1" x14ac:dyDescent="0.2">
      <c r="A5" s="302"/>
      <c r="B5" s="303"/>
      <c r="C5" s="303"/>
      <c r="D5" s="303"/>
      <c r="E5" s="303"/>
      <c r="F5" s="303"/>
      <c r="G5" s="303"/>
      <c r="H5" s="250"/>
      <c r="I5" s="250"/>
      <c r="J5" s="250"/>
      <c r="K5" s="250"/>
      <c r="L5" s="250"/>
      <c r="M5" s="250"/>
      <c r="N5" s="303"/>
      <c r="O5" s="303"/>
      <c r="P5" s="29"/>
    </row>
    <row r="6" spans="1:19" ht="12.75" customHeight="1" x14ac:dyDescent="0.2">
      <c r="A6" s="379">
        <v>2014</v>
      </c>
      <c r="B6" s="70">
        <v>97.298483489574295</v>
      </c>
      <c r="C6" s="70">
        <v>95.945115310204102</v>
      </c>
      <c r="D6" s="752">
        <v>96.65173373465295</v>
      </c>
      <c r="E6" s="70">
        <v>1.43123902180941</v>
      </c>
      <c r="F6" s="70">
        <v>3.1021489480957598</v>
      </c>
      <c r="G6" s="752">
        <v>2.2339829927429045</v>
      </c>
      <c r="H6" s="70">
        <v>1.07109883254602</v>
      </c>
      <c r="I6" s="70">
        <v>2.1574613495820598</v>
      </c>
      <c r="J6" s="752">
        <v>1.5926991411523046</v>
      </c>
      <c r="K6" s="70">
        <v>0.67807829147049892</v>
      </c>
      <c r="L6" s="70">
        <v>0.84467290399885298</v>
      </c>
      <c r="M6" s="774">
        <v>0.75692014155810228</v>
      </c>
      <c r="N6" s="70">
        <v>1.27027748861631</v>
      </c>
      <c r="O6" s="70">
        <v>0.95273574170017195</v>
      </c>
      <c r="P6" s="752">
        <v>1.1142832726048</v>
      </c>
    </row>
    <row r="7" spans="1:19" ht="12.75" customHeight="1" x14ac:dyDescent="0.2">
      <c r="A7" s="379">
        <v>2015</v>
      </c>
      <c r="B7" s="70">
        <v>97.207043526639708</v>
      </c>
      <c r="C7" s="70">
        <v>96.364144765018906</v>
      </c>
      <c r="D7" s="752">
        <v>96.735319349931046</v>
      </c>
      <c r="E7" s="70">
        <v>1.14546166795254</v>
      </c>
      <c r="F7" s="70">
        <v>2.5171292851523801</v>
      </c>
      <c r="G7" s="752">
        <v>1.8205588303482689</v>
      </c>
      <c r="H7" s="70">
        <v>1.0218213806479601</v>
      </c>
      <c r="I7" s="70">
        <v>1.8833268836541701</v>
      </c>
      <c r="J7" s="752">
        <v>1.4516820543023541</v>
      </c>
      <c r="K7" s="70">
        <v>0.55036804884455803</v>
      </c>
      <c r="L7" s="70">
        <v>0.81131330902344501</v>
      </c>
      <c r="M7" s="774">
        <v>0.69331129675762104</v>
      </c>
      <c r="N7" s="70">
        <v>1.6474948054077201</v>
      </c>
      <c r="O7" s="70">
        <v>1.1187259498287401</v>
      </c>
      <c r="P7" s="752">
        <v>1.4441218197205501</v>
      </c>
    </row>
    <row r="8" spans="1:19" ht="12.75" customHeight="1" x14ac:dyDescent="0.2">
      <c r="A8" s="379">
        <v>2016</v>
      </c>
      <c r="B8" s="70">
        <v>96.963265553210888</v>
      </c>
      <c r="C8" s="70">
        <v>96.367205258785404</v>
      </c>
      <c r="D8" s="752">
        <v>96.610798243272484</v>
      </c>
      <c r="E8" s="70">
        <v>1.1560439564754679</v>
      </c>
      <c r="F8" s="70">
        <v>2.1385052312809982</v>
      </c>
      <c r="G8" s="752">
        <v>1.7106720972559251</v>
      </c>
      <c r="H8" s="70">
        <v>1.1208348580225667</v>
      </c>
      <c r="I8" s="70">
        <v>1.5873876370148747</v>
      </c>
      <c r="J8" s="752">
        <v>1.4157671070140734</v>
      </c>
      <c r="K8" s="70">
        <v>0.85864391404742946</v>
      </c>
      <c r="L8" s="70">
        <v>0.48101330499684453</v>
      </c>
      <c r="M8" s="774">
        <v>0.72579145058510219</v>
      </c>
      <c r="N8" s="70">
        <v>1.8806904903136386</v>
      </c>
      <c r="O8" s="70">
        <v>1.4942895099336038</v>
      </c>
      <c r="P8" s="752">
        <v>1.6785296594707999</v>
      </c>
    </row>
    <row r="9" spans="1:19" s="960" customFormat="1" ht="12.75" customHeight="1" x14ac:dyDescent="0.2">
      <c r="A9" s="379">
        <v>2017</v>
      </c>
      <c r="B9" s="752">
        <v>97.622977880488619</v>
      </c>
      <c r="C9" s="752">
        <v>96.296296296296291</v>
      </c>
      <c r="D9" s="752">
        <v>96.930111038536907</v>
      </c>
      <c r="E9" s="752">
        <v>1.0564542753383956</v>
      </c>
      <c r="F9" s="752">
        <v>2.582398912674142</v>
      </c>
      <c r="G9" s="752">
        <v>1.8288700195950358</v>
      </c>
      <c r="H9" s="752">
        <v>0.75932651039947197</v>
      </c>
      <c r="I9" s="752">
        <v>1.9028202514441046</v>
      </c>
      <c r="J9" s="752">
        <v>1.3226649248856956</v>
      </c>
      <c r="K9" s="752">
        <v>0.49521294156487283</v>
      </c>
      <c r="L9" s="752">
        <v>0.98538905878355409</v>
      </c>
      <c r="M9" s="774">
        <v>0.71848465055519262</v>
      </c>
      <c r="N9" s="752">
        <v>1.3205678441729944</v>
      </c>
      <c r="O9" s="752">
        <v>1.1213047910295617</v>
      </c>
      <c r="P9" s="78">
        <v>1.2410189418680599</v>
      </c>
    </row>
    <row r="10" spans="1:19" s="729" customFormat="1" ht="12.75" customHeight="1" x14ac:dyDescent="0.2">
      <c r="A10" s="379">
        <v>2018</v>
      </c>
      <c r="B10" s="752">
        <v>96.813595660804694</v>
      </c>
      <c r="C10" s="752">
        <v>96.607470875078505</v>
      </c>
      <c r="D10" s="752">
        <v>96.479554632175407</v>
      </c>
      <c r="E10" s="752">
        <v>1.2808119148619601</v>
      </c>
      <c r="F10" s="752">
        <v>2.0005998881372102</v>
      </c>
      <c r="G10" s="752">
        <v>1.8085675984406298</v>
      </c>
      <c r="H10" s="752">
        <v>0.99800608961838799</v>
      </c>
      <c r="I10" s="752">
        <v>1.3334607772571301</v>
      </c>
      <c r="J10" s="752">
        <v>1.35417276186768</v>
      </c>
      <c r="K10" s="752">
        <v>0.63740229420495098</v>
      </c>
      <c r="L10" s="752">
        <v>0.56815258404481894</v>
      </c>
      <c r="M10" s="774">
        <v>0.73928891030174904</v>
      </c>
      <c r="N10" s="752">
        <v>1.9055924243333602</v>
      </c>
      <c r="O10" s="752">
        <v>1.3919292367843001</v>
      </c>
      <c r="P10" s="78">
        <v>1.71187776938396</v>
      </c>
    </row>
    <row r="11" spans="1:19" ht="6" customHeight="1" x14ac:dyDescent="0.2">
      <c r="A11" s="205"/>
      <c r="B11" s="943"/>
      <c r="C11" s="943"/>
      <c r="D11" s="943"/>
      <c r="E11" s="943"/>
      <c r="F11" s="943"/>
      <c r="G11" s="943"/>
      <c r="H11" s="943"/>
      <c r="I11" s="943"/>
      <c r="J11" s="943"/>
      <c r="K11" s="943"/>
      <c r="L11" s="943"/>
      <c r="M11" s="943"/>
      <c r="N11" s="943"/>
      <c r="O11" s="943"/>
      <c r="P11" s="943"/>
    </row>
    <row r="12" spans="1:19" s="37" customFormat="1" ht="12.75" customHeight="1" x14ac:dyDescent="0.25">
      <c r="A12" s="1331" t="s">
        <v>194</v>
      </c>
      <c r="B12" s="1331"/>
      <c r="C12" s="1331"/>
      <c r="D12" s="1331"/>
      <c r="E12" s="1331"/>
      <c r="F12" s="1331"/>
      <c r="G12" s="1331"/>
      <c r="H12" s="1331"/>
      <c r="I12" s="1331"/>
      <c r="J12" s="1331"/>
      <c r="K12" s="1331"/>
      <c r="L12" s="1331"/>
      <c r="M12" s="1331"/>
      <c r="N12" s="1331"/>
      <c r="O12" s="1331"/>
      <c r="P12" s="1331"/>
    </row>
    <row r="15" spans="1:19" x14ac:dyDescent="0.2">
      <c r="B15" s="746"/>
      <c r="C15" s="746"/>
      <c r="D15" s="746"/>
      <c r="E15" s="746"/>
      <c r="F15" s="746"/>
      <c r="G15" s="746"/>
      <c r="H15" s="746"/>
      <c r="I15" s="746"/>
      <c r="J15" s="746"/>
      <c r="K15" s="746"/>
      <c r="L15" s="746"/>
      <c r="M15" s="746"/>
      <c r="N15" s="746"/>
      <c r="O15" s="746"/>
    </row>
    <row r="16" spans="1:19" x14ac:dyDescent="0.2">
      <c r="B16" s="746"/>
      <c r="C16" s="746"/>
      <c r="D16" s="746"/>
      <c r="E16" s="746"/>
      <c r="F16" s="746"/>
      <c r="G16" s="746"/>
      <c r="H16" s="751"/>
      <c r="I16" s="750"/>
      <c r="J16" s="746"/>
      <c r="K16" s="746"/>
      <c r="L16" s="746"/>
      <c r="M16" s="746"/>
      <c r="N16" s="746"/>
      <c r="O16" s="746"/>
    </row>
    <row r="17" spans="2:15" x14ac:dyDescent="0.2">
      <c r="B17" s="746"/>
      <c r="C17" s="746"/>
      <c r="D17" s="746"/>
      <c r="E17" s="746"/>
      <c r="F17" s="746"/>
      <c r="G17" s="746"/>
      <c r="H17" s="751"/>
      <c r="I17" s="750"/>
      <c r="J17" s="746"/>
      <c r="K17" s="751"/>
      <c r="L17" s="750"/>
      <c r="M17" s="773"/>
      <c r="N17" s="750"/>
      <c r="O17" s="746"/>
    </row>
    <row r="18" spans="2:15" x14ac:dyDescent="0.2">
      <c r="B18" s="746"/>
      <c r="C18" s="746"/>
      <c r="D18" s="746"/>
      <c r="E18" s="746"/>
      <c r="F18" s="746"/>
      <c r="G18" s="746"/>
      <c r="H18" s="751"/>
      <c r="I18" s="750"/>
      <c r="J18" s="746"/>
      <c r="K18" s="751"/>
      <c r="L18" s="750"/>
      <c r="M18" s="773"/>
      <c r="N18" s="750"/>
      <c r="O18" s="746"/>
    </row>
    <row r="19" spans="2:15" x14ac:dyDescent="0.2">
      <c r="B19" s="746"/>
      <c r="C19" s="746"/>
      <c r="D19" s="746"/>
      <c r="E19" s="746"/>
      <c r="F19" s="746"/>
      <c r="G19" s="746"/>
      <c r="H19" s="751"/>
      <c r="I19" s="750"/>
      <c r="J19" s="746"/>
      <c r="K19" s="751"/>
      <c r="L19" s="750"/>
      <c r="M19" s="773"/>
      <c r="N19" s="750"/>
      <c r="O19" s="746"/>
    </row>
    <row r="20" spans="2:15" x14ac:dyDescent="0.2">
      <c r="B20" s="746"/>
      <c r="C20" s="746"/>
      <c r="D20" s="746"/>
      <c r="E20" s="746"/>
      <c r="F20" s="746"/>
      <c r="G20" s="746"/>
      <c r="H20" s="751"/>
      <c r="I20" s="750"/>
      <c r="J20" s="746"/>
      <c r="K20" s="751"/>
      <c r="L20" s="750"/>
      <c r="M20" s="773"/>
      <c r="N20" s="750"/>
      <c r="O20" s="746"/>
    </row>
    <row r="21" spans="2:15" x14ac:dyDescent="0.2">
      <c r="B21" s="746"/>
      <c r="C21" s="746"/>
      <c r="D21" s="746"/>
      <c r="E21" s="746"/>
      <c r="F21" s="746"/>
      <c r="G21" s="746"/>
      <c r="H21" s="751"/>
      <c r="I21" s="750"/>
      <c r="J21" s="746"/>
      <c r="K21" s="746"/>
      <c r="L21" s="746"/>
      <c r="M21" s="746"/>
      <c r="N21" s="746"/>
      <c r="O21" s="746"/>
    </row>
    <row r="22" spans="2:15" x14ac:dyDescent="0.2">
      <c r="B22" s="746"/>
      <c r="C22" s="746"/>
      <c r="D22" s="746"/>
      <c r="E22" s="746"/>
      <c r="F22" s="746"/>
      <c r="G22" s="746"/>
      <c r="H22" s="751"/>
      <c r="I22" s="750"/>
      <c r="J22" s="746"/>
      <c r="K22" s="746"/>
      <c r="L22" s="746"/>
      <c r="M22" s="746"/>
      <c r="N22" s="746"/>
      <c r="O22" s="746"/>
    </row>
    <row r="23" spans="2:15" x14ac:dyDescent="0.2">
      <c r="B23" s="746"/>
      <c r="C23" s="746"/>
      <c r="D23" s="746"/>
      <c r="E23" s="746"/>
      <c r="F23" s="746"/>
      <c r="G23" s="746"/>
      <c r="H23" s="751"/>
      <c r="I23" s="750"/>
      <c r="J23" s="746"/>
      <c r="K23" s="746"/>
      <c r="L23" s="746"/>
      <c r="M23" s="746"/>
      <c r="N23" s="746"/>
      <c r="O23" s="746"/>
    </row>
    <row r="24" spans="2:15" x14ac:dyDescent="0.2">
      <c r="B24" s="746"/>
      <c r="C24" s="746"/>
      <c r="D24" s="746"/>
      <c r="E24" s="746"/>
      <c r="F24" s="746"/>
      <c r="G24" s="746"/>
      <c r="H24" s="746"/>
      <c r="I24" s="746"/>
      <c r="J24" s="746"/>
      <c r="K24" s="746"/>
      <c r="L24" s="746"/>
      <c r="M24" s="746"/>
      <c r="N24" s="746"/>
      <c r="O24" s="746"/>
    </row>
    <row r="25" spans="2:15" x14ac:dyDescent="0.2">
      <c r="B25" s="746"/>
      <c r="C25" s="746"/>
      <c r="D25" s="746"/>
      <c r="E25" s="746"/>
      <c r="F25" s="746"/>
      <c r="G25" s="746"/>
      <c r="H25" s="746"/>
      <c r="I25" s="746"/>
      <c r="J25" s="746"/>
      <c r="K25" s="746"/>
      <c r="L25" s="746"/>
      <c r="M25" s="746"/>
      <c r="N25" s="746"/>
      <c r="O25" s="746"/>
    </row>
    <row r="26" spans="2:15" x14ac:dyDescent="0.2">
      <c r="B26" s="746"/>
      <c r="C26" s="746"/>
      <c r="D26" s="746"/>
      <c r="E26" s="746"/>
      <c r="F26" s="746"/>
      <c r="G26" s="746"/>
      <c r="H26" s="746"/>
      <c r="I26" s="746"/>
      <c r="J26" s="746"/>
      <c r="K26" s="746"/>
      <c r="L26" s="746"/>
      <c r="M26" s="746"/>
      <c r="N26" s="746"/>
      <c r="O26" s="746"/>
    </row>
    <row r="27" spans="2:15" x14ac:dyDescent="0.2">
      <c r="B27" s="746"/>
      <c r="C27" s="746"/>
      <c r="D27" s="746"/>
      <c r="E27" s="746"/>
      <c r="F27" s="746"/>
      <c r="G27" s="746"/>
      <c r="H27" s="746"/>
      <c r="I27" s="746"/>
      <c r="J27" s="746"/>
      <c r="K27" s="746"/>
      <c r="L27" s="746"/>
      <c r="M27" s="746"/>
      <c r="N27" s="746"/>
      <c r="O27" s="746"/>
    </row>
    <row r="28" spans="2:15" x14ac:dyDescent="0.2">
      <c r="B28" s="746"/>
      <c r="C28" s="746"/>
      <c r="D28" s="746"/>
      <c r="E28" s="746"/>
      <c r="F28" s="746"/>
      <c r="G28" s="746"/>
      <c r="H28" s="746"/>
      <c r="I28" s="746"/>
      <c r="J28" s="746"/>
      <c r="K28" s="746"/>
      <c r="L28" s="746"/>
      <c r="M28" s="746"/>
      <c r="N28" s="746"/>
      <c r="O28" s="746"/>
    </row>
    <row r="29" spans="2:15" x14ac:dyDescent="0.2">
      <c r="B29" s="746"/>
      <c r="C29" s="746"/>
      <c r="D29" s="746"/>
      <c r="E29" s="746"/>
      <c r="F29" s="746"/>
      <c r="G29" s="746"/>
      <c r="H29" s="746"/>
      <c r="I29" s="746"/>
      <c r="J29" s="746"/>
      <c r="K29" s="746"/>
      <c r="L29" s="746"/>
      <c r="M29" s="746"/>
      <c r="N29" s="746"/>
      <c r="O29" s="746"/>
    </row>
  </sheetData>
  <mergeCells count="8">
    <mergeCell ref="A12:P12"/>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28"/>
  <sheetViews>
    <sheetView workbookViewId="0">
      <pane ySplit="4" topLeftCell="A5" activePane="bottomLeft" state="frozen"/>
      <selection activeCell="A2" sqref="A2:XFD2"/>
      <selection pane="bottomLeft" activeCell="R21" sqref="R21"/>
    </sheetView>
  </sheetViews>
  <sheetFormatPr defaultColWidth="9.140625" defaultRowHeight="12.75" x14ac:dyDescent="0.2"/>
  <cols>
    <col min="1" max="3" width="6.7109375" style="18" customWidth="1"/>
    <col min="4" max="4" width="6.7109375" style="561" customWidth="1"/>
    <col min="5" max="6" width="6.7109375" style="18" customWidth="1"/>
    <col min="7" max="7" width="6.7109375" style="561" customWidth="1"/>
    <col min="8" max="9" width="6.7109375" style="18" customWidth="1"/>
    <col min="10" max="10" width="6.7109375" style="561" customWidth="1"/>
    <col min="11" max="12" width="6.7109375" style="18" customWidth="1"/>
    <col min="13" max="13" width="6.7109375" style="561" customWidth="1"/>
    <col min="14" max="15" width="6.7109375" style="18" customWidth="1"/>
    <col min="16" max="16" width="6.7109375" style="561" customWidth="1"/>
    <col min="17" max="31" width="8.7109375" style="18" customWidth="1"/>
    <col min="32" max="16384" width="9.140625" style="18"/>
  </cols>
  <sheetData>
    <row r="1" spans="1:19" s="74" customFormat="1" ht="30" customHeight="1" x14ac:dyDescent="0.25">
      <c r="A1" s="349"/>
      <c r="B1" s="377"/>
      <c r="C1" s="377"/>
      <c r="D1" s="560"/>
      <c r="E1" s="377"/>
      <c r="F1" s="377"/>
      <c r="G1" s="560"/>
      <c r="H1" s="377"/>
      <c r="I1" s="377"/>
      <c r="J1" s="560"/>
      <c r="K1" s="377"/>
      <c r="L1" s="377"/>
      <c r="M1" s="560"/>
      <c r="N1" s="377"/>
      <c r="O1" s="1311" t="s">
        <v>328</v>
      </c>
      <c r="P1" s="1311"/>
      <c r="Q1" s="1312"/>
      <c r="R1" s="1312"/>
      <c r="S1" s="1322"/>
    </row>
    <row r="2" spans="1:19" s="378" customFormat="1" ht="15" customHeight="1" x14ac:dyDescent="0.2">
      <c r="A2" s="1317" t="s">
        <v>548</v>
      </c>
      <c r="B2" s="1317"/>
      <c r="C2" s="1317"/>
      <c r="D2" s="1317"/>
      <c r="E2" s="1317"/>
      <c r="F2" s="1317"/>
      <c r="G2" s="1317"/>
      <c r="H2" s="1317"/>
      <c r="I2" s="1317"/>
      <c r="J2" s="1317"/>
      <c r="K2" s="1317"/>
      <c r="L2" s="1317"/>
      <c r="M2" s="1317"/>
      <c r="N2" s="1317"/>
      <c r="O2" s="1317"/>
      <c r="P2" s="1317"/>
    </row>
    <row r="3" spans="1:19" s="375" customFormat="1" ht="30" customHeight="1" x14ac:dyDescent="0.2">
      <c r="A3" s="134"/>
      <c r="B3" s="1334" t="s">
        <v>19</v>
      </c>
      <c r="C3" s="1334"/>
      <c r="D3" s="1334"/>
      <c r="E3" s="1334" t="s">
        <v>92</v>
      </c>
      <c r="F3" s="1334"/>
      <c r="G3" s="1334"/>
      <c r="H3" s="1334" t="s">
        <v>93</v>
      </c>
      <c r="I3" s="1334"/>
      <c r="J3" s="1334"/>
      <c r="K3" s="1334" t="s">
        <v>94</v>
      </c>
      <c r="L3" s="1334"/>
      <c r="M3" s="1334"/>
      <c r="N3" s="1334" t="s">
        <v>35</v>
      </c>
      <c r="O3" s="1334"/>
      <c r="P3" s="1334"/>
    </row>
    <row r="4" spans="1:19" ht="15" customHeight="1" x14ac:dyDescent="0.2">
      <c r="A4" s="129" t="s">
        <v>39</v>
      </c>
      <c r="B4" s="376" t="s">
        <v>28</v>
      </c>
      <c r="C4" s="376" t="s">
        <v>29</v>
      </c>
      <c r="D4" s="558" t="s">
        <v>382</v>
      </c>
      <c r="E4" s="376" t="s">
        <v>28</v>
      </c>
      <c r="F4" s="376" t="s">
        <v>29</v>
      </c>
      <c r="G4" s="558" t="s">
        <v>382</v>
      </c>
      <c r="H4" s="376" t="s">
        <v>28</v>
      </c>
      <c r="I4" s="376" t="s">
        <v>29</v>
      </c>
      <c r="J4" s="558" t="s">
        <v>382</v>
      </c>
      <c r="K4" s="376" t="s">
        <v>28</v>
      </c>
      <c r="L4" s="376" t="s">
        <v>29</v>
      </c>
      <c r="M4" s="558" t="s">
        <v>382</v>
      </c>
      <c r="N4" s="376" t="s">
        <v>28</v>
      </c>
      <c r="O4" s="376" t="s">
        <v>29</v>
      </c>
      <c r="P4" s="558" t="s">
        <v>382</v>
      </c>
    </row>
    <row r="5" spans="1:19" ht="6" customHeight="1" x14ac:dyDescent="0.2">
      <c r="A5" s="302"/>
      <c r="B5" s="303"/>
      <c r="C5" s="303"/>
      <c r="D5" s="303"/>
      <c r="E5" s="303"/>
      <c r="F5" s="303"/>
      <c r="G5" s="303"/>
      <c r="H5" s="250"/>
      <c r="I5" s="250"/>
      <c r="J5" s="250"/>
      <c r="K5" s="250"/>
      <c r="L5" s="250"/>
      <c r="M5" s="250"/>
      <c r="N5" s="303"/>
      <c r="O5" s="303"/>
      <c r="P5" s="29"/>
    </row>
    <row r="6" spans="1:19" ht="12.75" customHeight="1" x14ac:dyDescent="0.2">
      <c r="A6" s="379">
        <v>2014</v>
      </c>
      <c r="B6" s="70">
        <v>96.373600017330801</v>
      </c>
      <c r="C6" s="70">
        <v>93.725180657229501</v>
      </c>
      <c r="D6" s="755">
        <v>95.112371949071985</v>
      </c>
      <c r="E6" s="70">
        <v>3.1952151710831198</v>
      </c>
      <c r="F6" s="70">
        <v>5.7502150404591399</v>
      </c>
      <c r="G6" s="755">
        <v>4.4131400376140331</v>
      </c>
      <c r="H6" s="70">
        <v>2.4292419127570701</v>
      </c>
      <c r="I6" s="70">
        <v>4.4534046598257095</v>
      </c>
      <c r="J6" s="755">
        <v>3.3945247951950113</v>
      </c>
      <c r="K6" s="70">
        <v>1.3187775230688501</v>
      </c>
      <c r="L6" s="70">
        <v>2.404704945393402</v>
      </c>
      <c r="M6" s="755">
        <v>1.8365739846718583</v>
      </c>
      <c r="N6" s="70">
        <v>0.43118481158611205</v>
      </c>
      <c r="O6" s="70">
        <v>0.52460430231140398</v>
      </c>
      <c r="P6" s="758">
        <v>0.47448801331418344</v>
      </c>
    </row>
    <row r="7" spans="1:19" ht="12.75" customHeight="1" x14ac:dyDescent="0.2">
      <c r="A7" s="379">
        <v>2015</v>
      </c>
      <c r="B7" s="70">
        <v>95.876309180668699</v>
      </c>
      <c r="C7" s="70">
        <v>93.493103808940404</v>
      </c>
      <c r="D7" s="755">
        <v>94.669688388669144</v>
      </c>
      <c r="E7" s="70">
        <v>3.2308384385075799</v>
      </c>
      <c r="F7" s="70">
        <v>5.4161654405169495</v>
      </c>
      <c r="G7" s="755">
        <v>4.3247728780096262</v>
      </c>
      <c r="H7" s="70">
        <v>2.30219917726876</v>
      </c>
      <c r="I7" s="70">
        <v>4.0698086306762402</v>
      </c>
      <c r="J7" s="755">
        <v>3.1549766223977267</v>
      </c>
      <c r="K7" s="70">
        <v>1.3076634694861999</v>
      </c>
      <c r="L7" s="70">
        <v>1.7095570755054801</v>
      </c>
      <c r="M7" s="755">
        <v>1.4912826657311584</v>
      </c>
      <c r="N7" s="70">
        <v>0.89285238082378293</v>
      </c>
      <c r="O7" s="70">
        <v>1.09073075054262</v>
      </c>
      <c r="P7" s="757">
        <v>1.0055387333225085</v>
      </c>
    </row>
    <row r="8" spans="1:19" ht="12.75" customHeight="1" x14ac:dyDescent="0.2">
      <c r="A8" s="379">
        <v>2016</v>
      </c>
      <c r="B8" s="70">
        <v>95.135033710930401</v>
      </c>
      <c r="C8" s="70">
        <v>95.081621465909762</v>
      </c>
      <c r="D8" s="755">
        <v>94.87486144343552</v>
      </c>
      <c r="E8" s="70">
        <v>3.1339578995751189</v>
      </c>
      <c r="F8" s="70">
        <v>4.1250008429687295</v>
      </c>
      <c r="G8" s="755">
        <v>3.7399907890724156</v>
      </c>
      <c r="H8" s="70">
        <v>2.0965413861552302</v>
      </c>
      <c r="I8" s="70">
        <v>2.3443041921167582</v>
      </c>
      <c r="J8" s="755">
        <v>2.2743559022712092</v>
      </c>
      <c r="K8" s="70">
        <v>1.1166817385565584</v>
      </c>
      <c r="L8" s="70">
        <v>0.85552616824613636</v>
      </c>
      <c r="M8" s="755">
        <v>1.0242140530776302</v>
      </c>
      <c r="N8" s="70">
        <v>1.7310083894944757</v>
      </c>
      <c r="O8" s="70">
        <v>0.79337769112151191</v>
      </c>
      <c r="P8" s="757">
        <v>1.3851477674914978</v>
      </c>
    </row>
    <row r="9" spans="1:19" s="960" customFormat="1" ht="12.75" customHeight="1" x14ac:dyDescent="0.2">
      <c r="A9" s="379">
        <v>2017</v>
      </c>
      <c r="B9" s="758">
        <v>96.847427796936586</v>
      </c>
      <c r="C9" s="758">
        <v>96.533178603245815</v>
      </c>
      <c r="D9" s="758">
        <v>96.653538910534536</v>
      </c>
      <c r="E9" s="758">
        <v>2.568059429779288</v>
      </c>
      <c r="F9" s="758">
        <v>2.7214989457927303</v>
      </c>
      <c r="G9" s="758">
        <v>2.6571973365393302</v>
      </c>
      <c r="H9" s="758">
        <v>1.8964599121837751</v>
      </c>
      <c r="I9" s="758">
        <v>1.9500412055883549</v>
      </c>
      <c r="J9" s="758">
        <v>1.9517109751829569</v>
      </c>
      <c r="K9" s="758">
        <v>1.0857827068403225</v>
      </c>
      <c r="L9" s="758">
        <v>0.90574210882300354</v>
      </c>
      <c r="M9" s="758">
        <v>1.0071615015125097</v>
      </c>
      <c r="N9" s="758">
        <v>0.58451277328389706</v>
      </c>
      <c r="O9" s="758">
        <v>0.74532245096114458</v>
      </c>
      <c r="P9" s="758">
        <v>0.68926375292574293</v>
      </c>
    </row>
    <row r="10" spans="1:19" s="729" customFormat="1" ht="12.75" customHeight="1" x14ac:dyDescent="0.2">
      <c r="A10" s="379">
        <v>2018</v>
      </c>
      <c r="B10" s="758">
        <v>97.329910056231</v>
      </c>
      <c r="C10" s="758">
        <v>96.981613746421104</v>
      </c>
      <c r="D10" s="758">
        <v>97.065447767382395</v>
      </c>
      <c r="E10" s="758">
        <v>1.66540659315824</v>
      </c>
      <c r="F10" s="758">
        <v>2.39084137439098</v>
      </c>
      <c r="G10" s="758">
        <v>2.05445359493786</v>
      </c>
      <c r="H10" s="758">
        <v>1.41431079899597</v>
      </c>
      <c r="I10" s="758">
        <v>1.4251800775505001</v>
      </c>
      <c r="J10" s="758">
        <v>1.4607592620007701</v>
      </c>
      <c r="K10" s="758">
        <v>0.71996284197399008</v>
      </c>
      <c r="L10" s="758">
        <v>0.68872037870008995</v>
      </c>
      <c r="M10" s="758">
        <v>0.71604089123557302</v>
      </c>
      <c r="N10" s="758">
        <v>1.00468335061072</v>
      </c>
      <c r="O10" s="758">
        <v>0.62754487918791302</v>
      </c>
      <c r="P10" s="758">
        <v>0.88009863767972607</v>
      </c>
    </row>
    <row r="11" spans="1:19" ht="6" customHeight="1" x14ac:dyDescent="0.2">
      <c r="A11" s="205"/>
      <c r="B11" s="943"/>
      <c r="C11" s="943"/>
      <c r="D11" s="943"/>
      <c r="E11" s="943"/>
      <c r="F11" s="943"/>
      <c r="G11" s="943"/>
      <c r="H11" s="943"/>
      <c r="I11" s="943"/>
      <c r="J11" s="943"/>
      <c r="K11" s="943"/>
      <c r="L11" s="943"/>
      <c r="M11" s="943"/>
      <c r="N11" s="943"/>
      <c r="O11" s="943"/>
      <c r="P11" s="943"/>
    </row>
    <row r="12" spans="1:19" s="37" customFormat="1" ht="12.75" customHeight="1" x14ac:dyDescent="0.25">
      <c r="A12" s="1331" t="s">
        <v>194</v>
      </c>
      <c r="B12" s="1331"/>
      <c r="C12" s="1331"/>
      <c r="D12" s="1331"/>
      <c r="E12" s="1331"/>
      <c r="F12" s="1331"/>
      <c r="G12" s="1331"/>
      <c r="H12" s="1331"/>
      <c r="I12" s="1331"/>
      <c r="J12" s="1331"/>
      <c r="K12" s="1331"/>
      <c r="L12" s="1331"/>
      <c r="M12" s="1331"/>
      <c r="N12" s="1331"/>
      <c r="O12" s="1331"/>
      <c r="P12" s="1331"/>
    </row>
    <row r="16" spans="1:19" x14ac:dyDescent="0.2">
      <c r="E16" s="746"/>
      <c r="F16" s="746"/>
      <c r="G16" s="746"/>
      <c r="H16" s="746"/>
      <c r="I16" s="746"/>
      <c r="J16" s="746"/>
      <c r="K16" s="746"/>
      <c r="L16" s="746"/>
      <c r="M16" s="746"/>
    </row>
    <row r="17" spans="5:13" x14ac:dyDescent="0.2">
      <c r="E17" s="746"/>
      <c r="F17" s="746"/>
      <c r="G17" s="746"/>
      <c r="H17" s="746"/>
      <c r="I17" s="746"/>
      <c r="J17" s="746"/>
      <c r="K17" s="746"/>
      <c r="L17" s="746"/>
      <c r="M17" s="746"/>
    </row>
    <row r="18" spans="5:13" x14ac:dyDescent="0.2">
      <c r="E18" s="746"/>
      <c r="F18" s="746"/>
      <c r="G18" s="756"/>
      <c r="H18" s="753"/>
      <c r="I18" s="746"/>
      <c r="J18" s="746"/>
      <c r="K18" s="746"/>
      <c r="L18" s="746"/>
      <c r="M18" s="746"/>
    </row>
    <row r="19" spans="5:13" x14ac:dyDescent="0.2">
      <c r="E19" s="746"/>
      <c r="F19" s="746"/>
      <c r="G19" s="754"/>
      <c r="H19" s="753"/>
      <c r="I19" s="746"/>
      <c r="J19" s="746"/>
      <c r="K19" s="746"/>
      <c r="L19" s="746"/>
      <c r="M19" s="746"/>
    </row>
    <row r="20" spans="5:13" x14ac:dyDescent="0.2">
      <c r="E20" s="746"/>
      <c r="F20" s="746"/>
      <c r="G20" s="754"/>
      <c r="H20" s="753"/>
      <c r="I20" s="746"/>
      <c r="J20" s="746"/>
      <c r="K20" s="746"/>
      <c r="L20" s="746"/>
      <c r="M20" s="746"/>
    </row>
    <row r="21" spans="5:13" x14ac:dyDescent="0.2">
      <c r="E21" s="746"/>
      <c r="F21" s="746"/>
      <c r="G21" s="756"/>
      <c r="H21" s="753"/>
      <c r="I21" s="746"/>
      <c r="J21" s="746"/>
      <c r="K21" s="746"/>
      <c r="L21" s="746"/>
      <c r="M21" s="746"/>
    </row>
    <row r="22" spans="5:13" x14ac:dyDescent="0.2">
      <c r="E22" s="746"/>
      <c r="F22" s="746"/>
      <c r="G22" s="746"/>
      <c r="H22" s="746"/>
      <c r="I22" s="746"/>
      <c r="J22" s="746"/>
      <c r="K22" s="746"/>
      <c r="L22" s="746"/>
      <c r="M22" s="746"/>
    </row>
    <row r="23" spans="5:13" x14ac:dyDescent="0.2">
      <c r="E23" s="746"/>
      <c r="F23" s="746"/>
      <c r="G23" s="746"/>
      <c r="H23" s="746"/>
      <c r="I23" s="746"/>
      <c r="J23" s="746"/>
      <c r="K23" s="746"/>
      <c r="L23" s="746"/>
      <c r="M23" s="746"/>
    </row>
    <row r="24" spans="5:13" x14ac:dyDescent="0.2">
      <c r="E24" s="746"/>
      <c r="F24" s="746"/>
      <c r="G24" s="746"/>
      <c r="H24" s="746"/>
      <c r="I24" s="746"/>
      <c r="J24" s="746"/>
      <c r="K24" s="746"/>
      <c r="L24" s="746"/>
      <c r="M24" s="746"/>
    </row>
    <row r="25" spans="5:13" x14ac:dyDescent="0.2">
      <c r="E25" s="746"/>
      <c r="F25" s="746"/>
      <c r="G25" s="746"/>
      <c r="H25" s="746"/>
      <c r="I25" s="746"/>
      <c r="J25" s="746"/>
      <c r="K25" s="746"/>
      <c r="L25" s="746"/>
      <c r="M25" s="746"/>
    </row>
    <row r="26" spans="5:13" x14ac:dyDescent="0.2">
      <c r="E26" s="746"/>
      <c r="F26" s="746"/>
      <c r="G26" s="746"/>
      <c r="H26" s="746"/>
      <c r="I26" s="746"/>
      <c r="J26" s="746"/>
      <c r="K26" s="746"/>
      <c r="L26" s="746"/>
      <c r="M26" s="746"/>
    </row>
    <row r="27" spans="5:13" x14ac:dyDescent="0.2">
      <c r="E27" s="746"/>
      <c r="F27" s="746"/>
      <c r="G27" s="746"/>
      <c r="H27" s="746"/>
      <c r="I27" s="746"/>
      <c r="J27" s="746"/>
      <c r="K27" s="746"/>
      <c r="L27" s="746"/>
      <c r="M27" s="746"/>
    </row>
    <row r="28" spans="5:13" x14ac:dyDescent="0.2">
      <c r="E28" s="746"/>
      <c r="F28" s="746"/>
      <c r="G28" s="746"/>
      <c r="H28" s="746"/>
      <c r="I28" s="746"/>
      <c r="J28" s="746"/>
      <c r="K28" s="746"/>
      <c r="L28" s="746"/>
      <c r="M28" s="746"/>
    </row>
  </sheetData>
  <mergeCells count="8">
    <mergeCell ref="A12:P12"/>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51"/>
  <sheetViews>
    <sheetView workbookViewId="0">
      <pane ySplit="4" topLeftCell="A5" activePane="bottomLeft" state="frozen"/>
      <selection activeCell="A2" sqref="A2:XFD2"/>
      <selection pane="bottomLeft" activeCell="H36" sqref="H36"/>
    </sheetView>
  </sheetViews>
  <sheetFormatPr defaultColWidth="9.140625" defaultRowHeight="12.75" x14ac:dyDescent="0.2"/>
  <cols>
    <col min="1" max="3" width="6.7109375" style="18" customWidth="1"/>
    <col min="4" max="4" width="6.7109375" style="561" customWidth="1"/>
    <col min="5" max="6" width="6.7109375" style="18" customWidth="1"/>
    <col min="7" max="7" width="6.7109375" style="561" customWidth="1"/>
    <col min="8" max="9" width="6.7109375" style="18" customWidth="1"/>
    <col min="10" max="10" width="6.7109375" style="561" customWidth="1"/>
    <col min="11" max="12" width="6.7109375" style="18" customWidth="1"/>
    <col min="13" max="13" width="6.7109375" style="561" customWidth="1"/>
    <col min="14" max="15" width="6.7109375" style="18" customWidth="1"/>
    <col min="16" max="16" width="6.7109375" style="561" customWidth="1"/>
    <col min="17" max="31" width="8.7109375" style="18" customWidth="1"/>
    <col min="32" max="16384" width="9.140625" style="18"/>
  </cols>
  <sheetData>
    <row r="1" spans="1:19" s="74" customFormat="1" ht="30" customHeight="1" x14ac:dyDescent="0.25">
      <c r="A1" s="349"/>
      <c r="B1" s="117"/>
      <c r="C1" s="117"/>
      <c r="D1" s="560"/>
      <c r="E1" s="117"/>
      <c r="F1" s="117"/>
      <c r="G1" s="560"/>
      <c r="H1" s="117"/>
      <c r="I1" s="117"/>
      <c r="J1" s="560"/>
      <c r="K1" s="117"/>
      <c r="L1" s="117"/>
      <c r="M1" s="560"/>
      <c r="N1" s="117"/>
      <c r="O1" s="1311" t="s">
        <v>328</v>
      </c>
      <c r="P1" s="1311"/>
      <c r="Q1" s="1312"/>
      <c r="R1" s="1312"/>
      <c r="S1" s="1322"/>
    </row>
    <row r="2" spans="1:19" s="114" customFormat="1" ht="39.75" customHeight="1" x14ac:dyDescent="0.2">
      <c r="A2" s="1317" t="s">
        <v>485</v>
      </c>
      <c r="B2" s="1317"/>
      <c r="C2" s="1317"/>
      <c r="D2" s="1317"/>
      <c r="E2" s="1317"/>
      <c r="F2" s="1317"/>
      <c r="G2" s="1317"/>
      <c r="H2" s="1317"/>
      <c r="I2" s="1317"/>
      <c r="J2" s="1317"/>
      <c r="K2" s="1317"/>
      <c r="L2" s="1317"/>
      <c r="M2" s="1317"/>
      <c r="N2" s="1317"/>
      <c r="O2" s="1317"/>
      <c r="P2" s="1317"/>
    </row>
    <row r="3" spans="1:19" s="104" customFormat="1" ht="30" customHeight="1" x14ac:dyDescent="0.2">
      <c r="A3" s="134"/>
      <c r="B3" s="1334" t="s">
        <v>19</v>
      </c>
      <c r="C3" s="1334"/>
      <c r="D3" s="1334"/>
      <c r="E3" s="1334" t="s">
        <v>92</v>
      </c>
      <c r="F3" s="1334"/>
      <c r="G3" s="1334"/>
      <c r="H3" s="1334" t="s">
        <v>93</v>
      </c>
      <c r="I3" s="1334"/>
      <c r="J3" s="1334"/>
      <c r="K3" s="1334" t="s">
        <v>94</v>
      </c>
      <c r="L3" s="1334"/>
      <c r="M3" s="1334"/>
      <c r="N3" s="1334" t="s">
        <v>35</v>
      </c>
      <c r="O3" s="1334"/>
      <c r="P3" s="1334"/>
    </row>
    <row r="4" spans="1:19" ht="15" customHeight="1" x14ac:dyDescent="0.2">
      <c r="A4" s="129" t="s">
        <v>39</v>
      </c>
      <c r="B4" s="110" t="s">
        <v>28</v>
      </c>
      <c r="C4" s="110" t="s">
        <v>29</v>
      </c>
      <c r="D4" s="558" t="s">
        <v>382</v>
      </c>
      <c r="E4" s="110" t="s">
        <v>28</v>
      </c>
      <c r="F4" s="110" t="s">
        <v>29</v>
      </c>
      <c r="G4" s="558" t="s">
        <v>382</v>
      </c>
      <c r="H4" s="110" t="s">
        <v>28</v>
      </c>
      <c r="I4" s="110" t="s">
        <v>29</v>
      </c>
      <c r="J4" s="558" t="s">
        <v>382</v>
      </c>
      <c r="K4" s="110" t="s">
        <v>28</v>
      </c>
      <c r="L4" s="110" t="s">
        <v>29</v>
      </c>
      <c r="M4" s="558" t="s">
        <v>382</v>
      </c>
      <c r="N4" s="110" t="s">
        <v>28</v>
      </c>
      <c r="O4" s="110" t="s">
        <v>29</v>
      </c>
      <c r="P4" s="558" t="s">
        <v>382</v>
      </c>
    </row>
    <row r="5" spans="1:19" ht="6" customHeight="1" x14ac:dyDescent="0.2">
      <c r="A5" s="288"/>
      <c r="B5" s="303"/>
      <c r="C5" s="303"/>
      <c r="D5" s="303"/>
      <c r="E5" s="303"/>
      <c r="F5" s="303"/>
      <c r="G5" s="303"/>
      <c r="H5" s="250"/>
      <c r="I5" s="250"/>
      <c r="J5" s="250"/>
      <c r="K5" s="250"/>
      <c r="L5" s="250"/>
      <c r="M5" s="250"/>
      <c r="N5" s="303"/>
      <c r="O5" s="303"/>
      <c r="P5" s="29"/>
    </row>
    <row r="6" spans="1:19" ht="12.75" customHeight="1" x14ac:dyDescent="0.2">
      <c r="A6" s="25">
        <v>1989</v>
      </c>
      <c r="B6" s="70">
        <v>91.447625407147797</v>
      </c>
      <c r="C6" s="70">
        <v>84.171948852534115</v>
      </c>
      <c r="D6" s="791">
        <v>87.89154143638693</v>
      </c>
      <c r="E6" s="70">
        <v>8.3348377656555428</v>
      </c>
      <c r="F6" s="70">
        <v>15.622868838310591</v>
      </c>
      <c r="G6" s="791">
        <v>11.896960171914118</v>
      </c>
      <c r="H6" s="675" t="s">
        <v>37</v>
      </c>
      <c r="I6" s="675" t="s">
        <v>37</v>
      </c>
      <c r="J6" s="675" t="s">
        <v>37</v>
      </c>
      <c r="K6" s="675" t="s">
        <v>37</v>
      </c>
      <c r="L6" s="675" t="s">
        <v>37</v>
      </c>
      <c r="M6" s="675" t="s">
        <v>37</v>
      </c>
      <c r="N6" s="70">
        <v>0.21753682719675896</v>
      </c>
      <c r="O6" s="70">
        <v>0.20518230915563795</v>
      </c>
      <c r="P6" s="791">
        <v>0.21149839169970339</v>
      </c>
    </row>
    <row r="7" spans="1:19" ht="12.75" customHeight="1" x14ac:dyDescent="0.2">
      <c r="A7" s="25">
        <v>1990</v>
      </c>
      <c r="B7" s="70">
        <v>91.503213494475077</v>
      </c>
      <c r="C7" s="70">
        <v>81.50947668301859</v>
      </c>
      <c r="D7" s="791">
        <v>86.628507715592846</v>
      </c>
      <c r="E7" s="70">
        <v>8.2595039034491577</v>
      </c>
      <c r="F7" s="70">
        <v>18.32156901720403</v>
      </c>
      <c r="G7" s="791">
        <v>13.167538593860407</v>
      </c>
      <c r="H7" s="675" t="s">
        <v>37</v>
      </c>
      <c r="I7" s="675" t="s">
        <v>37</v>
      </c>
      <c r="J7" s="675" t="s">
        <v>37</v>
      </c>
      <c r="K7" s="675" t="s">
        <v>37</v>
      </c>
      <c r="L7" s="675" t="s">
        <v>37</v>
      </c>
      <c r="M7" s="675" t="s">
        <v>37</v>
      </c>
      <c r="N7" s="70">
        <v>0.23728260207744678</v>
      </c>
      <c r="O7" s="70">
        <v>0.168954299778037</v>
      </c>
      <c r="P7" s="791">
        <v>0.20395369054376544</v>
      </c>
    </row>
    <row r="8" spans="1:19" ht="12.75" customHeight="1" x14ac:dyDescent="0.2">
      <c r="A8" s="25">
        <v>1991</v>
      </c>
      <c r="B8" s="70">
        <v>89.96478582304222</v>
      </c>
      <c r="C8" s="70">
        <v>82.4586666906755</v>
      </c>
      <c r="D8" s="791">
        <v>86.295174507730792</v>
      </c>
      <c r="E8" s="70">
        <v>9.6605355962968158</v>
      </c>
      <c r="F8" s="70">
        <v>17.304185947841798</v>
      </c>
      <c r="G8" s="791">
        <v>13.397383536718124</v>
      </c>
      <c r="H8" s="675" t="s">
        <v>37</v>
      </c>
      <c r="I8" s="675" t="s">
        <v>37</v>
      </c>
      <c r="J8" s="675" t="s">
        <v>37</v>
      </c>
      <c r="K8" s="675" t="s">
        <v>37</v>
      </c>
      <c r="L8" s="675" t="s">
        <v>37</v>
      </c>
      <c r="M8" s="675" t="s">
        <v>37</v>
      </c>
      <c r="N8" s="70">
        <v>0.37467858066106519</v>
      </c>
      <c r="O8" s="70">
        <v>0.23714736148228574</v>
      </c>
      <c r="P8" s="791">
        <v>0.30744195555461318</v>
      </c>
    </row>
    <row r="9" spans="1:19" ht="12.75" customHeight="1" x14ac:dyDescent="0.2">
      <c r="A9" s="25">
        <v>1992</v>
      </c>
      <c r="B9" s="70">
        <v>88.295713573120921</v>
      </c>
      <c r="C9" s="70">
        <v>81.665760694758092</v>
      </c>
      <c r="D9" s="791">
        <v>85.067589418730236</v>
      </c>
      <c r="E9" s="70">
        <v>11.239193387670806</v>
      </c>
      <c r="F9" s="70">
        <v>17.80416817170903</v>
      </c>
      <c r="G9" s="791">
        <v>14.435679706976885</v>
      </c>
      <c r="H9" s="675" t="s">
        <v>37</v>
      </c>
      <c r="I9" s="675" t="s">
        <v>37</v>
      </c>
      <c r="J9" s="675" t="s">
        <v>37</v>
      </c>
      <c r="K9" s="675" t="s">
        <v>37</v>
      </c>
      <c r="L9" s="675" t="s">
        <v>37</v>
      </c>
      <c r="M9" s="675" t="s">
        <v>37</v>
      </c>
      <c r="N9" s="70">
        <v>0.46509303921168199</v>
      </c>
      <c r="O9" s="70">
        <v>0.53007113352867186</v>
      </c>
      <c r="P9" s="791">
        <v>0.49673087429429241</v>
      </c>
    </row>
    <row r="10" spans="1:19" ht="12.75" customHeight="1" x14ac:dyDescent="0.2">
      <c r="A10" s="25">
        <v>1993</v>
      </c>
      <c r="B10" s="70">
        <v>88.085467595389702</v>
      </c>
      <c r="C10" s="70">
        <v>80.314148674115444</v>
      </c>
      <c r="D10" s="791">
        <v>84.31147760851286</v>
      </c>
      <c r="E10" s="70">
        <v>11.35191733705364</v>
      </c>
      <c r="F10" s="70">
        <v>18.928447436702037</v>
      </c>
      <c r="G10" s="791">
        <v>15.031311918716131</v>
      </c>
      <c r="H10" s="675" t="s">
        <v>37</v>
      </c>
      <c r="I10" s="675" t="s">
        <v>37</v>
      </c>
      <c r="J10" s="675" t="s">
        <v>37</v>
      </c>
      <c r="K10" s="675" t="s">
        <v>37</v>
      </c>
      <c r="L10" s="675" t="s">
        <v>37</v>
      </c>
      <c r="M10" s="675" t="s">
        <v>37</v>
      </c>
      <c r="N10" s="70">
        <v>0.56261506755722224</v>
      </c>
      <c r="O10" s="70">
        <v>0.75740388918287693</v>
      </c>
      <c r="P10" s="791">
        <v>0.65721047276667099</v>
      </c>
    </row>
    <row r="11" spans="1:19" ht="12.75" customHeight="1" x14ac:dyDescent="0.2">
      <c r="A11" s="25">
        <v>1994</v>
      </c>
      <c r="B11" s="70">
        <v>88.664952914459406</v>
      </c>
      <c r="C11" s="70">
        <v>78.565053395745707</v>
      </c>
      <c r="D11" s="791">
        <v>83.735996854066073</v>
      </c>
      <c r="E11" s="70">
        <v>10.778021974643311</v>
      </c>
      <c r="F11" s="70">
        <v>20.656865628078439</v>
      </c>
      <c r="G11" s="791">
        <v>15.599098283874172</v>
      </c>
      <c r="H11" s="675" t="s">
        <v>37</v>
      </c>
      <c r="I11" s="675" t="s">
        <v>37</v>
      </c>
      <c r="J11" s="675" t="s">
        <v>37</v>
      </c>
      <c r="K11" s="675" t="s">
        <v>37</v>
      </c>
      <c r="L11" s="675" t="s">
        <v>37</v>
      </c>
      <c r="M11" s="675" t="s">
        <v>37</v>
      </c>
      <c r="N11" s="70">
        <v>0.5570251108965566</v>
      </c>
      <c r="O11" s="70">
        <v>0.77808097617721139</v>
      </c>
      <c r="P11" s="791">
        <v>0.66490486206059096</v>
      </c>
    </row>
    <row r="12" spans="1:19" ht="12.75" customHeight="1" x14ac:dyDescent="0.2">
      <c r="A12" s="25">
        <v>1995</v>
      </c>
      <c r="B12" s="70">
        <v>88.861904764693392</v>
      </c>
      <c r="C12" s="70">
        <v>81.638628027395541</v>
      </c>
      <c r="D12" s="791">
        <v>85.336239053117495</v>
      </c>
      <c r="E12" s="70">
        <v>10.615000036117413</v>
      </c>
      <c r="F12" s="70">
        <v>17.895319134775242</v>
      </c>
      <c r="G12" s="791">
        <v>14.087127493868856</v>
      </c>
      <c r="H12" s="675" t="s">
        <v>37</v>
      </c>
      <c r="I12" s="675" t="s">
        <v>37</v>
      </c>
      <c r="J12" s="675" t="s">
        <v>37</v>
      </c>
      <c r="K12" s="675" t="s">
        <v>37</v>
      </c>
      <c r="L12" s="675" t="s">
        <v>37</v>
      </c>
      <c r="M12" s="675" t="s">
        <v>37</v>
      </c>
      <c r="N12" s="70">
        <v>0.58521586328927822</v>
      </c>
      <c r="O12" s="70">
        <v>0.56763248199358074</v>
      </c>
      <c r="P12" s="791">
        <v>0.57663345300895574</v>
      </c>
    </row>
    <row r="13" spans="1:19" ht="12.75" customHeight="1" x14ac:dyDescent="0.2">
      <c r="A13" s="25">
        <v>1996</v>
      </c>
      <c r="B13" s="70">
        <v>90.214494597750345</v>
      </c>
      <c r="C13" s="70">
        <v>81.369720622665525</v>
      </c>
      <c r="D13" s="791">
        <v>85.903753569907295</v>
      </c>
      <c r="E13" s="70">
        <v>9.3717662052630128</v>
      </c>
      <c r="F13" s="70">
        <v>18.186432432265999</v>
      </c>
      <c r="G13" s="791">
        <v>13.667833403644028</v>
      </c>
      <c r="H13" s="675" t="s">
        <v>37</v>
      </c>
      <c r="I13" s="675" t="s">
        <v>37</v>
      </c>
      <c r="J13" s="675" t="s">
        <v>37</v>
      </c>
      <c r="K13" s="675" t="s">
        <v>37</v>
      </c>
      <c r="L13" s="675" t="s">
        <v>37</v>
      </c>
      <c r="M13" s="675" t="s">
        <v>37</v>
      </c>
      <c r="N13" s="70">
        <v>0.41373919698600559</v>
      </c>
      <c r="O13" s="70">
        <v>0.44384694506376771</v>
      </c>
      <c r="P13" s="791">
        <v>0.42841302644282253</v>
      </c>
    </row>
    <row r="14" spans="1:19" ht="12.75" customHeight="1" x14ac:dyDescent="0.2">
      <c r="A14" s="25">
        <v>1997</v>
      </c>
      <c r="B14" s="70">
        <v>92.178079205193839</v>
      </c>
      <c r="C14" s="70">
        <v>86.03882805905701</v>
      </c>
      <c r="D14" s="791">
        <v>89.177137800030181</v>
      </c>
      <c r="E14" s="70">
        <v>7.3633384517859959</v>
      </c>
      <c r="F14" s="70">
        <v>13.790100822443641</v>
      </c>
      <c r="G14" s="791">
        <v>10.504818876702881</v>
      </c>
      <c r="H14" s="675" t="s">
        <v>37</v>
      </c>
      <c r="I14" s="675" t="s">
        <v>37</v>
      </c>
      <c r="J14" s="675" t="s">
        <v>37</v>
      </c>
      <c r="K14" s="675" t="s">
        <v>37</v>
      </c>
      <c r="L14" s="675" t="s">
        <v>37</v>
      </c>
      <c r="M14" s="675" t="s">
        <v>37</v>
      </c>
      <c r="N14" s="70">
        <v>0.45858234301991596</v>
      </c>
      <c r="O14" s="70">
        <v>0.17107111850219406</v>
      </c>
      <c r="P14" s="791">
        <v>0.31804332326558937</v>
      </c>
    </row>
    <row r="15" spans="1:19" ht="12.75" customHeight="1" x14ac:dyDescent="0.2">
      <c r="A15" s="25">
        <v>1998</v>
      </c>
      <c r="B15" s="70">
        <v>92.347181231945171</v>
      </c>
      <c r="C15" s="70">
        <v>87.537423850059611</v>
      </c>
      <c r="D15" s="791">
        <v>90.01230715718691</v>
      </c>
      <c r="E15" s="70">
        <v>6.9609207366769148</v>
      </c>
      <c r="F15" s="70">
        <v>12.066448623452443</v>
      </c>
      <c r="G15" s="791">
        <v>9.4393752104298763</v>
      </c>
      <c r="H15" s="675" t="s">
        <v>37</v>
      </c>
      <c r="I15" s="675" t="s">
        <v>37</v>
      </c>
      <c r="J15" s="675" t="s">
        <v>37</v>
      </c>
      <c r="K15" s="675" t="s">
        <v>37</v>
      </c>
      <c r="L15" s="675" t="s">
        <v>37</v>
      </c>
      <c r="M15" s="675" t="s">
        <v>37</v>
      </c>
      <c r="N15" s="70">
        <v>0.69189803137756656</v>
      </c>
      <c r="O15" s="70">
        <v>0.39612752648751698</v>
      </c>
      <c r="P15" s="791">
        <v>0.54831763238540432</v>
      </c>
    </row>
    <row r="16" spans="1:19" ht="12.75" customHeight="1" x14ac:dyDescent="0.2">
      <c r="A16" s="25">
        <v>1999</v>
      </c>
      <c r="B16" s="70">
        <v>91.755392844805399</v>
      </c>
      <c r="C16" s="70">
        <v>85.760611633721837</v>
      </c>
      <c r="D16" s="791">
        <v>88.846225031581042</v>
      </c>
      <c r="E16" s="70">
        <v>7.7749780843686018</v>
      </c>
      <c r="F16" s="70">
        <v>13.787770858787171</v>
      </c>
      <c r="G16" s="791">
        <v>10.692886610302642</v>
      </c>
      <c r="H16" s="675" t="s">
        <v>37</v>
      </c>
      <c r="I16" s="675" t="s">
        <v>37</v>
      </c>
      <c r="J16" s="675" t="s">
        <v>37</v>
      </c>
      <c r="K16" s="675" t="s">
        <v>37</v>
      </c>
      <c r="L16" s="675" t="s">
        <v>37</v>
      </c>
      <c r="M16" s="675" t="s">
        <v>37</v>
      </c>
      <c r="N16" s="70">
        <v>0.4696290708267068</v>
      </c>
      <c r="O16" s="70">
        <v>0.45161750749018842</v>
      </c>
      <c r="P16" s="791">
        <v>0.46088835811686796</v>
      </c>
    </row>
    <row r="17" spans="1:16" ht="12.75" customHeight="1" x14ac:dyDescent="0.2">
      <c r="A17" s="25">
        <v>2000</v>
      </c>
      <c r="B17" s="70">
        <v>92.025225458875596</v>
      </c>
      <c r="C17" s="70">
        <v>86.979302790762674</v>
      </c>
      <c r="D17" s="786">
        <v>89.474849893703762</v>
      </c>
      <c r="E17" s="70">
        <v>6.8618332919309983</v>
      </c>
      <c r="F17" s="70">
        <v>11.973062567855788</v>
      </c>
      <c r="G17" s="786">
        <v>9.4452169683554565</v>
      </c>
      <c r="H17" s="675" t="s">
        <v>37</v>
      </c>
      <c r="I17" s="675" t="s">
        <v>37</v>
      </c>
      <c r="J17" s="675" t="s">
        <v>37</v>
      </c>
      <c r="K17" s="675" t="s">
        <v>37</v>
      </c>
      <c r="L17" s="675" t="s">
        <v>37</v>
      </c>
      <c r="M17" s="675" t="s">
        <v>37</v>
      </c>
      <c r="N17" s="70">
        <v>1.1129412491938784</v>
      </c>
      <c r="O17" s="70">
        <v>1.047634641382494</v>
      </c>
      <c r="P17" s="786">
        <v>1.0799331379402424</v>
      </c>
    </row>
    <row r="18" spans="1:16" ht="12.75" customHeight="1" x14ac:dyDescent="0.2">
      <c r="A18" s="25">
        <v>2001</v>
      </c>
      <c r="B18" s="70">
        <v>93.883892428660914</v>
      </c>
      <c r="C18" s="70">
        <v>86.693668626008048</v>
      </c>
      <c r="D18" s="791">
        <v>90.396451415048375</v>
      </c>
      <c r="E18" s="70">
        <v>4.7302553662285485</v>
      </c>
      <c r="F18" s="70">
        <v>12.183196357662583</v>
      </c>
      <c r="G18" s="791">
        <v>8.3457088715061598</v>
      </c>
      <c r="H18" s="675" t="s">
        <v>37</v>
      </c>
      <c r="I18" s="675" t="s">
        <v>37</v>
      </c>
      <c r="J18" s="675" t="s">
        <v>37</v>
      </c>
      <c r="K18" s="675" t="s">
        <v>37</v>
      </c>
      <c r="L18" s="675" t="s">
        <v>37</v>
      </c>
      <c r="M18" s="675" t="s">
        <v>37</v>
      </c>
      <c r="N18" s="70">
        <v>1.3858522051103521</v>
      </c>
      <c r="O18" s="70">
        <v>1.1231350163286649</v>
      </c>
      <c r="P18" s="791">
        <v>1.2578397134446724</v>
      </c>
    </row>
    <row r="19" spans="1:16" ht="12.75" customHeight="1" x14ac:dyDescent="0.2">
      <c r="A19" s="25">
        <v>2002</v>
      </c>
      <c r="B19" s="70">
        <v>94.126145976887088</v>
      </c>
      <c r="C19" s="70">
        <v>88.537266656288892</v>
      </c>
      <c r="D19" s="791">
        <v>91.419680791097363</v>
      </c>
      <c r="E19" s="70">
        <v>4.666154536251601</v>
      </c>
      <c r="F19" s="70">
        <v>10.474731358336054</v>
      </c>
      <c r="G19" s="791">
        <v>7.4792738902459677</v>
      </c>
      <c r="H19" s="675" t="s">
        <v>37</v>
      </c>
      <c r="I19" s="675" t="s">
        <v>37</v>
      </c>
      <c r="J19" s="675" t="s">
        <v>37</v>
      </c>
      <c r="K19" s="675" t="s">
        <v>37</v>
      </c>
      <c r="L19" s="675" t="s">
        <v>37</v>
      </c>
      <c r="M19" s="675" t="s">
        <v>37</v>
      </c>
      <c r="N19" s="70">
        <v>1.2076994868613682</v>
      </c>
      <c r="O19" s="70">
        <v>0.98800198537552686</v>
      </c>
      <c r="P19" s="791">
        <v>1.101045318658195</v>
      </c>
    </row>
    <row r="20" spans="1:16" ht="12.75" customHeight="1" x14ac:dyDescent="0.2">
      <c r="A20" s="25">
        <v>2003</v>
      </c>
      <c r="B20" s="70">
        <v>94.696377352574046</v>
      </c>
      <c r="C20" s="70">
        <v>90.488896741902153</v>
      </c>
      <c r="D20" s="791">
        <v>92.636859030627889</v>
      </c>
      <c r="E20" s="70">
        <v>4.1731838165191544</v>
      </c>
      <c r="F20" s="70">
        <v>8.7652324387255085</v>
      </c>
      <c r="G20" s="791">
        <v>6.4209442099271348</v>
      </c>
      <c r="H20" s="675" t="s">
        <v>37</v>
      </c>
      <c r="I20" s="675" t="s">
        <v>37</v>
      </c>
      <c r="J20" s="675" t="s">
        <v>37</v>
      </c>
      <c r="K20" s="675" t="s">
        <v>37</v>
      </c>
      <c r="L20" s="675" t="s">
        <v>37</v>
      </c>
      <c r="M20" s="675" t="s">
        <v>37</v>
      </c>
      <c r="N20" s="70">
        <v>1.1304388309066302</v>
      </c>
      <c r="O20" s="70">
        <v>0.74587081937183264</v>
      </c>
      <c r="P20" s="791">
        <v>0.94219675944429859</v>
      </c>
    </row>
    <row r="21" spans="1:16" ht="12.75" customHeight="1" x14ac:dyDescent="0.2">
      <c r="A21" s="25">
        <v>2004</v>
      </c>
      <c r="B21" s="70">
        <v>95.184915247048025</v>
      </c>
      <c r="C21" s="70">
        <v>90.804688963466944</v>
      </c>
      <c r="D21" s="791">
        <v>93.062865926423683</v>
      </c>
      <c r="E21" s="70">
        <v>3.4269670247669177</v>
      </c>
      <c r="F21" s="70">
        <v>8.0403432504976244</v>
      </c>
      <c r="G21" s="791">
        <v>5.6622718243890331</v>
      </c>
      <c r="H21" s="675" t="s">
        <v>37</v>
      </c>
      <c r="I21" s="675" t="s">
        <v>37</v>
      </c>
      <c r="J21" s="675" t="s">
        <v>37</v>
      </c>
      <c r="K21" s="675" t="s">
        <v>37</v>
      </c>
      <c r="L21" s="675" t="s">
        <v>37</v>
      </c>
      <c r="M21" s="675" t="s">
        <v>37</v>
      </c>
      <c r="N21" s="70">
        <v>1.388117728185166</v>
      </c>
      <c r="O21" s="70">
        <v>1.1549677860360843</v>
      </c>
      <c r="P21" s="791">
        <v>1.2748622491847696</v>
      </c>
    </row>
    <row r="22" spans="1:16" ht="12.75" customHeight="1" x14ac:dyDescent="0.2">
      <c r="A22" s="25">
        <v>2005</v>
      </c>
      <c r="B22" s="70">
        <v>95.692159644671619</v>
      </c>
      <c r="C22" s="70">
        <v>89.832957540810881</v>
      </c>
      <c r="D22" s="791">
        <v>92.846744653092884</v>
      </c>
      <c r="E22" s="70">
        <v>2.8159583459347286</v>
      </c>
      <c r="F22" s="70">
        <v>8.4142391274256401</v>
      </c>
      <c r="G22" s="791">
        <v>5.5351410967034465</v>
      </c>
      <c r="H22" s="675" t="s">
        <v>37</v>
      </c>
      <c r="I22" s="675" t="s">
        <v>37</v>
      </c>
      <c r="J22" s="675" t="s">
        <v>37</v>
      </c>
      <c r="K22" s="675" t="s">
        <v>37</v>
      </c>
      <c r="L22" s="675" t="s">
        <v>37</v>
      </c>
      <c r="M22" s="675" t="s">
        <v>37</v>
      </c>
      <c r="N22" s="70">
        <v>1.4918820093937155</v>
      </c>
      <c r="O22" s="70">
        <v>1.7528033317628022</v>
      </c>
      <c r="P22" s="791">
        <v>1.6181142502059349</v>
      </c>
    </row>
    <row r="23" spans="1:16" ht="12.75" customHeight="1" x14ac:dyDescent="0.2">
      <c r="A23" s="25">
        <v>2006</v>
      </c>
      <c r="B23" s="70">
        <v>94.856931848431103</v>
      </c>
      <c r="C23" s="70">
        <v>91.239004224944736</v>
      </c>
      <c r="D23" s="791">
        <v>93.057266760927632</v>
      </c>
      <c r="E23" s="70">
        <v>3.4673473048170469</v>
      </c>
      <c r="F23" s="70">
        <v>7.4264415095165237</v>
      </c>
      <c r="G23" s="791">
        <v>5.3942164067459881</v>
      </c>
      <c r="H23" s="675" t="s">
        <v>37</v>
      </c>
      <c r="I23" s="675" t="s">
        <v>37</v>
      </c>
      <c r="J23" s="675" t="s">
        <v>37</v>
      </c>
      <c r="K23" s="675" t="s">
        <v>37</v>
      </c>
      <c r="L23" s="675" t="s">
        <v>37</v>
      </c>
      <c r="M23" s="675" t="s">
        <v>37</v>
      </c>
      <c r="N23" s="70">
        <v>1.6757208467518332</v>
      </c>
      <c r="O23" s="70">
        <v>1.3345542655384104</v>
      </c>
      <c r="P23" s="791">
        <v>1.5485168323259808</v>
      </c>
    </row>
    <row r="24" spans="1:16" ht="12.75" customHeight="1" x14ac:dyDescent="0.2">
      <c r="A24" s="25">
        <v>2007</v>
      </c>
      <c r="B24" s="70">
        <v>96.650019353601124</v>
      </c>
      <c r="C24" s="70">
        <v>91.437905818960317</v>
      </c>
      <c r="D24" s="791">
        <v>94.134652487064415</v>
      </c>
      <c r="E24" s="70">
        <v>2.5400679347682233</v>
      </c>
      <c r="F24" s="70">
        <v>8.021324759373373</v>
      </c>
      <c r="G24" s="791">
        <v>5.1868017198818599</v>
      </c>
      <c r="H24" s="675" t="s">
        <v>37</v>
      </c>
      <c r="I24" s="675" t="s">
        <v>37</v>
      </c>
      <c r="J24" s="675" t="s">
        <v>37</v>
      </c>
      <c r="K24" s="675" t="s">
        <v>37</v>
      </c>
      <c r="L24" s="675" t="s">
        <v>37</v>
      </c>
      <c r="M24" s="675" t="s">
        <v>37</v>
      </c>
      <c r="N24" s="70">
        <v>0.80991271163098677</v>
      </c>
      <c r="O24" s="70">
        <v>0.54076942166637176</v>
      </c>
      <c r="P24" s="791">
        <v>0.67854579305238882</v>
      </c>
    </row>
    <row r="25" spans="1:16" ht="12.75" customHeight="1" x14ac:dyDescent="0.2">
      <c r="A25" s="25">
        <v>2008</v>
      </c>
      <c r="B25" s="70">
        <v>96.179570730028658</v>
      </c>
      <c r="C25" s="70">
        <v>91.39916625209402</v>
      </c>
      <c r="D25" s="791">
        <v>93.827070424047704</v>
      </c>
      <c r="E25" s="70">
        <v>2.8677721093885085</v>
      </c>
      <c r="F25" s="70">
        <v>8.0301040350884758</v>
      </c>
      <c r="G25" s="791">
        <v>5.3863294498834122</v>
      </c>
      <c r="H25" s="675" t="s">
        <v>37</v>
      </c>
      <c r="I25" s="675" t="s">
        <v>37</v>
      </c>
      <c r="J25" s="675" t="s">
        <v>37</v>
      </c>
      <c r="K25" s="675" t="s">
        <v>37</v>
      </c>
      <c r="L25" s="675" t="s">
        <v>37</v>
      </c>
      <c r="M25" s="675" t="s">
        <v>37</v>
      </c>
      <c r="N25" s="70">
        <v>0.95265716058275085</v>
      </c>
      <c r="O25" s="70">
        <v>0.57072971281831941</v>
      </c>
      <c r="P25" s="791">
        <v>0.78660012606832641</v>
      </c>
    </row>
    <row r="26" spans="1:16" ht="12.75" customHeight="1" x14ac:dyDescent="0.2">
      <c r="A26" s="25">
        <v>2009</v>
      </c>
      <c r="B26" s="70">
        <v>95.598370225511275</v>
      </c>
      <c r="C26" s="70">
        <v>91.056592800471108</v>
      </c>
      <c r="D26" s="791">
        <v>93.386666667851046</v>
      </c>
      <c r="E26" s="70">
        <v>3.7101937945040611</v>
      </c>
      <c r="F26" s="70">
        <v>8.2192032381037805</v>
      </c>
      <c r="G26" s="791">
        <v>5.9064459681649977</v>
      </c>
      <c r="H26" s="675" t="s">
        <v>37</v>
      </c>
      <c r="I26" s="675" t="s">
        <v>37</v>
      </c>
      <c r="J26" s="675" t="s">
        <v>37</v>
      </c>
      <c r="K26" s="675" t="s">
        <v>37</v>
      </c>
      <c r="L26" s="675" t="s">
        <v>37</v>
      </c>
      <c r="M26" s="675" t="s">
        <v>37</v>
      </c>
      <c r="N26" s="70">
        <v>0.69143597998400941</v>
      </c>
      <c r="O26" s="70">
        <v>0.72420396142443599</v>
      </c>
      <c r="P26" s="791">
        <v>0.70688736398570462</v>
      </c>
    </row>
    <row r="27" spans="1:16" ht="12.75" customHeight="1" x14ac:dyDescent="0.2">
      <c r="A27" s="25">
        <v>2010</v>
      </c>
      <c r="B27" s="70">
        <v>95.461155739245115</v>
      </c>
      <c r="C27" s="70">
        <v>93.404935671661676</v>
      </c>
      <c r="D27" s="791">
        <v>94.465930785841365</v>
      </c>
      <c r="E27" s="70">
        <v>3.6995259245390191</v>
      </c>
      <c r="F27" s="70">
        <v>6.0295322315449411</v>
      </c>
      <c r="G27" s="791">
        <v>4.828455748053357</v>
      </c>
      <c r="H27" s="675" t="s">
        <v>37</v>
      </c>
      <c r="I27" s="675" t="s">
        <v>37</v>
      </c>
      <c r="J27" s="675" t="s">
        <v>37</v>
      </c>
      <c r="K27" s="675" t="s">
        <v>37</v>
      </c>
      <c r="L27" s="675" t="s">
        <v>37</v>
      </c>
      <c r="M27" s="675" t="s">
        <v>37</v>
      </c>
      <c r="N27" s="70">
        <v>0.83931833621579999</v>
      </c>
      <c r="O27" s="70">
        <v>0.56553209679491667</v>
      </c>
      <c r="P27" s="791">
        <v>0.70561346610357989</v>
      </c>
    </row>
    <row r="28" spans="1:16" ht="12.75" customHeight="1" x14ac:dyDescent="0.2">
      <c r="A28" s="25">
        <v>2011</v>
      </c>
      <c r="B28" s="70">
        <v>96.527370199019941</v>
      </c>
      <c r="C28" s="70">
        <v>93.264020934006538</v>
      </c>
      <c r="D28" s="791">
        <v>94.957861431577953</v>
      </c>
      <c r="E28" s="70">
        <v>2.670534712719856</v>
      </c>
      <c r="F28" s="70">
        <v>5.7397518550226998</v>
      </c>
      <c r="G28" s="791">
        <v>4.1475710884245549</v>
      </c>
      <c r="H28" s="675" t="s">
        <v>37</v>
      </c>
      <c r="I28" s="675" t="s">
        <v>37</v>
      </c>
      <c r="J28" s="675" t="s">
        <v>37</v>
      </c>
      <c r="K28" s="675" t="s">
        <v>37</v>
      </c>
      <c r="L28" s="675" t="s">
        <v>37</v>
      </c>
      <c r="M28" s="675" t="s">
        <v>37</v>
      </c>
      <c r="N28" s="70">
        <v>0.80209508825992859</v>
      </c>
      <c r="O28" s="70">
        <v>0.99622721096963662</v>
      </c>
      <c r="P28" s="791">
        <v>0.8945674799970218</v>
      </c>
    </row>
    <row r="29" spans="1:16" ht="12.75" customHeight="1" x14ac:dyDescent="0.2">
      <c r="A29" s="25" t="s">
        <v>89</v>
      </c>
      <c r="B29" s="70">
        <v>96.249746688108686</v>
      </c>
      <c r="C29" s="70">
        <v>93.877917368849481</v>
      </c>
      <c r="D29" s="791">
        <v>95.079850899768331</v>
      </c>
      <c r="E29" s="70">
        <v>2.7829409926190549</v>
      </c>
      <c r="F29" s="70">
        <v>5.2340209415812264</v>
      </c>
      <c r="G29" s="791">
        <v>3.9703914892578478</v>
      </c>
      <c r="H29" s="675" t="s">
        <v>37</v>
      </c>
      <c r="I29" s="675" t="s">
        <v>37</v>
      </c>
      <c r="J29" s="675" t="s">
        <v>37</v>
      </c>
      <c r="K29" s="675" t="s">
        <v>37</v>
      </c>
      <c r="L29" s="675" t="s">
        <v>37</v>
      </c>
      <c r="M29" s="675" t="s">
        <v>37</v>
      </c>
      <c r="N29" s="70">
        <v>0.96731231927205463</v>
      </c>
      <c r="O29" s="70">
        <v>0.88806168956969433</v>
      </c>
      <c r="P29" s="791">
        <v>0.94975761097244416</v>
      </c>
    </row>
    <row r="30" spans="1:16" ht="12.75" customHeight="1" x14ac:dyDescent="0.2">
      <c r="A30" s="27" t="s">
        <v>90</v>
      </c>
      <c r="B30" s="70">
        <v>95.893855459840154</v>
      </c>
      <c r="C30" s="70">
        <v>93.388033395526065</v>
      </c>
      <c r="D30" s="759">
        <v>94.67994938543309</v>
      </c>
      <c r="E30" s="70">
        <v>2.6477401658832291</v>
      </c>
      <c r="F30" s="70">
        <v>5.4895456967976903</v>
      </c>
      <c r="G30" s="759">
        <v>4.028928203870378</v>
      </c>
      <c r="H30" s="70">
        <v>2.2879544038960398</v>
      </c>
      <c r="I30" s="70">
        <v>4.2019791667997097</v>
      </c>
      <c r="J30" s="759">
        <v>3.2170825475219136</v>
      </c>
      <c r="K30" s="70">
        <v>1.2011783296669247</v>
      </c>
      <c r="L30" s="70">
        <v>1.3885230377341324</v>
      </c>
      <c r="M30" s="760">
        <v>1.2899226498541871</v>
      </c>
      <c r="N30" s="70">
        <v>1.4584043742764801</v>
      </c>
      <c r="O30" s="70">
        <v>1.1224209076754994</v>
      </c>
      <c r="P30" s="760">
        <v>1.2911224106983661</v>
      </c>
    </row>
    <row r="31" spans="1:16" ht="12.75" customHeight="1" x14ac:dyDescent="0.2">
      <c r="A31" s="135">
        <v>2013</v>
      </c>
      <c r="B31" s="70">
        <v>96.944792902404686</v>
      </c>
      <c r="C31" s="70">
        <v>95.01129832551689</v>
      </c>
      <c r="D31" s="759">
        <v>95.94861644131943</v>
      </c>
      <c r="E31" s="70">
        <v>2.499130567997228</v>
      </c>
      <c r="F31" s="70">
        <v>4.3494533769815114</v>
      </c>
      <c r="G31" s="759">
        <v>3.438327757357948</v>
      </c>
      <c r="H31" s="70">
        <v>1.9396483216053553</v>
      </c>
      <c r="I31" s="70">
        <v>3.4600704677516623</v>
      </c>
      <c r="J31" s="759">
        <v>2.7224194371938828</v>
      </c>
      <c r="K31" s="70">
        <v>1.1131562565786941</v>
      </c>
      <c r="L31" s="70">
        <v>1.2893347073249386</v>
      </c>
      <c r="M31" s="760">
        <v>1.2318548419940665</v>
      </c>
      <c r="N31" s="70">
        <v>0.55607652959834486</v>
      </c>
      <c r="O31" s="70">
        <v>0.63924829750242196</v>
      </c>
      <c r="P31" s="760">
        <v>0.61305580132360371</v>
      </c>
    </row>
    <row r="32" spans="1:16" ht="12.75" customHeight="1" x14ac:dyDescent="0.2">
      <c r="A32" s="135">
        <v>2014</v>
      </c>
      <c r="B32" s="70">
        <f>0.964799164027098*100</f>
        <v>96.479916402709804</v>
      </c>
      <c r="C32" s="70">
        <f>0.941631034345011*100</f>
        <v>94.16310343450111</v>
      </c>
      <c r="D32" s="759">
        <v>95.37029046784339</v>
      </c>
      <c r="E32" s="70">
        <f>0.0242611701432171*100</f>
        <v>2.4261170143217101</v>
      </c>
      <c r="F32" s="70">
        <f>0.0508695256525434*100</f>
        <v>5.0869525652543404</v>
      </c>
      <c r="G32" s="759">
        <v>3.7041165318607376</v>
      </c>
      <c r="H32" s="70">
        <v>1.8713452835779101</v>
      </c>
      <c r="I32" s="70">
        <v>4.3172338077700001</v>
      </c>
      <c r="J32" s="759">
        <v>3.0469059392022766</v>
      </c>
      <c r="K32" s="70">
        <v>1.03692117613429</v>
      </c>
      <c r="L32" s="70">
        <v>1.5671629347554099</v>
      </c>
      <c r="M32" s="760">
        <v>1.2903619482775062</v>
      </c>
      <c r="N32" s="70">
        <f>0.0109396658296849*100</f>
        <v>1.0939665829684899</v>
      </c>
      <c r="O32" s="70">
        <f>0.00749944000244545*100</f>
        <v>0.74994400024454499</v>
      </c>
      <c r="P32" s="760">
        <v>0.92559300029679548</v>
      </c>
    </row>
    <row r="33" spans="1:26" ht="12.75" customHeight="1" x14ac:dyDescent="0.2">
      <c r="A33" s="135">
        <v>2015</v>
      </c>
      <c r="B33" s="70">
        <f>0.965553901821418*100</f>
        <v>96.555390182141792</v>
      </c>
      <c r="C33" s="70">
        <f>0.953620658828698*100</f>
        <v>95.3620658828698</v>
      </c>
      <c r="D33" s="759">
        <v>95.91829975617398</v>
      </c>
      <c r="E33" s="70">
        <f>0.0216004113480925*100</f>
        <v>2.1600411348092501</v>
      </c>
      <c r="F33" s="70">
        <f>0.0391991903948073*100</f>
        <v>3.9199190394807299</v>
      </c>
      <c r="G33" s="759">
        <v>3.0570568745889908</v>
      </c>
      <c r="H33" s="70">
        <v>1.72757256752132</v>
      </c>
      <c r="I33" s="70">
        <v>2.9856554661554302</v>
      </c>
      <c r="J33" s="759">
        <v>2.3649085057502939</v>
      </c>
      <c r="K33" s="70">
        <v>0.95368674884261095</v>
      </c>
      <c r="L33" s="70">
        <v>0.98881498802398204</v>
      </c>
      <c r="M33" s="760">
        <v>0.96542894166387316</v>
      </c>
      <c r="N33" s="70">
        <f>0.0128456868304898*100</f>
        <v>1.28456868304898</v>
      </c>
      <c r="O33" s="70">
        <f>0.00718015077649444*100</f>
        <v>0.71801507764944394</v>
      </c>
      <c r="P33" s="760">
        <v>1.0246433692368557</v>
      </c>
    </row>
    <row r="34" spans="1:26" s="618" customFormat="1" ht="12.75" customHeight="1" x14ac:dyDescent="0.2">
      <c r="A34" s="135">
        <v>2016</v>
      </c>
      <c r="B34" s="70">
        <v>97.488375334086115</v>
      </c>
      <c r="C34" s="70">
        <v>95.647581203650972</v>
      </c>
      <c r="D34" s="759">
        <v>96.295718587352113</v>
      </c>
      <c r="E34" s="70">
        <v>1.4912823895412755</v>
      </c>
      <c r="F34" s="70">
        <v>3.1782500816453263</v>
      </c>
      <c r="G34" s="759">
        <v>2.5944169841000542</v>
      </c>
      <c r="H34" s="70">
        <v>1.047277738190626</v>
      </c>
      <c r="I34" s="70">
        <v>2.6660398658293083</v>
      </c>
      <c r="J34" s="759">
        <v>2.0249218170500192</v>
      </c>
      <c r="K34" s="70">
        <v>0.45375991457237075</v>
      </c>
      <c r="L34" s="70">
        <v>0.75395425121288129</v>
      </c>
      <c r="M34" s="760">
        <v>0.74924495050581896</v>
      </c>
      <c r="N34" s="70">
        <v>1.0203422763726209</v>
      </c>
      <c r="O34" s="70">
        <v>1.1741687147037174</v>
      </c>
      <c r="P34" s="760">
        <v>1.1098644285469301</v>
      </c>
    </row>
    <row r="35" spans="1:26" s="960" customFormat="1" ht="12.75" customHeight="1" x14ac:dyDescent="0.2">
      <c r="A35" s="135">
        <v>2017</v>
      </c>
      <c r="B35" s="70">
        <v>97.193793331132397</v>
      </c>
      <c r="C35" s="70">
        <v>94.869181107713203</v>
      </c>
      <c r="D35" s="759">
        <v>95.950359242325277</v>
      </c>
      <c r="E35" s="70">
        <v>1.94783757015517</v>
      </c>
      <c r="F35" s="70">
        <v>4.1794087665647304</v>
      </c>
      <c r="G35" s="759">
        <v>3.1188765512736771</v>
      </c>
      <c r="H35" s="70">
        <v>1.5516672169032699</v>
      </c>
      <c r="I35" s="70">
        <v>3.1260618416581698</v>
      </c>
      <c r="J35" s="759">
        <v>2.3677335075114305</v>
      </c>
      <c r="K35" s="70">
        <v>0.56124133377352303</v>
      </c>
      <c r="L35" s="70">
        <v>1.32517838939857</v>
      </c>
      <c r="M35" s="760">
        <v>0.96342259960809939</v>
      </c>
      <c r="N35" s="70">
        <v>0.85836909871244604</v>
      </c>
      <c r="O35" s="70">
        <v>0.95141012572205197</v>
      </c>
      <c r="P35" s="760">
        <v>0.93076420640104507</v>
      </c>
    </row>
    <row r="36" spans="1:26" ht="12.75" customHeight="1" x14ac:dyDescent="0.2">
      <c r="A36" s="135">
        <v>2018</v>
      </c>
      <c r="B36" s="70">
        <v>96.7126918041332</v>
      </c>
      <c r="C36" s="70">
        <v>94.576619535321811</v>
      </c>
      <c r="D36" s="759">
        <v>95.502078365035004</v>
      </c>
      <c r="E36" s="70">
        <v>2.0882449091625501</v>
      </c>
      <c r="F36" s="70">
        <v>4.0187026877443399</v>
      </c>
      <c r="G36" s="759">
        <v>3.0834457253880201</v>
      </c>
      <c r="H36" s="70">
        <v>1.59842274297556</v>
      </c>
      <c r="I36" s="70">
        <v>3.4500439354738397</v>
      </c>
      <c r="J36" s="759">
        <v>2.5506666027510101</v>
      </c>
      <c r="K36" s="70">
        <v>0.63758553747809099</v>
      </c>
      <c r="L36" s="70">
        <v>1.40139305144024</v>
      </c>
      <c r="M36" s="760">
        <v>1.08946564941538</v>
      </c>
      <c r="N36" s="70">
        <v>1.1990632867042101</v>
      </c>
      <c r="O36" s="70">
        <v>1.4046777769338299</v>
      </c>
      <c r="P36" s="760">
        <v>1.4144759095769999</v>
      </c>
    </row>
    <row r="37" spans="1:26" ht="6" customHeight="1" x14ac:dyDescent="0.2">
      <c r="A37" s="159"/>
      <c r="B37" s="943"/>
      <c r="C37" s="943"/>
      <c r="D37" s="943"/>
      <c r="E37" s="943"/>
      <c r="F37" s="943"/>
      <c r="G37" s="943"/>
      <c r="H37" s="943"/>
      <c r="I37" s="943"/>
      <c r="J37" s="943"/>
      <c r="K37" s="943"/>
      <c r="L37" s="943"/>
      <c r="M37" s="943"/>
      <c r="N37" s="943"/>
      <c r="O37" s="943"/>
      <c r="P37" s="943"/>
    </row>
    <row r="38" spans="1:26" s="118" customFormat="1" ht="30" customHeight="1" x14ac:dyDescent="0.2">
      <c r="A38" s="1388" t="s">
        <v>162</v>
      </c>
      <c r="B38" s="1388"/>
      <c r="C38" s="1388"/>
      <c r="D38" s="1388"/>
      <c r="E38" s="1388"/>
      <c r="F38" s="1388"/>
      <c r="G38" s="1388"/>
      <c r="H38" s="1388"/>
      <c r="I38" s="1388"/>
      <c r="J38" s="1388"/>
      <c r="K38" s="1388"/>
      <c r="L38" s="1388"/>
      <c r="M38" s="1388"/>
      <c r="N38" s="1388"/>
      <c r="O38" s="1388"/>
      <c r="P38" s="1388"/>
      <c r="Q38" s="136"/>
      <c r="R38" s="104"/>
      <c r="S38" s="104"/>
      <c r="T38" s="104"/>
      <c r="U38" s="104"/>
      <c r="V38" s="104"/>
      <c r="W38" s="104"/>
      <c r="X38" s="104"/>
      <c r="Y38" s="104"/>
      <c r="Z38" s="104"/>
    </row>
    <row r="39" spans="1:26" s="37" customFormat="1" ht="6" customHeight="1" x14ac:dyDescent="0.25">
      <c r="A39" s="85" t="s">
        <v>39</v>
      </c>
      <c r="B39" s="66"/>
      <c r="C39" s="66"/>
      <c r="D39" s="557"/>
      <c r="E39" s="66"/>
      <c r="F39" s="66"/>
      <c r="G39" s="557"/>
      <c r="H39" s="66"/>
      <c r="I39" s="66"/>
      <c r="J39" s="557"/>
      <c r="K39" s="66"/>
      <c r="L39" s="66"/>
      <c r="M39" s="557"/>
      <c r="N39" s="66"/>
      <c r="O39" s="86"/>
      <c r="P39" s="86"/>
    </row>
    <row r="40" spans="1:26" s="37" customFormat="1" ht="12.75" customHeight="1" x14ac:dyDescent="0.25">
      <c r="A40" s="1331" t="s">
        <v>194</v>
      </c>
      <c r="B40" s="1331"/>
      <c r="C40" s="1331"/>
      <c r="D40" s="1331"/>
      <c r="E40" s="1331"/>
      <c r="F40" s="1331"/>
      <c r="G40" s="1331"/>
      <c r="H40" s="1331"/>
      <c r="I40" s="1331"/>
      <c r="J40" s="1331"/>
      <c r="K40" s="1331"/>
      <c r="L40" s="1331"/>
      <c r="M40" s="1331"/>
      <c r="N40" s="1331"/>
      <c r="O40" s="1331"/>
      <c r="P40" s="1331"/>
    </row>
    <row r="41" spans="1:26" x14ac:dyDescent="0.2">
      <c r="E41" s="746"/>
      <c r="F41" s="746"/>
      <c r="G41" s="785"/>
      <c r="H41" s="785"/>
      <c r="I41" s="786"/>
      <c r="J41" s="787"/>
      <c r="K41" s="786"/>
      <c r="L41" s="787"/>
      <c r="M41" s="786"/>
      <c r="N41" s="787"/>
      <c r="O41" s="746"/>
    </row>
    <row r="42" spans="1:26" x14ac:dyDescent="0.2">
      <c r="E42" s="746"/>
      <c r="F42" s="746"/>
      <c r="G42" s="785"/>
      <c r="H42" s="785"/>
      <c r="I42" s="786"/>
      <c r="J42" s="787"/>
      <c r="K42" s="786"/>
      <c r="L42" s="787"/>
      <c r="M42" s="786"/>
      <c r="N42" s="787"/>
      <c r="O42" s="746"/>
    </row>
    <row r="43" spans="1:26" x14ac:dyDescent="0.2">
      <c r="E43" s="783"/>
      <c r="F43" s="784"/>
      <c r="G43" s="786"/>
      <c r="H43" s="787"/>
      <c r="I43" s="786"/>
      <c r="J43" s="787"/>
      <c r="K43" s="786"/>
      <c r="L43" s="787"/>
      <c r="M43" s="786"/>
      <c r="N43" s="787"/>
      <c r="O43" s="746"/>
    </row>
    <row r="44" spans="1:26" x14ac:dyDescent="0.2">
      <c r="E44" s="783"/>
      <c r="F44" s="784"/>
      <c r="G44" s="786"/>
      <c r="H44" s="787"/>
      <c r="I44" s="786"/>
      <c r="J44" s="787"/>
      <c r="K44" s="786"/>
      <c r="L44" s="787"/>
      <c r="M44" s="786"/>
      <c r="N44" s="787"/>
      <c r="O44" s="746"/>
    </row>
    <row r="45" spans="1:26" x14ac:dyDescent="0.2">
      <c r="E45" s="783"/>
      <c r="F45" s="784"/>
      <c r="G45" s="786"/>
      <c r="H45" s="787"/>
      <c r="I45" s="786"/>
      <c r="J45" s="787"/>
      <c r="K45" s="786"/>
      <c r="L45" s="787"/>
      <c r="M45" s="786"/>
      <c r="N45" s="787"/>
      <c r="O45" s="746"/>
    </row>
    <row r="46" spans="1:26" x14ac:dyDescent="0.2">
      <c r="E46" s="783"/>
      <c r="F46" s="784"/>
      <c r="G46" s="785"/>
      <c r="H46" s="785"/>
      <c r="I46" s="786"/>
      <c r="J46" s="787"/>
      <c r="K46" s="786"/>
      <c r="L46" s="787"/>
      <c r="M46" s="786"/>
      <c r="N46" s="787"/>
      <c r="O46" s="746"/>
    </row>
    <row r="47" spans="1:26" x14ac:dyDescent="0.2">
      <c r="E47" s="783"/>
      <c r="F47" s="784"/>
      <c r="G47" s="785"/>
      <c r="H47" s="785"/>
      <c r="I47" s="786"/>
      <c r="J47" s="787"/>
      <c r="K47" s="746"/>
      <c r="L47" s="746"/>
      <c r="M47" s="746"/>
      <c r="N47" s="746"/>
      <c r="O47" s="788"/>
    </row>
    <row r="48" spans="1:26" x14ac:dyDescent="0.2">
      <c r="E48" s="783"/>
      <c r="F48" s="784"/>
      <c r="G48" s="785"/>
      <c r="H48" s="785"/>
      <c r="I48" s="786"/>
      <c r="J48" s="787"/>
      <c r="K48" s="746"/>
      <c r="L48" s="746"/>
      <c r="M48" s="746"/>
      <c r="N48" s="746"/>
      <c r="O48" s="746"/>
    </row>
    <row r="49" spans="4:14" x14ac:dyDescent="0.2">
      <c r="E49" s="746"/>
      <c r="F49" s="746"/>
      <c r="G49" s="785"/>
      <c r="H49" s="785"/>
      <c r="I49" s="786"/>
      <c r="J49" s="787"/>
      <c r="K49" s="746"/>
      <c r="L49" s="746"/>
      <c r="M49" s="746"/>
    </row>
    <row r="50" spans="4:14" x14ac:dyDescent="0.2">
      <c r="E50" s="746"/>
      <c r="F50" s="746"/>
      <c r="G50" s="785"/>
      <c r="H50" s="785"/>
      <c r="I50" s="786"/>
      <c r="J50" s="787"/>
      <c r="K50" s="746"/>
      <c r="L50" s="746"/>
      <c r="M50" s="746"/>
    </row>
    <row r="51" spans="4:14" x14ac:dyDescent="0.2">
      <c r="D51" s="746"/>
      <c r="E51" s="746"/>
      <c r="F51" s="746"/>
      <c r="G51" s="785"/>
      <c r="H51" s="785"/>
      <c r="I51" s="786"/>
      <c r="J51" s="787"/>
      <c r="K51" s="746"/>
      <c r="L51" s="746"/>
      <c r="M51" s="746"/>
      <c r="N51" s="746"/>
    </row>
  </sheetData>
  <mergeCells count="9">
    <mergeCell ref="A40:P40"/>
    <mergeCell ref="O1:S1"/>
    <mergeCell ref="A2:P2"/>
    <mergeCell ref="E3:G3"/>
    <mergeCell ref="H3:J3"/>
    <mergeCell ref="K3:M3"/>
    <mergeCell ref="B3:D3"/>
    <mergeCell ref="N3:P3"/>
    <mergeCell ref="A38:P38"/>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45"/>
  <sheetViews>
    <sheetView workbookViewId="0">
      <pane ySplit="4" topLeftCell="A5" activePane="bottomLeft" state="frozen"/>
      <selection activeCell="A2" sqref="A2:XFD2"/>
      <selection pane="bottomLeft" activeCell="E35" sqref="E35"/>
    </sheetView>
  </sheetViews>
  <sheetFormatPr defaultColWidth="9.140625" defaultRowHeight="12.75" x14ac:dyDescent="0.2"/>
  <cols>
    <col min="1" max="3" width="6.7109375" style="18" customWidth="1"/>
    <col min="4" max="4" width="6.7109375" style="561" customWidth="1"/>
    <col min="5" max="6" width="6.7109375" style="18" customWidth="1"/>
    <col min="7" max="7" width="6.7109375" style="561" customWidth="1"/>
    <col min="8" max="9" width="6.7109375" style="18" customWidth="1"/>
    <col min="10" max="10" width="6.7109375" style="561" customWidth="1"/>
    <col min="11" max="12" width="6.7109375" style="18" customWidth="1"/>
    <col min="13" max="13" width="6.7109375" style="561" customWidth="1"/>
    <col min="14" max="15" width="6.7109375" style="18" customWidth="1"/>
    <col min="16" max="16" width="6.7109375" style="561" customWidth="1"/>
    <col min="17" max="38" width="8.7109375" style="18" customWidth="1"/>
    <col min="39" max="16384" width="9.140625" style="18"/>
  </cols>
  <sheetData>
    <row r="1" spans="1:19" s="74" customFormat="1" ht="30" customHeight="1" x14ac:dyDescent="0.25">
      <c r="A1" s="349"/>
      <c r="B1" s="117"/>
      <c r="C1" s="117"/>
      <c r="D1" s="560"/>
      <c r="E1" s="117"/>
      <c r="F1" s="117"/>
      <c r="G1" s="560"/>
      <c r="H1" s="117"/>
      <c r="I1" s="117"/>
      <c r="J1" s="560"/>
      <c r="K1" s="117"/>
      <c r="L1" s="117"/>
      <c r="M1" s="560"/>
      <c r="N1" s="117"/>
      <c r="O1" s="1311" t="s">
        <v>328</v>
      </c>
      <c r="P1" s="1311"/>
      <c r="Q1" s="1312"/>
      <c r="R1" s="1312"/>
      <c r="S1" s="1322"/>
    </row>
    <row r="2" spans="1:19" s="114" customFormat="1" ht="30" customHeight="1" x14ac:dyDescent="0.2">
      <c r="A2" s="1317" t="s">
        <v>434</v>
      </c>
      <c r="B2" s="1317"/>
      <c r="C2" s="1317"/>
      <c r="D2" s="1317"/>
      <c r="E2" s="1317"/>
      <c r="F2" s="1317"/>
      <c r="G2" s="1317"/>
      <c r="H2" s="1317"/>
      <c r="I2" s="1317"/>
      <c r="J2" s="1317"/>
      <c r="K2" s="1317"/>
      <c r="L2" s="1317"/>
      <c r="M2" s="1317"/>
      <c r="N2" s="1317"/>
      <c r="O2" s="1317"/>
      <c r="P2" s="1317"/>
    </row>
    <row r="3" spans="1:19" s="104" customFormat="1" ht="30" customHeight="1" x14ac:dyDescent="0.2">
      <c r="A3" s="134"/>
      <c r="B3" s="1334" t="s">
        <v>19</v>
      </c>
      <c r="C3" s="1334"/>
      <c r="D3" s="1334"/>
      <c r="E3" s="1334" t="s">
        <v>92</v>
      </c>
      <c r="F3" s="1334"/>
      <c r="G3" s="1334"/>
      <c r="H3" s="1334" t="s">
        <v>93</v>
      </c>
      <c r="I3" s="1334"/>
      <c r="J3" s="1334"/>
      <c r="K3" s="1334" t="s">
        <v>94</v>
      </c>
      <c r="L3" s="1334"/>
      <c r="M3" s="1334"/>
      <c r="N3" s="1334" t="s">
        <v>35</v>
      </c>
      <c r="O3" s="1334"/>
      <c r="P3" s="1334"/>
    </row>
    <row r="4" spans="1:19" ht="15" customHeight="1" x14ac:dyDescent="0.2">
      <c r="A4" s="129" t="s">
        <v>39</v>
      </c>
      <c r="B4" s="110" t="s">
        <v>28</v>
      </c>
      <c r="C4" s="110" t="s">
        <v>29</v>
      </c>
      <c r="D4" s="558" t="s">
        <v>382</v>
      </c>
      <c r="E4" s="110" t="s">
        <v>28</v>
      </c>
      <c r="F4" s="110" t="s">
        <v>29</v>
      </c>
      <c r="G4" s="558" t="s">
        <v>382</v>
      </c>
      <c r="H4" s="110" t="s">
        <v>28</v>
      </c>
      <c r="I4" s="110" t="s">
        <v>29</v>
      </c>
      <c r="J4" s="558" t="s">
        <v>382</v>
      </c>
      <c r="K4" s="110" t="s">
        <v>28</v>
      </c>
      <c r="L4" s="110" t="s">
        <v>29</v>
      </c>
      <c r="M4" s="558" t="s">
        <v>382</v>
      </c>
      <c r="N4" s="110" t="s">
        <v>28</v>
      </c>
      <c r="O4" s="110" t="s">
        <v>29</v>
      </c>
      <c r="P4" s="558" t="s">
        <v>382</v>
      </c>
      <c r="Q4" s="109"/>
      <c r="R4" s="109"/>
    </row>
    <row r="5" spans="1:19" ht="6" customHeight="1" x14ac:dyDescent="0.2">
      <c r="A5" s="288"/>
      <c r="B5" s="303"/>
      <c r="C5" s="303"/>
      <c r="D5" s="303"/>
      <c r="E5" s="303"/>
      <c r="F5" s="303"/>
      <c r="G5" s="303"/>
      <c r="H5" s="250"/>
      <c r="I5" s="250"/>
      <c r="J5" s="250"/>
      <c r="K5" s="250"/>
      <c r="L5" s="250"/>
      <c r="M5" s="250"/>
      <c r="N5" s="303"/>
      <c r="O5" s="303"/>
      <c r="P5" s="29"/>
    </row>
    <row r="6" spans="1:19" ht="12.75" customHeight="1" x14ac:dyDescent="0.2">
      <c r="A6" s="25">
        <v>2004</v>
      </c>
      <c r="B6" s="70">
        <v>93.525504017662826</v>
      </c>
      <c r="C6" s="70">
        <v>90.442015150084544</v>
      </c>
      <c r="D6" s="777">
        <v>92.028035535056617</v>
      </c>
      <c r="E6" s="70">
        <v>5.669948609469909</v>
      </c>
      <c r="F6" s="70">
        <v>8.2547484392592096</v>
      </c>
      <c r="G6" s="777">
        <v>6.9252332708309021</v>
      </c>
      <c r="H6" s="675" t="s">
        <v>37</v>
      </c>
      <c r="I6" s="675" t="s">
        <v>37</v>
      </c>
      <c r="J6" s="675" t="s">
        <v>37</v>
      </c>
      <c r="K6" s="675" t="s">
        <v>37</v>
      </c>
      <c r="L6" s="675" t="s">
        <v>37</v>
      </c>
      <c r="M6" s="675" t="s">
        <v>37</v>
      </c>
      <c r="N6" s="70">
        <v>0.80454737286714939</v>
      </c>
      <c r="O6" s="70">
        <v>1.3032364106563701</v>
      </c>
      <c r="P6" s="777">
        <v>1.0467311941097976</v>
      </c>
    </row>
    <row r="7" spans="1:19" ht="12.75" customHeight="1" x14ac:dyDescent="0.2">
      <c r="A7" s="25">
        <v>2005</v>
      </c>
      <c r="B7" s="70">
        <v>93.624563881491014</v>
      </c>
      <c r="C7" s="70">
        <v>90.54792363020411</v>
      </c>
      <c r="D7" s="777">
        <v>92.124533463378796</v>
      </c>
      <c r="E7" s="70">
        <v>5.3071056058019952</v>
      </c>
      <c r="F7" s="70">
        <v>8.6101185056509273</v>
      </c>
      <c r="G7" s="777">
        <v>6.9175050729226442</v>
      </c>
      <c r="H7" s="675" t="s">
        <v>37</v>
      </c>
      <c r="I7" s="675" t="s">
        <v>37</v>
      </c>
      <c r="J7" s="675" t="s">
        <v>37</v>
      </c>
      <c r="K7" s="675" t="s">
        <v>37</v>
      </c>
      <c r="L7" s="675" t="s">
        <v>37</v>
      </c>
      <c r="M7" s="675" t="s">
        <v>37</v>
      </c>
      <c r="N7" s="70">
        <v>1.0683305127072169</v>
      </c>
      <c r="O7" s="70">
        <v>0.84195786414542684</v>
      </c>
      <c r="P7" s="777">
        <v>0.95796146370009627</v>
      </c>
    </row>
    <row r="8" spans="1:19" ht="12.75" customHeight="1" x14ac:dyDescent="0.2">
      <c r="A8" s="25">
        <v>2006</v>
      </c>
      <c r="B8" s="70">
        <v>94.265580013540983</v>
      </c>
      <c r="C8" s="70">
        <v>87.964864529188532</v>
      </c>
      <c r="D8" s="777">
        <v>91.200118836252756</v>
      </c>
      <c r="E8" s="70">
        <v>4.8174247044816187</v>
      </c>
      <c r="F8" s="70">
        <v>10.67811226566092</v>
      </c>
      <c r="G8" s="777">
        <v>7.6690745579672983</v>
      </c>
      <c r="H8" s="675" t="s">
        <v>37</v>
      </c>
      <c r="I8" s="675" t="s">
        <v>37</v>
      </c>
      <c r="J8" s="675" t="s">
        <v>37</v>
      </c>
      <c r="K8" s="675" t="s">
        <v>37</v>
      </c>
      <c r="L8" s="675" t="s">
        <v>37</v>
      </c>
      <c r="M8" s="675" t="s">
        <v>37</v>
      </c>
      <c r="N8" s="70">
        <v>0.91699528197737201</v>
      </c>
      <c r="O8" s="70">
        <v>1.3570232051509741</v>
      </c>
      <c r="P8" s="777">
        <v>1.1308066057801576</v>
      </c>
    </row>
    <row r="9" spans="1:19" ht="12.75" customHeight="1" x14ac:dyDescent="0.2">
      <c r="A9" s="25">
        <v>2007</v>
      </c>
      <c r="B9" s="70">
        <v>95.226413531663837</v>
      </c>
      <c r="C9" s="70">
        <v>90.831444316994549</v>
      </c>
      <c r="D9" s="777">
        <v>93.106623847933449</v>
      </c>
      <c r="E9" s="70">
        <v>4.0509884429463625</v>
      </c>
      <c r="F9" s="70">
        <v>8.4687142723489863</v>
      </c>
      <c r="G9" s="777">
        <v>6.1834824349351427</v>
      </c>
      <c r="H9" s="675" t="s">
        <v>37</v>
      </c>
      <c r="I9" s="675" t="s">
        <v>37</v>
      </c>
      <c r="J9" s="675" t="s">
        <v>37</v>
      </c>
      <c r="K9" s="675" t="s">
        <v>37</v>
      </c>
      <c r="L9" s="675" t="s">
        <v>37</v>
      </c>
      <c r="M9" s="675" t="s">
        <v>37</v>
      </c>
      <c r="N9" s="70">
        <v>0.72259802538976325</v>
      </c>
      <c r="O9" s="70">
        <v>0.699841410655896</v>
      </c>
      <c r="P9" s="777">
        <v>0.70989371713318539</v>
      </c>
    </row>
    <row r="10" spans="1:19" ht="12.75" customHeight="1" x14ac:dyDescent="0.2">
      <c r="A10" s="25">
        <v>2008</v>
      </c>
      <c r="B10" s="70">
        <v>94.812312519174696</v>
      </c>
      <c r="C10" s="70">
        <v>90.040545121165195</v>
      </c>
      <c r="D10" s="777">
        <v>92.512726575481551</v>
      </c>
      <c r="E10" s="70">
        <v>4.6539345460557477</v>
      </c>
      <c r="F10" s="70">
        <v>9.3303174324277478</v>
      </c>
      <c r="G10" s="777">
        <v>6.9084860894349536</v>
      </c>
      <c r="H10" s="675" t="s">
        <v>37</v>
      </c>
      <c r="I10" s="675" t="s">
        <v>37</v>
      </c>
      <c r="J10" s="675" t="s">
        <v>37</v>
      </c>
      <c r="K10" s="675" t="s">
        <v>37</v>
      </c>
      <c r="L10" s="675" t="s">
        <v>37</v>
      </c>
      <c r="M10" s="675" t="s">
        <v>37</v>
      </c>
      <c r="N10" s="70">
        <v>0.5337529347694786</v>
      </c>
      <c r="O10" s="70">
        <v>0.62913744640769209</v>
      </c>
      <c r="P10" s="777">
        <v>0.57878733508312774</v>
      </c>
    </row>
    <row r="11" spans="1:19" ht="12.75" customHeight="1" x14ac:dyDescent="0.2">
      <c r="A11" s="25">
        <v>2009</v>
      </c>
      <c r="B11" s="70">
        <v>93.792470840203862</v>
      </c>
      <c r="C11" s="70">
        <v>90.555356584074502</v>
      </c>
      <c r="D11" s="777">
        <v>92.243667872639435</v>
      </c>
      <c r="E11" s="70">
        <v>5.5500757778822871</v>
      </c>
      <c r="F11" s="70">
        <v>9.097769035751698</v>
      </c>
      <c r="G11" s="777">
        <v>7.2480910938647893</v>
      </c>
      <c r="H11" s="675" t="s">
        <v>37</v>
      </c>
      <c r="I11" s="675" t="s">
        <v>37</v>
      </c>
      <c r="J11" s="675" t="s">
        <v>37</v>
      </c>
      <c r="K11" s="675" t="s">
        <v>37</v>
      </c>
      <c r="L11" s="675" t="s">
        <v>37</v>
      </c>
      <c r="M11" s="675" t="s">
        <v>37</v>
      </c>
      <c r="N11" s="70">
        <v>0.65745338191375291</v>
      </c>
      <c r="O11" s="70">
        <v>0.34687438017321698</v>
      </c>
      <c r="P11" s="777">
        <v>0.50824103349594008</v>
      </c>
    </row>
    <row r="12" spans="1:19" ht="12.75" customHeight="1" x14ac:dyDescent="0.2">
      <c r="A12" s="25">
        <v>2010</v>
      </c>
      <c r="B12" s="70">
        <v>94.364279478965415</v>
      </c>
      <c r="C12" s="70">
        <v>90.921144159742397</v>
      </c>
      <c r="D12" s="777">
        <v>92.722933666848974</v>
      </c>
      <c r="E12" s="70">
        <v>5.2359258723465869</v>
      </c>
      <c r="F12" s="70">
        <v>8.3760089145308019</v>
      </c>
      <c r="G12" s="777">
        <v>6.7327819614100877</v>
      </c>
      <c r="H12" s="675" t="s">
        <v>37</v>
      </c>
      <c r="I12" s="675" t="s">
        <v>37</v>
      </c>
      <c r="J12" s="675" t="s">
        <v>37</v>
      </c>
      <c r="K12" s="675" t="s">
        <v>37</v>
      </c>
      <c r="L12" s="675" t="s">
        <v>37</v>
      </c>
      <c r="M12" s="675" t="s">
        <v>37</v>
      </c>
      <c r="N12" s="70">
        <v>0.3997946486882859</v>
      </c>
      <c r="O12" s="70">
        <v>0.70284692572676077</v>
      </c>
      <c r="P12" s="777">
        <v>0.54428437174117916</v>
      </c>
    </row>
    <row r="13" spans="1:19" ht="12.75" customHeight="1" x14ac:dyDescent="0.2">
      <c r="A13" s="25">
        <v>2011</v>
      </c>
      <c r="B13" s="70">
        <v>93.874859688355727</v>
      </c>
      <c r="C13" s="70">
        <v>90.811226587908052</v>
      </c>
      <c r="D13" s="777">
        <v>92.371658886019475</v>
      </c>
      <c r="E13" s="70">
        <v>5.3818976082911831</v>
      </c>
      <c r="F13" s="70">
        <v>8.7458728936478636</v>
      </c>
      <c r="G13" s="777">
        <v>7.0323540148580808</v>
      </c>
      <c r="H13" s="675" t="s">
        <v>37</v>
      </c>
      <c r="I13" s="675" t="s">
        <v>37</v>
      </c>
      <c r="J13" s="675" t="s">
        <v>37</v>
      </c>
      <c r="K13" s="675" t="s">
        <v>37</v>
      </c>
      <c r="L13" s="675" t="s">
        <v>37</v>
      </c>
      <c r="M13" s="675" t="s">
        <v>37</v>
      </c>
      <c r="N13" s="70">
        <v>0.74324270335324061</v>
      </c>
      <c r="O13" s="70">
        <v>0.44290051844422484</v>
      </c>
      <c r="P13" s="777">
        <v>0.59598709912174308</v>
      </c>
    </row>
    <row r="14" spans="1:19" ht="12.75" customHeight="1" x14ac:dyDescent="0.2">
      <c r="A14" s="25" t="s">
        <v>89</v>
      </c>
      <c r="B14" s="70">
        <v>93.879420048554621</v>
      </c>
      <c r="C14" s="70">
        <v>91.840016652106556</v>
      </c>
      <c r="D14" s="777">
        <v>92.892192748723872</v>
      </c>
      <c r="E14" s="70">
        <v>5.1316855269419026</v>
      </c>
      <c r="F14" s="70">
        <v>7.6789134437075042</v>
      </c>
      <c r="G14" s="777">
        <v>6.3669838024404095</v>
      </c>
      <c r="H14" s="675" t="s">
        <v>37</v>
      </c>
      <c r="I14" s="675" t="s">
        <v>37</v>
      </c>
      <c r="J14" s="675" t="s">
        <v>37</v>
      </c>
      <c r="K14" s="675" t="s">
        <v>37</v>
      </c>
      <c r="L14" s="675" t="s">
        <v>37</v>
      </c>
      <c r="M14" s="675" t="s">
        <v>37</v>
      </c>
      <c r="N14" s="70">
        <v>0.9888944245033624</v>
      </c>
      <c r="O14" s="70">
        <v>0.4810699041851817</v>
      </c>
      <c r="P14" s="777">
        <v>0.74082344883498963</v>
      </c>
    </row>
    <row r="15" spans="1:19" ht="12.75" customHeight="1" x14ac:dyDescent="0.2">
      <c r="A15" s="27" t="s">
        <v>90</v>
      </c>
      <c r="B15" s="70">
        <v>93.602115012697823</v>
      </c>
      <c r="C15" s="70">
        <v>91.02142358532636</v>
      </c>
      <c r="D15" s="767">
        <v>92.352386832223502</v>
      </c>
      <c r="E15" s="70">
        <v>5.2046816208246263</v>
      </c>
      <c r="F15" s="70">
        <v>7.566959242741361</v>
      </c>
      <c r="G15" s="767">
        <v>6.3493203747303992</v>
      </c>
      <c r="H15" s="70">
        <v>3.6468573686703318</v>
      </c>
      <c r="I15" s="70">
        <v>5.6429871471007971</v>
      </c>
      <c r="J15" s="767">
        <v>4.6148631624540934</v>
      </c>
      <c r="K15" s="70">
        <v>1.3657970141573119</v>
      </c>
      <c r="L15" s="70">
        <v>1.9871111670033244</v>
      </c>
      <c r="M15" s="70">
        <v>1.6668572786372147</v>
      </c>
      <c r="N15" s="70">
        <v>1.19320336647763</v>
      </c>
      <c r="O15" s="70">
        <v>1.4116171719322701</v>
      </c>
      <c r="P15" s="767">
        <v>1.2982927930462251</v>
      </c>
    </row>
    <row r="16" spans="1:19" ht="12.75" customHeight="1" x14ac:dyDescent="0.2">
      <c r="A16" s="135">
        <v>2013</v>
      </c>
      <c r="B16" s="70">
        <v>95.353853698578405</v>
      </c>
      <c r="C16" s="70">
        <v>92.422899653683885</v>
      </c>
      <c r="D16" s="767">
        <v>93.9293971015843</v>
      </c>
      <c r="E16" s="70">
        <v>3.7416555366640951</v>
      </c>
      <c r="F16" s="70">
        <v>6.7710687788968897</v>
      </c>
      <c r="G16" s="767">
        <v>5.1942069883373643</v>
      </c>
      <c r="H16" s="70">
        <v>3.2036655594312715</v>
      </c>
      <c r="I16" s="70">
        <v>4.8068230586044205</v>
      </c>
      <c r="J16" s="767">
        <v>3.9775757181994589</v>
      </c>
      <c r="K16" s="70">
        <v>1.3818203275444034</v>
      </c>
      <c r="L16" s="70">
        <v>1.3734622392564875</v>
      </c>
      <c r="M16" s="70">
        <v>1.3714433200660301</v>
      </c>
      <c r="N16" s="70">
        <v>0.90449076475789758</v>
      </c>
      <c r="O16" s="70">
        <v>0.80603156741898374</v>
      </c>
      <c r="P16" s="767">
        <v>0.87639591007694029</v>
      </c>
    </row>
    <row r="17" spans="1:16" ht="12.75" customHeight="1" x14ac:dyDescent="0.2">
      <c r="A17" s="135">
        <v>2014</v>
      </c>
      <c r="B17" s="152">
        <v>94.0938304191681</v>
      </c>
      <c r="C17" s="152">
        <v>92.417034591333206</v>
      </c>
      <c r="D17" s="767">
        <v>93.257317157436432</v>
      </c>
      <c r="E17" s="70">
        <f>0.0506762321407409*100</f>
        <v>5.0676232140740902</v>
      </c>
      <c r="F17" s="70">
        <f>0.0680277294177409*100</f>
        <v>6.8027729417740908</v>
      </c>
      <c r="G17" s="767">
        <v>5.9094658957442618</v>
      </c>
      <c r="H17" s="152">
        <v>3.4231445819735598</v>
      </c>
      <c r="I17" s="152">
        <v>5.0661498848032807</v>
      </c>
      <c r="J17" s="767">
        <v>4.2009903078681186</v>
      </c>
      <c r="K17" s="152">
        <v>1.2866371086421902</v>
      </c>
      <c r="L17" s="152">
        <v>1.8916876632455102</v>
      </c>
      <c r="M17" s="70">
        <v>1.5729836283464627</v>
      </c>
      <c r="N17" s="152">
        <v>0.83854636675776795</v>
      </c>
      <c r="O17" s="152">
        <v>0.78019246689275301</v>
      </c>
      <c r="P17" s="767">
        <v>0.83321694681954239</v>
      </c>
    </row>
    <row r="18" spans="1:16" ht="12.75" customHeight="1" x14ac:dyDescent="0.2">
      <c r="A18" s="135">
        <v>2015</v>
      </c>
      <c r="B18" s="152">
        <v>95.910621514719992</v>
      </c>
      <c r="C18" s="152">
        <v>91.680025346364701</v>
      </c>
      <c r="D18" s="767">
        <v>93.870156217894746</v>
      </c>
      <c r="E18" s="70">
        <f>0.0346012460606613*100</f>
        <v>3.4601246060661297</v>
      </c>
      <c r="F18" s="70">
        <f>0.0735701976669642*100</f>
        <v>7.3570197666964194</v>
      </c>
      <c r="G18" s="767">
        <v>5.3452994186398657</v>
      </c>
      <c r="H18" s="152">
        <v>2.3294168097630501</v>
      </c>
      <c r="I18" s="152">
        <v>5.1700118829465795</v>
      </c>
      <c r="J18" s="767">
        <v>3.6938795050849085</v>
      </c>
      <c r="K18" s="152">
        <v>0.91535528325374305</v>
      </c>
      <c r="L18" s="152">
        <v>2.0462759292341599</v>
      </c>
      <c r="M18" s="70">
        <v>1.4491770691125163</v>
      </c>
      <c r="N18" s="152">
        <v>0.62925387921387199</v>
      </c>
      <c r="O18" s="152">
        <v>0.96295488693891806</v>
      </c>
      <c r="P18" s="767">
        <v>0.78454436346674461</v>
      </c>
    </row>
    <row r="19" spans="1:16" s="618" customFormat="1" ht="12.75" customHeight="1" x14ac:dyDescent="0.2">
      <c r="A19" s="135">
        <v>2016</v>
      </c>
      <c r="B19" s="152">
        <v>93.700804269161978</v>
      </c>
      <c r="C19" s="152">
        <v>93.43775724561695</v>
      </c>
      <c r="D19" s="767">
        <v>93.269074364422295</v>
      </c>
      <c r="E19" s="152">
        <v>4.9789128133779013</v>
      </c>
      <c r="F19" s="152">
        <v>5.6885939339594929</v>
      </c>
      <c r="G19" s="767">
        <v>5.5195567592573447</v>
      </c>
      <c r="H19" s="152">
        <v>4.0403089391902647</v>
      </c>
      <c r="I19" s="152">
        <v>4.2415148549848114</v>
      </c>
      <c r="J19" s="767">
        <v>4.3347930301532607</v>
      </c>
      <c r="K19" s="152">
        <v>1.6266507632319973</v>
      </c>
      <c r="L19" s="152">
        <v>1.292885618350867</v>
      </c>
      <c r="M19" s="70">
        <v>1.5898314462246459</v>
      </c>
      <c r="N19" s="152">
        <v>1.3202829174601258</v>
      </c>
      <c r="O19" s="152">
        <v>0.87364882042356395</v>
      </c>
      <c r="P19" s="767">
        <v>1.2113688763195714</v>
      </c>
    </row>
    <row r="20" spans="1:16" s="960" customFormat="1" ht="12.75" customHeight="1" x14ac:dyDescent="0.2">
      <c r="A20" s="135">
        <v>2017</v>
      </c>
      <c r="B20" s="780">
        <v>94.794934425193006</v>
      </c>
      <c r="C20" s="780">
        <v>92.476466283817999</v>
      </c>
      <c r="D20" s="767">
        <v>93.624942480781996</v>
      </c>
      <c r="E20" s="152">
        <v>4.0946873796253804</v>
      </c>
      <c r="F20" s="152">
        <v>6.30343966876866</v>
      </c>
      <c r="G20" s="767">
        <v>5.1081083426243641</v>
      </c>
      <c r="H20" s="152">
        <v>3.1214001142731802</v>
      </c>
      <c r="I20" s="152">
        <v>4.6674433570402103</v>
      </c>
      <c r="J20" s="767">
        <v>3.8306714046913042</v>
      </c>
      <c r="K20" s="152">
        <v>1.21324596539177</v>
      </c>
      <c r="L20" s="152">
        <v>1.4836451883580299</v>
      </c>
      <c r="M20" s="70">
        <v>1.3151411466495202</v>
      </c>
      <c r="N20" s="152">
        <v>1.1103781951812</v>
      </c>
      <c r="O20" s="152">
        <v>1.2200940474128801</v>
      </c>
      <c r="P20" s="767">
        <v>1.2669491765932424</v>
      </c>
    </row>
    <row r="21" spans="1:16" ht="12.75" customHeight="1" x14ac:dyDescent="0.2">
      <c r="A21" s="135">
        <v>2018</v>
      </c>
      <c r="B21" s="780">
        <v>94.781535920695703</v>
      </c>
      <c r="C21" s="780">
        <v>92.768877042676806</v>
      </c>
      <c r="D21" s="767">
        <v>93.753617626364203</v>
      </c>
      <c r="E21" s="152">
        <v>4.3336682541048202</v>
      </c>
      <c r="F21" s="152">
        <v>6.4569282410222</v>
      </c>
      <c r="G21" s="767">
        <v>5.3425057169587102</v>
      </c>
      <c r="H21" s="152">
        <v>2.98498221277237</v>
      </c>
      <c r="I21" s="152">
        <v>4.8757376567639303</v>
      </c>
      <c r="J21" s="767">
        <v>3.8864371452585198</v>
      </c>
      <c r="K21" s="152">
        <v>0.90510312696347306</v>
      </c>
      <c r="L21" s="152">
        <v>1.61021344407022</v>
      </c>
      <c r="M21" s="70">
        <v>1.25464181713671</v>
      </c>
      <c r="N21" s="152">
        <v>0.88479582519949296</v>
      </c>
      <c r="O21" s="152">
        <v>0.77419471630095593</v>
      </c>
      <c r="P21" s="767">
        <v>0.90387665667706396</v>
      </c>
    </row>
    <row r="22" spans="1:16" s="37" customFormat="1" ht="6" customHeight="1" x14ac:dyDescent="0.25">
      <c r="A22" s="156" t="s">
        <v>39</v>
      </c>
      <c r="B22" s="962"/>
      <c r="C22" s="962"/>
      <c r="D22" s="962"/>
      <c r="E22" s="962"/>
      <c r="F22" s="962"/>
      <c r="G22" s="962"/>
      <c r="H22" s="962"/>
      <c r="I22" s="962"/>
      <c r="J22" s="962"/>
      <c r="K22" s="962"/>
      <c r="L22" s="962"/>
      <c r="M22" s="962"/>
      <c r="N22" s="962"/>
      <c r="O22" s="964"/>
      <c r="P22" s="964"/>
    </row>
    <row r="23" spans="1:16" s="37" customFormat="1" ht="12.75" customHeight="1" x14ac:dyDescent="0.25">
      <c r="A23" s="1331" t="s">
        <v>194</v>
      </c>
      <c r="B23" s="1331"/>
      <c r="C23" s="1331"/>
      <c r="D23" s="1331"/>
      <c r="E23" s="1331"/>
      <c r="F23" s="1331"/>
      <c r="G23" s="1331"/>
      <c r="H23" s="1331"/>
      <c r="I23" s="1331"/>
      <c r="J23" s="1331"/>
      <c r="K23" s="1331"/>
      <c r="L23" s="1331"/>
      <c r="M23" s="1331"/>
      <c r="N23" s="1331"/>
      <c r="O23" s="1331"/>
      <c r="P23" s="1331"/>
    </row>
    <row r="24" spans="1:16" x14ac:dyDescent="0.2">
      <c r="A24" s="28"/>
      <c r="B24" s="780"/>
      <c r="C24" s="780"/>
      <c r="D24" s="766"/>
      <c r="F24" s="109"/>
      <c r="G24" s="559"/>
      <c r="I24" s="109"/>
      <c r="J24" s="559"/>
      <c r="L24" s="109"/>
      <c r="M24" s="559"/>
    </row>
    <row r="25" spans="1:16" x14ac:dyDescent="0.2">
      <c r="A25" s="28"/>
      <c r="B25" s="72"/>
      <c r="C25" s="109"/>
      <c r="D25" s="559"/>
      <c r="F25" s="109"/>
      <c r="G25" s="559"/>
      <c r="I25" s="109"/>
      <c r="J25" s="559"/>
      <c r="L25" s="109"/>
      <c r="M25" s="559"/>
    </row>
    <row r="26" spans="1:16" x14ac:dyDescent="0.2">
      <c r="A26" s="28"/>
      <c r="B26" s="72"/>
      <c r="C26" s="109"/>
      <c r="F26" s="109"/>
      <c r="G26" s="765"/>
      <c r="H26" s="746"/>
      <c r="I26" s="776"/>
      <c r="J26" s="775"/>
      <c r="K26" s="746"/>
      <c r="L26" s="765"/>
      <c r="M26" s="765"/>
    </row>
    <row r="27" spans="1:16" x14ac:dyDescent="0.2">
      <c r="A27" s="28"/>
      <c r="B27" s="72"/>
      <c r="C27" s="109"/>
      <c r="D27" s="484"/>
      <c r="F27" s="109"/>
      <c r="G27" s="765"/>
      <c r="H27" s="746"/>
      <c r="I27" s="779"/>
      <c r="J27" s="775"/>
      <c r="K27" s="746"/>
      <c r="L27" s="765"/>
      <c r="M27" s="765"/>
    </row>
    <row r="28" spans="1:16" x14ac:dyDescent="0.2">
      <c r="A28" s="28"/>
      <c r="C28" s="109"/>
      <c r="D28" s="559"/>
      <c r="F28" s="109"/>
      <c r="G28" s="765"/>
      <c r="H28" s="746"/>
      <c r="I28" s="776"/>
      <c r="J28" s="775"/>
      <c r="K28" s="778"/>
      <c r="L28" s="765"/>
      <c r="M28" s="765"/>
    </row>
    <row r="29" spans="1:16" x14ac:dyDescent="0.2">
      <c r="A29" s="28"/>
      <c r="C29" s="109"/>
      <c r="D29" s="559"/>
      <c r="F29" s="109"/>
      <c r="G29" s="765"/>
      <c r="H29" s="746"/>
      <c r="I29" s="779"/>
      <c r="J29" s="775"/>
      <c r="K29" s="778"/>
      <c r="L29" s="765"/>
      <c r="M29" s="765"/>
    </row>
    <row r="30" spans="1:16" x14ac:dyDescent="0.2">
      <c r="A30" s="28"/>
      <c r="G30" s="746"/>
      <c r="H30" s="746"/>
      <c r="I30" s="779"/>
      <c r="J30" s="775"/>
      <c r="K30" s="778"/>
      <c r="L30" s="746"/>
      <c r="M30" s="746"/>
    </row>
    <row r="31" spans="1:16" x14ac:dyDescent="0.2">
      <c r="G31" s="746"/>
      <c r="H31" s="746"/>
      <c r="I31" s="779"/>
      <c r="J31" s="775"/>
      <c r="K31" s="778"/>
      <c r="L31" s="746"/>
      <c r="M31" s="746"/>
    </row>
    <row r="32" spans="1:16" x14ac:dyDescent="0.2">
      <c r="A32" s="9"/>
      <c r="G32" s="746"/>
      <c r="H32" s="746"/>
      <c r="I32" s="779"/>
      <c r="J32" s="775"/>
      <c r="K32" s="778"/>
      <c r="L32" s="746"/>
      <c r="M32" s="746"/>
    </row>
    <row r="33" spans="7:13" x14ac:dyDescent="0.2">
      <c r="G33" s="746"/>
      <c r="H33" s="746"/>
      <c r="I33" s="779"/>
      <c r="J33" s="775"/>
      <c r="K33" s="778"/>
      <c r="L33" s="746"/>
      <c r="M33" s="746"/>
    </row>
    <row r="34" spans="7:13" x14ac:dyDescent="0.2">
      <c r="G34" s="746"/>
      <c r="H34" s="746"/>
      <c r="I34" s="779"/>
      <c r="J34" s="775"/>
      <c r="K34" s="746"/>
      <c r="L34" s="746"/>
      <c r="M34" s="746"/>
    </row>
    <row r="35" spans="7:13" x14ac:dyDescent="0.2">
      <c r="G35" s="746"/>
      <c r="H35" s="746"/>
      <c r="I35" s="776"/>
      <c r="J35" s="775"/>
      <c r="K35" s="746"/>
      <c r="L35" s="746"/>
      <c r="M35" s="746"/>
    </row>
    <row r="36" spans="7:13" x14ac:dyDescent="0.2">
      <c r="G36" s="746"/>
      <c r="H36" s="746"/>
      <c r="I36" s="746"/>
      <c r="J36" s="746"/>
      <c r="K36" s="746"/>
      <c r="L36" s="746"/>
      <c r="M36" s="746"/>
    </row>
    <row r="37" spans="7:13" x14ac:dyDescent="0.2">
      <c r="G37" s="746"/>
      <c r="H37" s="746"/>
      <c r="I37" s="746"/>
      <c r="J37" s="746"/>
      <c r="K37" s="746"/>
      <c r="L37" s="746"/>
      <c r="M37" s="746"/>
    </row>
    <row r="38" spans="7:13" x14ac:dyDescent="0.2">
      <c r="G38" s="746"/>
      <c r="H38" s="746"/>
      <c r="I38" s="746"/>
      <c r="J38" s="746"/>
      <c r="K38" s="746"/>
      <c r="L38" s="746"/>
      <c r="M38" s="746"/>
    </row>
    <row r="39" spans="7:13" x14ac:dyDescent="0.2">
      <c r="G39" s="746"/>
      <c r="H39" s="746"/>
      <c r="I39" s="746"/>
      <c r="J39" s="746"/>
      <c r="K39" s="746"/>
      <c r="L39" s="746"/>
      <c r="M39" s="746"/>
    </row>
    <row r="40" spans="7:13" x14ac:dyDescent="0.2">
      <c r="G40" s="746"/>
      <c r="H40" s="746"/>
      <c r="I40" s="746"/>
      <c r="J40" s="746"/>
      <c r="K40" s="746"/>
      <c r="L40" s="746"/>
      <c r="M40" s="746"/>
    </row>
    <row r="41" spans="7:13" x14ac:dyDescent="0.2">
      <c r="G41" s="746"/>
      <c r="H41" s="746"/>
      <c r="I41" s="746"/>
      <c r="J41" s="746"/>
      <c r="K41" s="746"/>
      <c r="L41" s="746"/>
      <c r="M41" s="746"/>
    </row>
    <row r="42" spans="7:13" x14ac:dyDescent="0.2">
      <c r="G42" s="746"/>
      <c r="H42" s="746"/>
      <c r="I42" s="746"/>
      <c r="J42" s="746"/>
      <c r="K42" s="746"/>
      <c r="L42" s="746"/>
      <c r="M42" s="746"/>
    </row>
    <row r="43" spans="7:13" x14ac:dyDescent="0.2">
      <c r="G43" s="746"/>
      <c r="H43" s="746"/>
      <c r="I43" s="746"/>
      <c r="J43" s="746"/>
      <c r="K43" s="746"/>
      <c r="L43" s="746"/>
      <c r="M43" s="746"/>
    </row>
    <row r="44" spans="7:13" x14ac:dyDescent="0.2">
      <c r="G44" s="746"/>
      <c r="H44" s="746"/>
      <c r="I44" s="746"/>
      <c r="J44" s="746"/>
      <c r="K44" s="746"/>
      <c r="L44" s="746"/>
      <c r="M44" s="746"/>
    </row>
    <row r="45" spans="7:13" x14ac:dyDescent="0.2">
      <c r="G45" s="746"/>
      <c r="H45" s="746"/>
      <c r="I45" s="746"/>
      <c r="J45" s="746"/>
      <c r="K45" s="746"/>
      <c r="L45" s="746"/>
      <c r="M45" s="746"/>
    </row>
  </sheetData>
  <mergeCells count="8">
    <mergeCell ref="A23:P23"/>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X50"/>
  <sheetViews>
    <sheetView workbookViewId="0">
      <pane ySplit="4" topLeftCell="A5" activePane="bottomLeft" state="frozen"/>
      <selection activeCell="A2" sqref="A2:XFD2"/>
      <selection pane="bottomLeft" activeCell="I32" sqref="I32"/>
    </sheetView>
  </sheetViews>
  <sheetFormatPr defaultColWidth="9.140625" defaultRowHeight="12.75" x14ac:dyDescent="0.2"/>
  <cols>
    <col min="1" max="16" width="6.7109375" style="72" customWidth="1"/>
    <col min="17" max="33" width="8.7109375" style="72" customWidth="1"/>
    <col min="34" max="16384" width="9.140625" style="72"/>
  </cols>
  <sheetData>
    <row r="1" spans="1:22" s="800" customFormat="1" ht="30" customHeight="1" x14ac:dyDescent="0.25">
      <c r="A1" s="349"/>
      <c r="B1" s="799"/>
      <c r="C1" s="799"/>
      <c r="D1" s="799"/>
      <c r="E1" s="799"/>
      <c r="F1" s="799"/>
      <c r="G1" s="799"/>
      <c r="H1" s="799"/>
      <c r="I1" s="799"/>
      <c r="J1" s="799"/>
      <c r="K1" s="799"/>
      <c r="L1" s="799"/>
      <c r="N1" s="1321" t="s">
        <v>404</v>
      </c>
      <c r="O1" s="1335"/>
      <c r="P1" s="1335"/>
      <c r="Q1" s="1390" t="s">
        <v>328</v>
      </c>
      <c r="R1" s="1390"/>
      <c r="S1" s="1391"/>
      <c r="T1" s="1391"/>
      <c r="U1" s="1392"/>
    </row>
    <row r="2" spans="1:22" s="133" customFormat="1" ht="15" customHeight="1" x14ac:dyDescent="0.2">
      <c r="A2" s="1378" t="s">
        <v>486</v>
      </c>
      <c r="B2" s="1378"/>
      <c r="C2" s="1378"/>
      <c r="D2" s="1378"/>
      <c r="E2" s="1378"/>
      <c r="F2" s="1378"/>
      <c r="G2" s="1378"/>
      <c r="H2" s="1378"/>
      <c r="I2" s="1378"/>
      <c r="J2" s="1378"/>
      <c r="K2" s="1378"/>
      <c r="L2" s="1378"/>
      <c r="M2" s="1378"/>
      <c r="N2" s="1378"/>
      <c r="O2" s="1378"/>
      <c r="P2" s="1378"/>
    </row>
    <row r="3" spans="1:22" s="794" customFormat="1" ht="30" customHeight="1" x14ac:dyDescent="0.2">
      <c r="A3" s="792"/>
      <c r="B3" s="1334" t="s">
        <v>19</v>
      </c>
      <c r="C3" s="1334"/>
      <c r="D3" s="1334"/>
      <c r="E3" s="1334" t="s">
        <v>92</v>
      </c>
      <c r="F3" s="1334"/>
      <c r="G3" s="1334"/>
      <c r="H3" s="1334" t="s">
        <v>93</v>
      </c>
      <c r="I3" s="1334"/>
      <c r="J3" s="1334"/>
      <c r="K3" s="1334" t="s">
        <v>94</v>
      </c>
      <c r="L3" s="1334"/>
      <c r="M3" s="1334"/>
      <c r="N3" s="1334" t="s">
        <v>35</v>
      </c>
      <c r="O3" s="1334"/>
      <c r="P3" s="1334"/>
      <c r="S3" s="793"/>
      <c r="T3" s="793"/>
    </row>
    <row r="4" spans="1:22" ht="15" customHeight="1" x14ac:dyDescent="0.2">
      <c r="A4" s="129" t="s">
        <v>39</v>
      </c>
      <c r="B4" s="792" t="s">
        <v>28</v>
      </c>
      <c r="C4" s="792" t="s">
        <v>29</v>
      </c>
      <c r="D4" s="792" t="s">
        <v>382</v>
      </c>
      <c r="E4" s="792" t="s">
        <v>28</v>
      </c>
      <c r="F4" s="792" t="s">
        <v>29</v>
      </c>
      <c r="G4" s="792" t="s">
        <v>382</v>
      </c>
      <c r="H4" s="792" t="s">
        <v>28</v>
      </c>
      <c r="I4" s="792" t="s">
        <v>29</v>
      </c>
      <c r="J4" s="792" t="s">
        <v>382</v>
      </c>
      <c r="K4" s="792" t="s">
        <v>28</v>
      </c>
      <c r="L4" s="792" t="s">
        <v>29</v>
      </c>
      <c r="M4" s="792" t="s">
        <v>382</v>
      </c>
      <c r="N4" s="792" t="s">
        <v>28</v>
      </c>
      <c r="O4" s="792" t="s">
        <v>29</v>
      </c>
      <c r="P4" s="792" t="s">
        <v>382</v>
      </c>
      <c r="S4" s="1"/>
      <c r="T4" s="1"/>
      <c r="U4" s="1"/>
      <c r="V4" s="1"/>
    </row>
    <row r="5" spans="1:22" ht="6" customHeight="1" x14ac:dyDescent="0.2">
      <c r="A5" s="801"/>
      <c r="B5" s="236"/>
      <c r="C5" s="236"/>
      <c r="D5" s="236"/>
      <c r="E5" s="236"/>
      <c r="F5" s="236"/>
      <c r="G5" s="236"/>
      <c r="H5" s="237"/>
      <c r="I5" s="237"/>
      <c r="J5" s="237"/>
      <c r="K5" s="237"/>
      <c r="L5" s="237"/>
      <c r="M5" s="237"/>
      <c r="N5" s="236"/>
      <c r="O5" s="236"/>
      <c r="P5" s="806"/>
      <c r="S5" s="1"/>
      <c r="T5" s="1"/>
    </row>
    <row r="6" spans="1:22" s="798" customFormat="1" ht="12.75" customHeight="1" x14ac:dyDescent="0.2">
      <c r="A6" s="802" t="s">
        <v>71</v>
      </c>
      <c r="B6" s="679">
        <v>96.371818890811099</v>
      </c>
      <c r="C6" s="679">
        <v>98.490325674856706</v>
      </c>
      <c r="D6" s="679">
        <v>97.400630534124502</v>
      </c>
      <c r="E6" s="679">
        <v>0.998966082556206</v>
      </c>
      <c r="F6" s="679">
        <v>6.6564193642927094E-2</v>
      </c>
      <c r="G6" s="679">
        <v>0.546163227835326</v>
      </c>
      <c r="H6" s="680" t="s">
        <v>37</v>
      </c>
      <c r="I6" s="680" t="s">
        <v>37</v>
      </c>
      <c r="J6" s="680" t="s">
        <v>37</v>
      </c>
      <c r="K6" s="680" t="s">
        <v>37</v>
      </c>
      <c r="L6" s="680" t="s">
        <v>37</v>
      </c>
      <c r="M6" s="680" t="s">
        <v>37</v>
      </c>
      <c r="N6" s="679">
        <v>2.6292150266327101</v>
      </c>
      <c r="O6" s="679">
        <v>1.4431101315003401</v>
      </c>
      <c r="P6" s="679">
        <v>2.0532062380401599</v>
      </c>
    </row>
    <row r="7" spans="1:22" s="798" customFormat="1" ht="12.75" customHeight="1" x14ac:dyDescent="0.2">
      <c r="A7" s="802" t="s">
        <v>72</v>
      </c>
      <c r="B7" s="679">
        <v>90.070716279186101</v>
      </c>
      <c r="C7" s="679">
        <v>94.379432255117194</v>
      </c>
      <c r="D7" s="679">
        <v>92.173457171086696</v>
      </c>
      <c r="E7" s="679">
        <v>0.61608593936127698</v>
      </c>
      <c r="F7" s="679">
        <v>0.100325159523017</v>
      </c>
      <c r="G7" s="679">
        <v>0.36438420541952399</v>
      </c>
      <c r="H7" s="680" t="s">
        <v>37</v>
      </c>
      <c r="I7" s="680" t="s">
        <v>37</v>
      </c>
      <c r="J7" s="680" t="s">
        <v>37</v>
      </c>
      <c r="K7" s="680" t="s">
        <v>37</v>
      </c>
      <c r="L7" s="680" t="s">
        <v>37</v>
      </c>
      <c r="M7" s="680" t="s">
        <v>37</v>
      </c>
      <c r="N7" s="679">
        <v>9.3131977814525708</v>
      </c>
      <c r="O7" s="679">
        <v>5.5202425853598402</v>
      </c>
      <c r="P7" s="679">
        <v>7.4621586234937398</v>
      </c>
    </row>
    <row r="8" spans="1:22" s="798" customFormat="1" ht="12.75" customHeight="1" x14ac:dyDescent="0.2">
      <c r="A8" s="802" t="s">
        <v>73</v>
      </c>
      <c r="B8" s="679">
        <v>97.091986649219393</v>
      </c>
      <c r="C8" s="679">
        <v>98.546073825504493</v>
      </c>
      <c r="D8" s="679">
        <v>97.801723446730193</v>
      </c>
      <c r="E8" s="679">
        <v>0.482146204536475</v>
      </c>
      <c r="F8" s="679">
        <v>2.6515719016373399E-2</v>
      </c>
      <c r="G8" s="679">
        <v>0.25975395260318801</v>
      </c>
      <c r="H8" s="680" t="s">
        <v>37</v>
      </c>
      <c r="I8" s="680" t="s">
        <v>37</v>
      </c>
      <c r="J8" s="680" t="s">
        <v>37</v>
      </c>
      <c r="K8" s="680" t="s">
        <v>37</v>
      </c>
      <c r="L8" s="680" t="s">
        <v>37</v>
      </c>
      <c r="M8" s="680" t="s">
        <v>37</v>
      </c>
      <c r="N8" s="679">
        <v>2.4258671462441801</v>
      </c>
      <c r="O8" s="679">
        <v>1.4274104554791101</v>
      </c>
      <c r="P8" s="679">
        <v>1.9385226006665801</v>
      </c>
    </row>
    <row r="9" spans="1:22" s="798" customFormat="1" ht="12.75" customHeight="1" x14ac:dyDescent="0.2">
      <c r="A9" s="802" t="s">
        <v>74</v>
      </c>
      <c r="B9" s="679">
        <v>96.167053177442</v>
      </c>
      <c r="C9" s="679">
        <v>97.729424795646494</v>
      </c>
      <c r="D9" s="679">
        <v>96.928517456156399</v>
      </c>
      <c r="E9" s="679">
        <v>0.697960855791107</v>
      </c>
      <c r="F9" s="679">
        <v>0.110306793515943</v>
      </c>
      <c r="G9" s="679">
        <v>0.41155167410223897</v>
      </c>
      <c r="H9" s="680" t="s">
        <v>37</v>
      </c>
      <c r="I9" s="680" t="s">
        <v>37</v>
      </c>
      <c r="J9" s="680" t="s">
        <v>37</v>
      </c>
      <c r="K9" s="680" t="s">
        <v>37</v>
      </c>
      <c r="L9" s="680" t="s">
        <v>37</v>
      </c>
      <c r="M9" s="680" t="s">
        <v>37</v>
      </c>
      <c r="N9" s="679">
        <v>3.13498596676687</v>
      </c>
      <c r="O9" s="679">
        <v>2.1602684108375398</v>
      </c>
      <c r="P9" s="679">
        <v>2.6599308697413901</v>
      </c>
    </row>
    <row r="10" spans="1:22" s="798" customFormat="1" ht="12.75" customHeight="1" x14ac:dyDescent="0.2">
      <c r="A10" s="802" t="s">
        <v>75</v>
      </c>
      <c r="B10" s="679">
        <v>92.579922977434805</v>
      </c>
      <c r="C10" s="679">
        <v>95.851676844563798</v>
      </c>
      <c r="D10" s="679">
        <v>94.179196474095704</v>
      </c>
      <c r="E10" s="679">
        <v>0.95629351367257898</v>
      </c>
      <c r="F10" s="679">
        <v>7.5712856321235603E-2</v>
      </c>
      <c r="G10" s="679">
        <v>0.525854866950629</v>
      </c>
      <c r="H10" s="680" t="s">
        <v>37</v>
      </c>
      <c r="I10" s="680" t="s">
        <v>37</v>
      </c>
      <c r="J10" s="680" t="s">
        <v>37</v>
      </c>
      <c r="K10" s="680" t="s">
        <v>37</v>
      </c>
      <c r="L10" s="680" t="s">
        <v>37</v>
      </c>
      <c r="M10" s="680" t="s">
        <v>37</v>
      </c>
      <c r="N10" s="679">
        <v>6.4637835088926199</v>
      </c>
      <c r="O10" s="679">
        <v>4.0726102991149302</v>
      </c>
      <c r="P10" s="679">
        <v>5.2949486589536798</v>
      </c>
    </row>
    <row r="11" spans="1:22" s="798" customFormat="1" ht="12.75" customHeight="1" x14ac:dyDescent="0.2">
      <c r="A11" s="802" t="s">
        <v>76</v>
      </c>
      <c r="B11" s="679">
        <v>96.8867412470983</v>
      </c>
      <c r="C11" s="679">
        <v>98.712014708132699</v>
      </c>
      <c r="D11" s="679">
        <v>97.772811654634594</v>
      </c>
      <c r="E11" s="679">
        <v>0.88635429038256697</v>
      </c>
      <c r="F11" s="679">
        <v>9.85396336584098E-2</v>
      </c>
      <c r="G11" s="679">
        <v>0.50391337462464703</v>
      </c>
      <c r="H11" s="680" t="s">
        <v>37</v>
      </c>
      <c r="I11" s="680" t="s">
        <v>37</v>
      </c>
      <c r="J11" s="680" t="s">
        <v>37</v>
      </c>
      <c r="K11" s="680" t="s">
        <v>37</v>
      </c>
      <c r="L11" s="680" t="s">
        <v>37</v>
      </c>
      <c r="M11" s="680" t="s">
        <v>37</v>
      </c>
      <c r="N11" s="679">
        <v>2.2269044625191499</v>
      </c>
      <c r="O11" s="679">
        <v>1.1894456582089099</v>
      </c>
      <c r="P11" s="679">
        <v>1.7232749707407999</v>
      </c>
    </row>
    <row r="12" spans="1:22" s="798" customFormat="1" ht="12.75" customHeight="1" x14ac:dyDescent="0.2">
      <c r="A12" s="802" t="s">
        <v>77</v>
      </c>
      <c r="B12" s="679">
        <v>94.893214683653895</v>
      </c>
      <c r="C12" s="679">
        <v>97.193717760680599</v>
      </c>
      <c r="D12" s="679">
        <v>96.009610640446496</v>
      </c>
      <c r="E12" s="679">
        <v>1.0221341768782199</v>
      </c>
      <c r="F12" s="679">
        <v>0.29519861921761198</v>
      </c>
      <c r="G12" s="679">
        <v>0.66936441728717899</v>
      </c>
      <c r="H12" s="680" t="s">
        <v>37</v>
      </c>
      <c r="I12" s="680" t="s">
        <v>37</v>
      </c>
      <c r="J12" s="680" t="s">
        <v>37</v>
      </c>
      <c r="K12" s="680" t="s">
        <v>37</v>
      </c>
      <c r="L12" s="680" t="s">
        <v>37</v>
      </c>
      <c r="M12" s="680" t="s">
        <v>37</v>
      </c>
      <c r="N12" s="679">
        <v>4.0846511394679199</v>
      </c>
      <c r="O12" s="679">
        <v>2.5110836201018198</v>
      </c>
      <c r="P12" s="679">
        <v>3.3210249422662801</v>
      </c>
    </row>
    <row r="13" spans="1:22" s="798" customFormat="1" ht="12.75" customHeight="1" x14ac:dyDescent="0.2">
      <c r="A13" s="802" t="s">
        <v>78</v>
      </c>
      <c r="B13" s="679">
        <v>95.146459354119401</v>
      </c>
      <c r="C13" s="679">
        <v>97.6408691342628</v>
      </c>
      <c r="D13" s="679">
        <v>96.407216240665093</v>
      </c>
      <c r="E13" s="679">
        <v>1.0229267581833601</v>
      </c>
      <c r="F13" s="679">
        <v>0.21830652926501501</v>
      </c>
      <c r="G13" s="679">
        <v>0.616245184554985</v>
      </c>
      <c r="H13" s="680" t="s">
        <v>37</v>
      </c>
      <c r="I13" s="680" t="s">
        <v>37</v>
      </c>
      <c r="J13" s="680" t="s">
        <v>37</v>
      </c>
      <c r="K13" s="680" t="s">
        <v>37</v>
      </c>
      <c r="L13" s="680" t="s">
        <v>37</v>
      </c>
      <c r="M13" s="680" t="s">
        <v>37</v>
      </c>
      <c r="N13" s="679">
        <v>3.83061388769719</v>
      </c>
      <c r="O13" s="679">
        <v>2.1408243364721602</v>
      </c>
      <c r="P13" s="679">
        <v>2.9765385747799602</v>
      </c>
    </row>
    <row r="14" spans="1:22" s="798" customFormat="1" ht="12.75" customHeight="1" x14ac:dyDescent="0.2">
      <c r="A14" s="802" t="s">
        <v>79</v>
      </c>
      <c r="B14" s="679">
        <v>94.362914530379499</v>
      </c>
      <c r="C14" s="679">
        <v>98.053390872554004</v>
      </c>
      <c r="D14" s="679">
        <v>96.156095735622799</v>
      </c>
      <c r="E14" s="679">
        <v>1.58393030708016</v>
      </c>
      <c r="F14" s="679">
        <v>0.156059183246781</v>
      </c>
      <c r="G14" s="679">
        <v>0.89035410721699704</v>
      </c>
      <c r="H14" s="680" t="s">
        <v>37</v>
      </c>
      <c r="I14" s="680" t="s">
        <v>37</v>
      </c>
      <c r="J14" s="680" t="s">
        <v>37</v>
      </c>
      <c r="K14" s="680" t="s">
        <v>37</v>
      </c>
      <c r="L14" s="680" t="s">
        <v>37</v>
      </c>
      <c r="M14" s="680" t="s">
        <v>37</v>
      </c>
      <c r="N14" s="679">
        <v>4.0531551625403104</v>
      </c>
      <c r="O14" s="679">
        <v>1.7905499441991599</v>
      </c>
      <c r="P14" s="679">
        <v>2.9535501571601799</v>
      </c>
    </row>
    <row r="15" spans="1:22" s="798" customFormat="1" ht="12.75" customHeight="1" x14ac:dyDescent="0.2">
      <c r="A15" s="802" t="s">
        <v>80</v>
      </c>
      <c r="B15" s="679">
        <v>95.473444614894404</v>
      </c>
      <c r="C15" s="679">
        <v>97.811522048583896</v>
      </c>
      <c r="D15" s="679">
        <v>96.606959717419898</v>
      </c>
      <c r="E15" s="679">
        <v>1.11383994897688</v>
      </c>
      <c r="F15" s="679">
        <v>0.179735657027457</v>
      </c>
      <c r="G15" s="679">
        <v>0.66110744003223898</v>
      </c>
      <c r="H15" s="680" t="s">
        <v>37</v>
      </c>
      <c r="I15" s="680" t="s">
        <v>37</v>
      </c>
      <c r="J15" s="680" t="s">
        <v>37</v>
      </c>
      <c r="K15" s="680" t="s">
        <v>37</v>
      </c>
      <c r="L15" s="680" t="s">
        <v>37</v>
      </c>
      <c r="M15" s="680" t="s">
        <v>37</v>
      </c>
      <c r="N15" s="679">
        <v>3.4127154361287402</v>
      </c>
      <c r="O15" s="679">
        <v>2.0087422943885902</v>
      </c>
      <c r="P15" s="679">
        <v>2.73193284254786</v>
      </c>
    </row>
    <row r="16" spans="1:22" s="798" customFormat="1" ht="12.75" customHeight="1" x14ac:dyDescent="0.2">
      <c r="A16" s="802" t="s">
        <v>81</v>
      </c>
      <c r="B16" s="679">
        <v>95.302079873386603</v>
      </c>
      <c r="C16" s="679">
        <v>98.426132868998494</v>
      </c>
      <c r="D16" s="679">
        <v>96.831271562796701</v>
      </c>
      <c r="E16" s="679">
        <v>1.0411825045963701</v>
      </c>
      <c r="F16" s="679">
        <v>0.14450929940821999</v>
      </c>
      <c r="G16" s="679">
        <v>0.60227022768671101</v>
      </c>
      <c r="H16" s="680" t="s">
        <v>37</v>
      </c>
      <c r="I16" s="680" t="s">
        <v>37</v>
      </c>
      <c r="J16" s="680" t="s">
        <v>37</v>
      </c>
      <c r="K16" s="680" t="s">
        <v>37</v>
      </c>
      <c r="L16" s="680" t="s">
        <v>37</v>
      </c>
      <c r="M16" s="680" t="s">
        <v>37</v>
      </c>
      <c r="N16" s="679">
        <v>3.65673762201707</v>
      </c>
      <c r="O16" s="679">
        <v>1.42935783159334</v>
      </c>
      <c r="P16" s="679">
        <v>2.56645820951656</v>
      </c>
    </row>
    <row r="17" spans="1:24" s="798" customFormat="1" ht="12.75" customHeight="1" x14ac:dyDescent="0.2">
      <c r="A17" s="802">
        <v>2004</v>
      </c>
      <c r="B17" s="679">
        <v>96.821783127842494</v>
      </c>
      <c r="C17" s="679">
        <v>98.564924958126198</v>
      </c>
      <c r="D17" s="679">
        <v>97.667207495776296</v>
      </c>
      <c r="E17" s="679">
        <v>1.78348777469353</v>
      </c>
      <c r="F17" s="679">
        <v>0.45792762789590102</v>
      </c>
      <c r="G17" s="679">
        <v>1.14070751931167</v>
      </c>
      <c r="H17" s="680" t="s">
        <v>37</v>
      </c>
      <c r="I17" s="680" t="s">
        <v>37</v>
      </c>
      <c r="J17" s="680" t="s">
        <v>37</v>
      </c>
      <c r="K17" s="680" t="s">
        <v>37</v>
      </c>
      <c r="L17" s="680" t="s">
        <v>37</v>
      </c>
      <c r="M17" s="680" t="s">
        <v>37</v>
      </c>
      <c r="N17" s="679">
        <v>1.3947290974639399</v>
      </c>
      <c r="O17" s="679">
        <v>0.97714741397785199</v>
      </c>
      <c r="P17" s="679">
        <v>1.1920849849120501</v>
      </c>
    </row>
    <row r="18" spans="1:24" s="798" customFormat="1" ht="12.75" customHeight="1" x14ac:dyDescent="0.2">
      <c r="A18" s="802" t="s">
        <v>82</v>
      </c>
      <c r="B18" s="679">
        <v>96.688628730571693</v>
      </c>
      <c r="C18" s="679">
        <v>97.941911258399998</v>
      </c>
      <c r="D18" s="679">
        <v>97.298823669009295</v>
      </c>
      <c r="E18" s="679">
        <v>1.9724793264049401</v>
      </c>
      <c r="F18" s="679">
        <v>0.78212192458698104</v>
      </c>
      <c r="G18" s="679">
        <v>1.3933536765230901</v>
      </c>
      <c r="H18" s="680" t="s">
        <v>37</v>
      </c>
      <c r="I18" s="680" t="s">
        <v>37</v>
      </c>
      <c r="J18" s="680" t="s">
        <v>37</v>
      </c>
      <c r="K18" s="680" t="s">
        <v>37</v>
      </c>
      <c r="L18" s="680" t="s">
        <v>37</v>
      </c>
      <c r="M18" s="680" t="s">
        <v>37</v>
      </c>
      <c r="N18" s="679">
        <v>1.3388919430234101</v>
      </c>
      <c r="O18" s="679">
        <v>1.27596681701307</v>
      </c>
      <c r="P18" s="679">
        <v>1.3078226544676399</v>
      </c>
    </row>
    <row r="19" spans="1:24" s="798" customFormat="1" ht="12.75" customHeight="1" x14ac:dyDescent="0.2">
      <c r="A19" s="802" t="s">
        <v>83</v>
      </c>
      <c r="B19" s="679">
        <v>96.228483228447303</v>
      </c>
      <c r="C19" s="679">
        <v>98.146927550945406</v>
      </c>
      <c r="D19" s="679">
        <v>97.146369996835602</v>
      </c>
      <c r="E19" s="679">
        <v>1.6422426671808099</v>
      </c>
      <c r="F19" s="679">
        <v>0.714231392199977</v>
      </c>
      <c r="G19" s="679">
        <v>1.1885993140817199</v>
      </c>
      <c r="H19" s="680" t="s">
        <v>37</v>
      </c>
      <c r="I19" s="680" t="s">
        <v>37</v>
      </c>
      <c r="J19" s="680" t="s">
        <v>37</v>
      </c>
      <c r="K19" s="680" t="s">
        <v>37</v>
      </c>
      <c r="L19" s="680" t="s">
        <v>37</v>
      </c>
      <c r="M19" s="680" t="s">
        <v>37</v>
      </c>
      <c r="N19" s="679">
        <v>2.1292741043718499</v>
      </c>
      <c r="O19" s="679">
        <v>1.1388410568546601</v>
      </c>
      <c r="P19" s="679">
        <v>1.66503068908268</v>
      </c>
    </row>
    <row r="20" spans="1:24" s="798" customFormat="1" ht="12.75" customHeight="1" x14ac:dyDescent="0.2">
      <c r="A20" s="802" t="s">
        <v>84</v>
      </c>
      <c r="B20" s="679">
        <v>94.461872796719405</v>
      </c>
      <c r="C20" s="679">
        <v>95.916268687816597</v>
      </c>
      <c r="D20" s="679">
        <v>95.154699501825704</v>
      </c>
      <c r="E20" s="679">
        <v>2.2270969999106001</v>
      </c>
      <c r="F20" s="679">
        <v>1.28483654247317</v>
      </c>
      <c r="G20" s="679">
        <v>1.7681014210581301</v>
      </c>
      <c r="H20" s="680" t="s">
        <v>37</v>
      </c>
      <c r="I20" s="680" t="s">
        <v>37</v>
      </c>
      <c r="J20" s="680" t="s">
        <v>37</v>
      </c>
      <c r="K20" s="680" t="s">
        <v>37</v>
      </c>
      <c r="L20" s="680" t="s">
        <v>37</v>
      </c>
      <c r="M20" s="680" t="s">
        <v>37</v>
      </c>
      <c r="N20" s="679">
        <v>3.3110302033700001</v>
      </c>
      <c r="O20" s="679">
        <v>2.7988947697101998</v>
      </c>
      <c r="P20" s="679">
        <v>3.0771990771161999</v>
      </c>
    </row>
    <row r="21" spans="1:24" s="798" customFormat="1" ht="12.75" customHeight="1" x14ac:dyDescent="0.2">
      <c r="A21" s="802" t="s">
        <v>85</v>
      </c>
      <c r="B21" s="679">
        <v>97.633431380046602</v>
      </c>
      <c r="C21" s="679">
        <v>98.299436656500404</v>
      </c>
      <c r="D21" s="679">
        <v>97.939205463894197</v>
      </c>
      <c r="E21" s="679">
        <v>1.6098815157641899</v>
      </c>
      <c r="F21" s="679">
        <v>0.90455493255590802</v>
      </c>
      <c r="G21" s="679">
        <v>1.28613012190934</v>
      </c>
      <c r="H21" s="680" t="s">
        <v>37</v>
      </c>
      <c r="I21" s="680" t="s">
        <v>37</v>
      </c>
      <c r="J21" s="680" t="s">
        <v>37</v>
      </c>
      <c r="K21" s="680" t="s">
        <v>37</v>
      </c>
      <c r="L21" s="680" t="s">
        <v>37</v>
      </c>
      <c r="M21" s="680" t="s">
        <v>37</v>
      </c>
      <c r="N21" s="679">
        <v>0.75668710418916996</v>
      </c>
      <c r="O21" s="679">
        <v>0.79600841094371899</v>
      </c>
      <c r="P21" s="679">
        <v>0.77466441419648102</v>
      </c>
      <c r="R21" s="798" t="s">
        <v>68</v>
      </c>
      <c r="X21" s="798" t="s">
        <v>68</v>
      </c>
    </row>
    <row r="22" spans="1:24" s="798" customFormat="1" ht="12.75" customHeight="1" x14ac:dyDescent="0.2">
      <c r="A22" s="802" t="s">
        <v>86</v>
      </c>
      <c r="B22" s="679">
        <v>97.0170666291651</v>
      </c>
      <c r="C22" s="679">
        <v>98.223614586858801</v>
      </c>
      <c r="D22" s="679">
        <v>97.607800159331703</v>
      </c>
      <c r="E22" s="679">
        <v>1.87666847688858</v>
      </c>
      <c r="F22" s="679">
        <v>0.86154539551589404</v>
      </c>
      <c r="G22" s="679">
        <v>1.3801429361099</v>
      </c>
      <c r="H22" s="680" t="s">
        <v>37</v>
      </c>
      <c r="I22" s="680" t="s">
        <v>37</v>
      </c>
      <c r="J22" s="680" t="s">
        <v>37</v>
      </c>
      <c r="K22" s="680" t="s">
        <v>37</v>
      </c>
      <c r="L22" s="680" t="s">
        <v>37</v>
      </c>
      <c r="M22" s="680" t="s">
        <v>37</v>
      </c>
      <c r="N22" s="679">
        <v>1.10626489394636</v>
      </c>
      <c r="O22" s="679">
        <v>0.91484001762529599</v>
      </c>
      <c r="P22" s="679">
        <v>1.01205690455839</v>
      </c>
    </row>
    <row r="23" spans="1:24" s="798" customFormat="1" ht="12.75" customHeight="1" x14ac:dyDescent="0.2">
      <c r="A23" s="802" t="s">
        <v>87</v>
      </c>
      <c r="B23" s="679">
        <v>97.251986425716893</v>
      </c>
      <c r="C23" s="679">
        <v>98.459726294156198</v>
      </c>
      <c r="D23" s="679">
        <v>97.841005193333103</v>
      </c>
      <c r="E23" s="679">
        <v>2.0685875786883701</v>
      </c>
      <c r="F23" s="679">
        <v>0.93482706262247195</v>
      </c>
      <c r="G23" s="679">
        <v>1.51607022565447</v>
      </c>
      <c r="H23" s="680" t="s">
        <v>37</v>
      </c>
      <c r="I23" s="680" t="s">
        <v>37</v>
      </c>
      <c r="J23" s="680" t="s">
        <v>37</v>
      </c>
      <c r="K23" s="680" t="s">
        <v>37</v>
      </c>
      <c r="L23" s="680" t="s">
        <v>37</v>
      </c>
      <c r="M23" s="680" t="s">
        <v>37</v>
      </c>
      <c r="N23" s="679">
        <v>0.67942599559475303</v>
      </c>
      <c r="O23" s="679">
        <v>0.605446643221353</v>
      </c>
      <c r="P23" s="679">
        <v>0.64292458101239103</v>
      </c>
    </row>
    <row r="24" spans="1:24" s="798" customFormat="1" ht="12.75" customHeight="1" x14ac:dyDescent="0.2">
      <c r="A24" s="802" t="s">
        <v>88</v>
      </c>
      <c r="B24" s="679">
        <v>97.100888252151805</v>
      </c>
      <c r="C24" s="679">
        <v>98.161164874480207</v>
      </c>
      <c r="D24" s="679">
        <v>97.616884815919704</v>
      </c>
      <c r="E24" s="679">
        <v>2.0327553258834699</v>
      </c>
      <c r="F24" s="679">
        <v>0.77293101484635096</v>
      </c>
      <c r="G24" s="679">
        <v>1.42176971996931</v>
      </c>
      <c r="H24" s="680" t="s">
        <v>37</v>
      </c>
      <c r="I24" s="680" t="s">
        <v>37</v>
      </c>
      <c r="J24" s="680" t="s">
        <v>37</v>
      </c>
      <c r="K24" s="680" t="s">
        <v>37</v>
      </c>
      <c r="L24" s="680" t="s">
        <v>37</v>
      </c>
      <c r="M24" s="680" t="s">
        <v>37</v>
      </c>
      <c r="N24" s="679">
        <v>0.86635642196474905</v>
      </c>
      <c r="O24" s="679">
        <v>1.0659041106734599</v>
      </c>
      <c r="P24" s="679">
        <v>0.96134546411101696</v>
      </c>
    </row>
    <row r="25" spans="1:24" s="798" customFormat="1" ht="12.75" customHeight="1" x14ac:dyDescent="0.2">
      <c r="A25" s="802" t="s">
        <v>89</v>
      </c>
      <c r="B25" s="679">
        <v>96.871123102513906</v>
      </c>
      <c r="C25" s="679">
        <v>98.601228695614694</v>
      </c>
      <c r="D25" s="679">
        <v>97.670888983875997</v>
      </c>
      <c r="E25" s="679">
        <v>2.1701631299725399</v>
      </c>
      <c r="F25" s="679">
        <v>0.54886058620475697</v>
      </c>
      <c r="G25" s="679">
        <v>1.4022963791324601</v>
      </c>
      <c r="H25" s="680" t="s">
        <v>37</v>
      </c>
      <c r="I25" s="680" t="s">
        <v>37</v>
      </c>
      <c r="J25" s="680" t="s">
        <v>37</v>
      </c>
      <c r="K25" s="680" t="s">
        <v>37</v>
      </c>
      <c r="L25" s="680" t="s">
        <v>37</v>
      </c>
      <c r="M25" s="680" t="s">
        <v>37</v>
      </c>
      <c r="N25" s="679">
        <v>0.95871376751353699</v>
      </c>
      <c r="O25" s="679">
        <v>0.84991071818052499</v>
      </c>
      <c r="P25" s="679">
        <v>0.926814636991529</v>
      </c>
    </row>
    <row r="26" spans="1:24" s="798" customFormat="1" ht="12.75" customHeight="1" x14ac:dyDescent="0.2">
      <c r="A26" s="802" t="s">
        <v>90</v>
      </c>
      <c r="B26" s="679">
        <v>97.277231190746903</v>
      </c>
      <c r="C26" s="679">
        <v>98.780807651834294</v>
      </c>
      <c r="D26" s="679">
        <v>98.017284717791895</v>
      </c>
      <c r="E26" s="679">
        <v>1.98160603544886</v>
      </c>
      <c r="F26" s="679">
        <v>0.56983450376558897</v>
      </c>
      <c r="G26" s="679">
        <v>1.2880320123342499</v>
      </c>
      <c r="H26" s="679">
        <v>1.5253755605905399</v>
      </c>
      <c r="I26" s="679">
        <v>0.32413440442838098</v>
      </c>
      <c r="J26" s="679">
        <v>0.93559235684517505</v>
      </c>
      <c r="K26" s="679">
        <v>1.1153406736565901</v>
      </c>
      <c r="L26" s="679">
        <v>0.17062062744027401</v>
      </c>
      <c r="M26" s="679">
        <v>0.65169340068076798</v>
      </c>
      <c r="N26" s="679">
        <v>0.74116277380422801</v>
      </c>
      <c r="O26" s="679">
        <v>0.64935784440014799</v>
      </c>
      <c r="P26" s="679">
        <v>0.69468326987388396</v>
      </c>
      <c r="R26" s="252"/>
    </row>
    <row r="27" spans="1:24" s="798" customFormat="1" ht="12.75" customHeight="1" x14ac:dyDescent="0.2">
      <c r="A27" s="802">
        <v>2013</v>
      </c>
      <c r="B27" s="679">
        <v>97.611508070386094</v>
      </c>
      <c r="C27" s="679">
        <v>99.128030196430203</v>
      </c>
      <c r="D27" s="679">
        <v>98.335283374130697</v>
      </c>
      <c r="E27" s="679">
        <v>1.7010130098944101</v>
      </c>
      <c r="F27" s="679">
        <v>0.50382184727744606</v>
      </c>
      <c r="G27" s="679">
        <v>1.1150928098884501</v>
      </c>
      <c r="H27" s="679">
        <v>1.53992174441412</v>
      </c>
      <c r="I27" s="679">
        <v>0.45736487719587698</v>
      </c>
      <c r="J27" s="679">
        <v>1.01009625379723</v>
      </c>
      <c r="K27" s="679">
        <v>1.1783741399299701</v>
      </c>
      <c r="L27" s="679">
        <v>0.229786162770929</v>
      </c>
      <c r="M27" s="679">
        <v>0.71495242118087798</v>
      </c>
      <c r="N27" s="679">
        <v>0.68747891971945896</v>
      </c>
      <c r="O27" s="679">
        <v>0.36814795629235902</v>
      </c>
      <c r="P27" s="679">
        <v>0.54962381598087895</v>
      </c>
      <c r="R27" s="252"/>
    </row>
    <row r="28" spans="1:24" s="798" customFormat="1" ht="12.75" customHeight="1" x14ac:dyDescent="0.2">
      <c r="A28" s="802">
        <v>2014</v>
      </c>
      <c r="B28" s="679">
        <v>97.728613591938398</v>
      </c>
      <c r="C28" s="679">
        <v>98.978859439055398</v>
      </c>
      <c r="D28" s="679">
        <v>98.336715201434103</v>
      </c>
      <c r="E28" s="679">
        <v>1.70091762173801</v>
      </c>
      <c r="F28" s="679">
        <v>0.70221680647760598</v>
      </c>
      <c r="G28" s="679">
        <v>1.2154169846440399</v>
      </c>
      <c r="H28" s="679">
        <v>1.3234478624578101</v>
      </c>
      <c r="I28" s="679">
        <v>0.63190316474084196</v>
      </c>
      <c r="J28" s="679">
        <v>0.98694084457406706</v>
      </c>
      <c r="K28" s="679">
        <v>0.85947514988988005</v>
      </c>
      <c r="L28" s="679">
        <v>0.320653812231524</v>
      </c>
      <c r="M28" s="679">
        <v>0.59766656353800396</v>
      </c>
      <c r="N28" s="679">
        <v>0.57046878632360698</v>
      </c>
      <c r="O28" s="679">
        <v>0.31892375446702098</v>
      </c>
      <c r="P28" s="679">
        <v>0.447867813921838</v>
      </c>
      <c r="R28" s="252"/>
    </row>
    <row r="29" spans="1:24" s="798" customFormat="1" ht="12.75" customHeight="1" x14ac:dyDescent="0.2">
      <c r="A29" s="802">
        <v>2015</v>
      </c>
      <c r="B29" s="679">
        <v>97.939779034063505</v>
      </c>
      <c r="C29" s="679">
        <v>98.878755783933002</v>
      </c>
      <c r="D29" s="679">
        <v>98.322970290975505</v>
      </c>
      <c r="E29" s="679">
        <v>1.24864398878593</v>
      </c>
      <c r="F29" s="679">
        <v>0.33335752119568801</v>
      </c>
      <c r="G29" s="679">
        <v>0.88128893864840796</v>
      </c>
      <c r="H29" s="679">
        <v>1.0106457653682599</v>
      </c>
      <c r="I29" s="679">
        <v>0.19199912914586101</v>
      </c>
      <c r="J29" s="679">
        <v>0.65085408712103798</v>
      </c>
      <c r="K29" s="679">
        <v>0.63653521140026703</v>
      </c>
      <c r="L29" s="679">
        <v>9.8872778987148496E-2</v>
      </c>
      <c r="M29" s="679">
        <v>0.39406297089838999</v>
      </c>
      <c r="N29" s="679">
        <v>0.81157697715052401</v>
      </c>
      <c r="O29" s="679">
        <v>0.78788669487134699</v>
      </c>
      <c r="P29" s="679">
        <v>0.79574077037608903</v>
      </c>
      <c r="R29" s="252"/>
    </row>
    <row r="30" spans="1:24" s="798" customFormat="1" ht="12.75" customHeight="1" x14ac:dyDescent="0.2">
      <c r="A30" s="802">
        <v>2016</v>
      </c>
      <c r="B30" s="679">
        <v>98.154818017101206</v>
      </c>
      <c r="C30" s="679">
        <v>99.137650052389006</v>
      </c>
      <c r="D30" s="679">
        <v>98.2378465301137</v>
      </c>
      <c r="E30" s="679">
        <v>0.97518105568281599</v>
      </c>
      <c r="F30" s="679">
        <v>0.424214188719921</v>
      </c>
      <c r="G30" s="679">
        <v>1.0296537701872699</v>
      </c>
      <c r="H30" s="679">
        <v>0.97518105568281599</v>
      </c>
      <c r="I30" s="679">
        <v>0.22684835834681399</v>
      </c>
      <c r="J30" s="679">
        <v>0.91714345915971895</v>
      </c>
      <c r="K30" s="679">
        <v>0.58552099671367996</v>
      </c>
      <c r="L30" s="679">
        <v>0.127291098677215</v>
      </c>
      <c r="M30" s="679">
        <v>0.60883537195186399</v>
      </c>
      <c r="N30" s="679">
        <v>0.87000092721597699</v>
      </c>
      <c r="O30" s="679">
        <v>0.438135758891042</v>
      </c>
      <c r="P30" s="679">
        <v>0.73249969969901896</v>
      </c>
      <c r="Q30" s="679"/>
      <c r="R30" s="252"/>
    </row>
    <row r="31" spans="1:24" s="798" customFormat="1" ht="12.75" customHeight="1" x14ac:dyDescent="0.2">
      <c r="A31" s="802">
        <v>2017</v>
      </c>
      <c r="B31" s="679">
        <v>97.920105645427498</v>
      </c>
      <c r="C31" s="679">
        <v>98.946653075093394</v>
      </c>
      <c r="D31" s="679">
        <v>98.301763553233201</v>
      </c>
      <c r="E31" s="679">
        <v>1.22152525586002</v>
      </c>
      <c r="F31" s="679">
        <v>0.47570506286102598</v>
      </c>
      <c r="G31" s="679">
        <v>0.979751796211626</v>
      </c>
      <c r="H31" s="679">
        <v>0.75932651039947197</v>
      </c>
      <c r="I31" s="679">
        <v>0.33978933061501898</v>
      </c>
      <c r="J31" s="679">
        <v>0.63683866753755702</v>
      </c>
      <c r="K31" s="679">
        <v>0.42918454935622302</v>
      </c>
      <c r="L31" s="679">
        <v>0.20387359836901101</v>
      </c>
      <c r="M31" s="679">
        <v>0.35924232527759598</v>
      </c>
      <c r="N31" s="679">
        <v>0.85836909871244604</v>
      </c>
      <c r="O31" s="679">
        <v>0.57764186204553203</v>
      </c>
      <c r="P31" s="679">
        <v>0.71848465055519295</v>
      </c>
      <c r="Q31" s="679"/>
      <c r="R31" s="252"/>
      <c r="S31" s="797"/>
      <c r="T31" s="730"/>
      <c r="U31" s="730"/>
      <c r="V31" s="730"/>
    </row>
    <row r="32" spans="1:24" s="798" customFormat="1" ht="12.75" customHeight="1" x14ac:dyDescent="0.2">
      <c r="A32" s="802">
        <v>2018</v>
      </c>
      <c r="B32" s="679">
        <v>98.148275918462105</v>
      </c>
      <c r="C32" s="679">
        <v>99.031691685621396</v>
      </c>
      <c r="D32" s="679">
        <v>98.305843419294106</v>
      </c>
      <c r="E32" s="679">
        <v>0.733839540909211</v>
      </c>
      <c r="F32" s="679">
        <v>0.326054577987823</v>
      </c>
      <c r="G32" s="679">
        <v>0.71335003928538099</v>
      </c>
      <c r="H32" s="679">
        <v>0.56093634458029096</v>
      </c>
      <c r="I32" s="679">
        <v>0.21435279121307099</v>
      </c>
      <c r="J32" s="679">
        <v>0.51694155455150403</v>
      </c>
      <c r="K32" s="679">
        <v>0.46819407483940201</v>
      </c>
      <c r="L32" s="679">
        <v>9.2094053510645396E-2</v>
      </c>
      <c r="M32" s="679">
        <v>0.37523631004165497</v>
      </c>
      <c r="N32" s="679">
        <v>1.1178845406286499</v>
      </c>
      <c r="O32" s="679">
        <v>0.64225373639082195</v>
      </c>
      <c r="P32" s="679">
        <v>0.98080654142049195</v>
      </c>
      <c r="Q32" s="679"/>
      <c r="R32" s="252"/>
      <c r="S32" s="797"/>
      <c r="T32" s="730"/>
      <c r="U32" s="730"/>
      <c r="V32" s="730"/>
    </row>
    <row r="33" spans="1:23" ht="6" customHeight="1" x14ac:dyDescent="0.25">
      <c r="A33" s="803"/>
      <c r="B33" s="803"/>
      <c r="C33" s="803"/>
      <c r="D33" s="274"/>
      <c r="E33" s="803"/>
      <c r="F33" s="803"/>
      <c r="G33" s="274"/>
      <c r="H33" s="803"/>
      <c r="I33" s="803"/>
      <c r="J33" s="274"/>
      <c r="K33" s="803"/>
      <c r="L33" s="803"/>
      <c r="M33" s="274"/>
      <c r="N33" s="803"/>
      <c r="O33" s="803"/>
      <c r="P33" s="274"/>
      <c r="Q33" s="1"/>
      <c r="S33" s="1"/>
      <c r="V33" s="141"/>
      <c r="W33" s="730"/>
    </row>
    <row r="34" spans="1:23" ht="45" customHeight="1" x14ac:dyDescent="0.25">
      <c r="A34" s="1389" t="s">
        <v>292</v>
      </c>
      <c r="B34" s="1389"/>
      <c r="C34" s="1389"/>
      <c r="D34" s="1389"/>
      <c r="E34" s="1389"/>
      <c r="F34" s="1389"/>
      <c r="G34" s="1389"/>
      <c r="H34" s="1389"/>
      <c r="I34" s="1389"/>
      <c r="J34" s="1389"/>
      <c r="K34" s="1389"/>
      <c r="L34" s="1389"/>
      <c r="M34" s="1389"/>
      <c r="N34" s="1389"/>
      <c r="O34" s="1389"/>
      <c r="P34" s="1389"/>
      <c r="Q34" s="1"/>
      <c r="R34" s="730"/>
      <c r="S34" s="141"/>
      <c r="T34" s="141"/>
      <c r="U34" s="141"/>
      <c r="V34" s="141"/>
      <c r="W34" s="141"/>
    </row>
    <row r="35" spans="1:23" s="141" customFormat="1" ht="6" customHeight="1" x14ac:dyDescent="0.25">
      <c r="A35" s="804" t="s">
        <v>39</v>
      </c>
      <c r="B35" s="340"/>
      <c r="C35" s="340"/>
      <c r="D35" s="340"/>
      <c r="E35" s="340"/>
      <c r="F35" s="340"/>
      <c r="G35" s="340"/>
      <c r="H35" s="340"/>
      <c r="I35" s="340"/>
      <c r="J35" s="340"/>
      <c r="K35" s="340"/>
      <c r="L35" s="340"/>
      <c r="M35" s="340"/>
      <c r="N35" s="340"/>
      <c r="O35" s="480"/>
      <c r="P35" s="480"/>
      <c r="Q35" s="1"/>
      <c r="R35" s="1"/>
      <c r="S35" s="72"/>
      <c r="T35" s="72"/>
      <c r="U35" s="72"/>
      <c r="V35" s="72"/>
    </row>
    <row r="36" spans="1:23" s="141" customFormat="1" ht="12.75" customHeight="1" x14ac:dyDescent="0.25">
      <c r="A36" s="1375" t="s">
        <v>194</v>
      </c>
      <c r="B36" s="1375"/>
      <c r="C36" s="1375"/>
      <c r="D36" s="1375"/>
      <c r="E36" s="1375"/>
      <c r="F36" s="1375"/>
      <c r="G36" s="1375"/>
      <c r="H36" s="1375"/>
      <c r="I36" s="1375"/>
      <c r="J36" s="1375"/>
      <c r="K36" s="1375"/>
      <c r="L36" s="1375"/>
      <c r="M36" s="1375"/>
      <c r="N36" s="1375"/>
      <c r="O36" s="1375"/>
      <c r="P36" s="1375"/>
      <c r="S36" s="72"/>
      <c r="T36" s="72"/>
      <c r="U36" s="72"/>
      <c r="V36" s="72"/>
      <c r="W36" s="72"/>
    </row>
    <row r="39" spans="1:23" x14ac:dyDescent="0.2">
      <c r="E39" s="369"/>
    </row>
    <row r="40" spans="1:23" x14ac:dyDescent="0.2">
      <c r="E40" s="369"/>
      <c r="H40" s="1096"/>
    </row>
    <row r="41" spans="1:23" x14ac:dyDescent="0.2">
      <c r="B41" s="679"/>
      <c r="C41" s="679"/>
      <c r="D41" s="679"/>
      <c r="E41" s="369"/>
    </row>
    <row r="43" spans="1:23" x14ac:dyDescent="0.2">
      <c r="E43" s="369"/>
    </row>
    <row r="44" spans="1:23" x14ac:dyDescent="0.2">
      <c r="E44" s="369"/>
    </row>
    <row r="45" spans="1:23" x14ac:dyDescent="0.2">
      <c r="B45" s="679"/>
      <c r="C45" s="679"/>
      <c r="D45" s="679"/>
    </row>
    <row r="46" spans="1:23" x14ac:dyDescent="0.2">
      <c r="E46" s="369"/>
    </row>
    <row r="47" spans="1:23" x14ac:dyDescent="0.2">
      <c r="E47" s="369"/>
    </row>
    <row r="48" spans="1:23" x14ac:dyDescent="0.2">
      <c r="B48" s="679"/>
      <c r="C48" s="679"/>
      <c r="D48" s="679"/>
    </row>
    <row r="49" spans="5:5" x14ac:dyDescent="0.2">
      <c r="E49" s="369"/>
    </row>
    <row r="50" spans="5:5" x14ac:dyDescent="0.2">
      <c r="E50" s="369"/>
    </row>
  </sheetData>
  <mergeCells count="10">
    <mergeCell ref="A34:P34"/>
    <mergeCell ref="A36:P36"/>
    <mergeCell ref="Q1:U1"/>
    <mergeCell ref="A2:P2"/>
    <mergeCell ref="E3:G3"/>
    <mergeCell ref="H3:J3"/>
    <mergeCell ref="K3:M3"/>
    <mergeCell ref="B3:D3"/>
    <mergeCell ref="N3:P3"/>
    <mergeCell ref="N1:P1"/>
  </mergeCells>
  <hyperlinks>
    <hyperlink ref="Q1:T1" location="Tabellförteckning!A1" display="Tabellförteckning!A1"/>
  </hyperlinks>
  <pageMargins left="0.70866141732283472" right="0.70866141732283472" top="0.74803149606299213" bottom="0.74803149606299213" header="0.31496062992125984" footer="0.31496062992125984"/>
  <pageSetup paperSize="9" scale="69" orientation="portrait" r:id="rId1"/>
  <ignoredErrors>
    <ignoredError sqref="A18:A24 A6:A16" numberStoredAsText="1"/>
  </ignoredError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A28"/>
  <sheetViews>
    <sheetView zoomScaleNormal="100" workbookViewId="0">
      <pane ySplit="4" topLeftCell="A5" activePane="bottomLeft" state="frozen"/>
      <selection activeCell="A2" sqref="A2:XFD2"/>
      <selection pane="bottomLeft" activeCell="R1" sqref="R1:U1"/>
    </sheetView>
  </sheetViews>
  <sheetFormatPr defaultColWidth="9.140625" defaultRowHeight="12.75" x14ac:dyDescent="0.2"/>
  <cols>
    <col min="1" max="3" width="6.7109375" style="18" customWidth="1"/>
    <col min="4" max="4" width="6.7109375" style="561" customWidth="1"/>
    <col min="5" max="6" width="6.7109375" style="18" customWidth="1"/>
    <col min="7" max="7" width="6.7109375" style="561" customWidth="1"/>
    <col min="8" max="9" width="6.7109375" style="18" customWidth="1"/>
    <col min="10" max="10" width="6.7109375" style="561" customWidth="1"/>
    <col min="11" max="12" width="6.7109375" style="18" customWidth="1"/>
    <col min="13" max="13" width="6.7109375" style="561" customWidth="1"/>
    <col min="14" max="15" width="6.7109375" style="18" customWidth="1"/>
    <col min="16" max="16" width="6.7109375" style="561" customWidth="1"/>
    <col min="17" max="32" width="8.7109375" style="18" customWidth="1"/>
    <col min="33" max="16384" width="9.140625" style="18"/>
  </cols>
  <sheetData>
    <row r="1" spans="1:27" s="74" customFormat="1" ht="30" customHeight="1" x14ac:dyDescent="0.25">
      <c r="A1" s="349"/>
      <c r="B1" s="117"/>
      <c r="C1" s="117"/>
      <c r="D1" s="560"/>
      <c r="E1" s="117"/>
      <c r="F1" s="117"/>
      <c r="G1" s="560"/>
      <c r="H1" s="585"/>
      <c r="I1" s="585"/>
      <c r="J1" s="585"/>
      <c r="K1" s="585"/>
      <c r="L1" s="824"/>
      <c r="M1" s="824"/>
      <c r="N1" s="1321" t="s">
        <v>404</v>
      </c>
      <c r="O1" s="1335"/>
      <c r="P1" s="1335"/>
      <c r="Q1" s="824"/>
      <c r="R1" s="1311" t="s">
        <v>328</v>
      </c>
      <c r="S1" s="1311"/>
      <c r="T1" s="1312"/>
      <c r="U1" s="1312"/>
    </row>
    <row r="2" spans="1:27" s="114" customFormat="1" ht="15" customHeight="1" x14ac:dyDescent="0.2">
      <c r="A2" s="1317" t="s">
        <v>487</v>
      </c>
      <c r="B2" s="1317"/>
      <c r="C2" s="1317"/>
      <c r="D2" s="1317"/>
      <c r="E2" s="1317"/>
      <c r="F2" s="1317"/>
      <c r="G2" s="1317"/>
      <c r="H2" s="1317"/>
      <c r="I2" s="1317"/>
      <c r="J2" s="1317"/>
      <c r="K2" s="1317"/>
      <c r="L2" s="1317"/>
      <c r="M2" s="1317"/>
      <c r="N2" s="1317"/>
      <c r="O2" s="1317"/>
      <c r="P2" s="1317"/>
    </row>
    <row r="3" spans="1:27" s="112" customFormat="1" ht="30" customHeight="1" x14ac:dyDescent="0.2">
      <c r="A3" s="113"/>
      <c r="B3" s="1334" t="s">
        <v>19</v>
      </c>
      <c r="C3" s="1334"/>
      <c r="D3" s="1334"/>
      <c r="E3" s="1334" t="s">
        <v>92</v>
      </c>
      <c r="F3" s="1334"/>
      <c r="G3" s="1334"/>
      <c r="H3" s="1334" t="s">
        <v>93</v>
      </c>
      <c r="I3" s="1334"/>
      <c r="J3" s="1334"/>
      <c r="K3" s="1334" t="s">
        <v>94</v>
      </c>
      <c r="L3" s="1334"/>
      <c r="M3" s="1334"/>
      <c r="N3" s="1334" t="s">
        <v>35</v>
      </c>
      <c r="O3" s="1334"/>
      <c r="P3" s="1334"/>
    </row>
    <row r="4" spans="1:27" ht="15" customHeight="1" x14ac:dyDescent="0.2">
      <c r="A4" s="129" t="s">
        <v>39</v>
      </c>
      <c r="B4" s="110" t="s">
        <v>28</v>
      </c>
      <c r="C4" s="110" t="s">
        <v>29</v>
      </c>
      <c r="D4" s="558" t="s">
        <v>382</v>
      </c>
      <c r="E4" s="110" t="s">
        <v>28</v>
      </c>
      <c r="F4" s="110" t="s">
        <v>29</v>
      </c>
      <c r="G4" s="558" t="s">
        <v>382</v>
      </c>
      <c r="H4" s="110" t="s">
        <v>28</v>
      </c>
      <c r="I4" s="110" t="s">
        <v>29</v>
      </c>
      <c r="J4" s="558" t="s">
        <v>382</v>
      </c>
      <c r="K4" s="110" t="s">
        <v>28</v>
      </c>
      <c r="L4" s="110" t="s">
        <v>29</v>
      </c>
      <c r="M4" s="558" t="s">
        <v>382</v>
      </c>
      <c r="N4" s="110" t="s">
        <v>28</v>
      </c>
      <c r="O4" s="110" t="s">
        <v>29</v>
      </c>
      <c r="P4" s="558" t="s">
        <v>382</v>
      </c>
    </row>
    <row r="5" spans="1:27" ht="6" customHeight="1" x14ac:dyDescent="0.2">
      <c r="A5" s="238"/>
      <c r="B5" s="236"/>
      <c r="C5" s="236"/>
      <c r="D5" s="236"/>
      <c r="E5" s="236"/>
      <c r="F5" s="236"/>
      <c r="G5" s="236"/>
      <c r="H5" s="237"/>
      <c r="I5" s="237"/>
      <c r="J5" s="237"/>
      <c r="K5" s="237"/>
      <c r="L5" s="237"/>
      <c r="M5" s="237"/>
      <c r="N5" s="236"/>
      <c r="O5" s="236"/>
      <c r="P5" s="806"/>
    </row>
    <row r="6" spans="1:27" ht="12.75" customHeight="1" x14ac:dyDescent="0.2">
      <c r="A6" s="68">
        <v>2004</v>
      </c>
      <c r="B6" s="679">
        <v>97.857880621598795</v>
      </c>
      <c r="C6" s="679">
        <v>99.140266426470205</v>
      </c>
      <c r="D6" s="679">
        <v>98.480659690310702</v>
      </c>
      <c r="E6" s="679">
        <v>1.3965266442759701</v>
      </c>
      <c r="F6" s="679">
        <v>0.141647328929182</v>
      </c>
      <c r="G6" s="679">
        <v>0.78710585344319695</v>
      </c>
      <c r="H6" s="680" t="s">
        <v>37</v>
      </c>
      <c r="I6" s="680" t="s">
        <v>37</v>
      </c>
      <c r="J6" s="680" t="s">
        <v>37</v>
      </c>
      <c r="K6" s="680" t="s">
        <v>37</v>
      </c>
      <c r="L6" s="680" t="s">
        <v>37</v>
      </c>
      <c r="M6" s="680" t="s">
        <v>37</v>
      </c>
      <c r="N6" s="679">
        <v>0.74559273412525096</v>
      </c>
      <c r="O6" s="679">
        <v>0.71808624460056958</v>
      </c>
      <c r="P6" s="679">
        <v>0.71808624460056902</v>
      </c>
      <c r="R6" s="807"/>
      <c r="S6" s="807"/>
      <c r="T6" s="733"/>
      <c r="U6" s="733"/>
      <c r="V6" s="733"/>
      <c r="W6" s="733"/>
    </row>
    <row r="7" spans="1:27" ht="12.75" customHeight="1" x14ac:dyDescent="0.2">
      <c r="A7" s="68">
        <v>2005</v>
      </c>
      <c r="B7" s="679">
        <v>97.710407923919504</v>
      </c>
      <c r="C7" s="679">
        <v>98.472752432937</v>
      </c>
      <c r="D7" s="679">
        <v>98.082092573150007</v>
      </c>
      <c r="E7" s="679">
        <v>1.24214889806554</v>
      </c>
      <c r="F7" s="679">
        <v>0.47565003594816002</v>
      </c>
      <c r="G7" s="679">
        <v>0.86843877445117601</v>
      </c>
      <c r="H7" s="680" t="s">
        <v>37</v>
      </c>
      <c r="I7" s="680" t="s">
        <v>37</v>
      </c>
      <c r="J7" s="680" t="s">
        <v>37</v>
      </c>
      <c r="K7" s="680" t="s">
        <v>37</v>
      </c>
      <c r="L7" s="680" t="s">
        <v>37</v>
      </c>
      <c r="M7" s="680" t="s">
        <v>37</v>
      </c>
      <c r="N7" s="679">
        <v>1.04744317801494</v>
      </c>
      <c r="O7" s="679">
        <v>1.0515975311148258</v>
      </c>
      <c r="P7" s="679">
        <v>1.05159753111483</v>
      </c>
      <c r="R7" s="807"/>
      <c r="S7" s="807"/>
      <c r="T7" s="733"/>
      <c r="U7" s="733"/>
      <c r="V7" s="733"/>
      <c r="W7" s="733"/>
    </row>
    <row r="8" spans="1:27" ht="12.75" customHeight="1" x14ac:dyDescent="0.2">
      <c r="A8" s="68">
        <v>2006</v>
      </c>
      <c r="B8" s="679">
        <v>97.508695102592895</v>
      </c>
      <c r="C8" s="679">
        <v>99.022359997918798</v>
      </c>
      <c r="D8" s="679">
        <v>98.247182016830294</v>
      </c>
      <c r="E8" s="679">
        <v>1.4287765305223701</v>
      </c>
      <c r="F8" s="679">
        <v>0.25255962926408099</v>
      </c>
      <c r="G8" s="679">
        <v>0.85519244115909898</v>
      </c>
      <c r="H8" s="680" t="s">
        <v>37</v>
      </c>
      <c r="I8" s="680" t="s">
        <v>37</v>
      </c>
      <c r="J8" s="680" t="s">
        <v>37</v>
      </c>
      <c r="K8" s="680" t="s">
        <v>37</v>
      </c>
      <c r="L8" s="680" t="s">
        <v>37</v>
      </c>
      <c r="M8" s="680" t="s">
        <v>37</v>
      </c>
      <c r="N8" s="679">
        <v>1.0625283668847301</v>
      </c>
      <c r="O8" s="679">
        <v>0.72508037281714943</v>
      </c>
      <c r="P8" s="679">
        <v>0.72508037281714899</v>
      </c>
      <c r="R8" s="807"/>
      <c r="S8" s="807"/>
      <c r="T8" s="733"/>
      <c r="U8" s="733"/>
      <c r="V8" s="733"/>
      <c r="W8" s="733"/>
    </row>
    <row r="9" spans="1:27" ht="12.75" customHeight="1" x14ac:dyDescent="0.2">
      <c r="A9" s="68">
        <v>2007</v>
      </c>
      <c r="B9" s="679">
        <v>93.706523868284805</v>
      </c>
      <c r="C9" s="679">
        <v>96.803268887690393</v>
      </c>
      <c r="D9" s="679">
        <v>95.176231672560505</v>
      </c>
      <c r="E9" s="679">
        <v>2.00052207466767</v>
      </c>
      <c r="F9" s="679">
        <v>0.602053217061434</v>
      </c>
      <c r="G9" s="679">
        <v>1.3178706119514301</v>
      </c>
      <c r="H9" s="680" t="s">
        <v>37</v>
      </c>
      <c r="I9" s="680" t="s">
        <v>37</v>
      </c>
      <c r="J9" s="680" t="s">
        <v>37</v>
      </c>
      <c r="K9" s="680" t="s">
        <v>37</v>
      </c>
      <c r="L9" s="680" t="s">
        <v>37</v>
      </c>
      <c r="M9" s="680" t="s">
        <v>37</v>
      </c>
      <c r="N9" s="679">
        <v>4.2929540570475497</v>
      </c>
      <c r="O9" s="679">
        <v>2.5946778952481293</v>
      </c>
      <c r="P9" s="679">
        <v>2.5946778952481302</v>
      </c>
      <c r="R9" s="807"/>
      <c r="S9" s="807"/>
      <c r="T9" s="733"/>
      <c r="U9" s="733"/>
      <c r="V9" s="733"/>
      <c r="W9" s="733"/>
    </row>
    <row r="10" spans="1:27" ht="12.75" customHeight="1" x14ac:dyDescent="0.2">
      <c r="A10" s="68">
        <v>2008</v>
      </c>
      <c r="B10" s="679">
        <v>97.942969326057593</v>
      </c>
      <c r="C10" s="679">
        <v>98.607414278501906</v>
      </c>
      <c r="D10" s="679">
        <v>98.262471244009603</v>
      </c>
      <c r="E10" s="679">
        <v>1.0897970063295801</v>
      </c>
      <c r="F10" s="679">
        <v>0.43532346694761398</v>
      </c>
      <c r="G10" s="679">
        <v>0.77602931245362305</v>
      </c>
      <c r="H10" s="680" t="s">
        <v>37</v>
      </c>
      <c r="I10" s="680" t="s">
        <v>37</v>
      </c>
      <c r="J10" s="680" t="s">
        <v>37</v>
      </c>
      <c r="K10" s="680" t="s">
        <v>37</v>
      </c>
      <c r="L10" s="680" t="s">
        <v>37</v>
      </c>
      <c r="M10" s="680" t="s">
        <v>37</v>
      </c>
      <c r="N10" s="679">
        <v>0.96723366761282203</v>
      </c>
      <c r="O10" s="679">
        <v>0.95726225455044756</v>
      </c>
      <c r="P10" s="679">
        <v>0.957262254550446</v>
      </c>
      <c r="R10" s="807"/>
      <c r="S10" s="807"/>
      <c r="T10" s="733"/>
      <c r="U10" s="733"/>
      <c r="V10" s="733"/>
      <c r="W10" s="733"/>
    </row>
    <row r="11" spans="1:27" ht="12.75" customHeight="1" x14ac:dyDescent="0.2">
      <c r="A11" s="68">
        <v>2009</v>
      </c>
      <c r="B11" s="679">
        <v>96.932704230238301</v>
      </c>
      <c r="C11" s="679">
        <v>98.606915202989995</v>
      </c>
      <c r="D11" s="679">
        <v>97.736816026534299</v>
      </c>
      <c r="E11" s="679">
        <v>1.8960676783550201</v>
      </c>
      <c r="F11" s="679">
        <v>0.40202933137338798</v>
      </c>
      <c r="G11" s="679">
        <v>1.1789045619662999</v>
      </c>
      <c r="H11" s="680" t="s">
        <v>37</v>
      </c>
      <c r="I11" s="680" t="s">
        <v>37</v>
      </c>
      <c r="J11" s="680" t="s">
        <v>37</v>
      </c>
      <c r="K11" s="680" t="s">
        <v>37</v>
      </c>
      <c r="L11" s="680" t="s">
        <v>37</v>
      </c>
      <c r="M11" s="680" t="s">
        <v>37</v>
      </c>
      <c r="N11" s="679">
        <v>1.17122809140665</v>
      </c>
      <c r="O11" s="679">
        <v>0.99105546563663072</v>
      </c>
      <c r="P11" s="679">
        <v>0.99105546563663205</v>
      </c>
      <c r="R11" s="807"/>
      <c r="S11" s="807"/>
      <c r="T11" s="733"/>
      <c r="U11" s="733"/>
      <c r="V11" s="733"/>
      <c r="W11" s="733"/>
    </row>
    <row r="12" spans="1:27" ht="12.75" customHeight="1" x14ac:dyDescent="0.2">
      <c r="A12" s="68">
        <v>2010</v>
      </c>
      <c r="B12" s="679">
        <v>97.376240707565202</v>
      </c>
      <c r="C12" s="679">
        <v>98.601019348302302</v>
      </c>
      <c r="D12" s="679">
        <v>97.961268267794495</v>
      </c>
      <c r="E12" s="679">
        <v>1.62217782462694</v>
      </c>
      <c r="F12" s="679">
        <v>0.32828608378464003</v>
      </c>
      <c r="G12" s="679">
        <v>1.00442942477205</v>
      </c>
      <c r="H12" s="680" t="s">
        <v>37</v>
      </c>
      <c r="I12" s="680" t="s">
        <v>37</v>
      </c>
      <c r="J12" s="680" t="s">
        <v>37</v>
      </c>
      <c r="K12" s="680" t="s">
        <v>37</v>
      </c>
      <c r="L12" s="680" t="s">
        <v>37</v>
      </c>
      <c r="M12" s="680" t="s">
        <v>37</v>
      </c>
      <c r="N12" s="679">
        <v>1.0015814678078401</v>
      </c>
      <c r="O12" s="679">
        <v>1.0706945679130373</v>
      </c>
      <c r="P12" s="679">
        <v>1.07069456791304</v>
      </c>
      <c r="R12" s="807"/>
      <c r="S12" s="807"/>
      <c r="T12" s="733"/>
      <c r="U12" s="733"/>
      <c r="V12" s="733"/>
      <c r="W12" s="733"/>
    </row>
    <row r="13" spans="1:27" ht="12.75" customHeight="1" x14ac:dyDescent="0.2">
      <c r="A13" s="68">
        <v>2011</v>
      </c>
      <c r="B13" s="679">
        <v>96.927060245079304</v>
      </c>
      <c r="C13" s="679">
        <v>98.614304519434796</v>
      </c>
      <c r="D13" s="679">
        <v>97.752165116494496</v>
      </c>
      <c r="E13" s="679">
        <v>1.6349417330771301</v>
      </c>
      <c r="F13" s="679">
        <v>0.51976407999920204</v>
      </c>
      <c r="G13" s="679">
        <v>1.09036032099066</v>
      </c>
      <c r="H13" s="680" t="s">
        <v>37</v>
      </c>
      <c r="I13" s="680" t="s">
        <v>37</v>
      </c>
      <c r="J13" s="680" t="s">
        <v>37</v>
      </c>
      <c r="K13" s="680" t="s">
        <v>37</v>
      </c>
      <c r="L13" s="680" t="s">
        <v>37</v>
      </c>
      <c r="M13" s="680" t="s">
        <v>37</v>
      </c>
      <c r="N13" s="679">
        <v>1.43799802184353</v>
      </c>
      <c r="O13" s="679">
        <v>0.86593140056602302</v>
      </c>
      <c r="P13" s="679">
        <v>0.86593140056602302</v>
      </c>
      <c r="R13" s="807"/>
      <c r="S13" s="807"/>
      <c r="T13" s="733"/>
      <c r="U13" s="733"/>
      <c r="V13" s="733"/>
      <c r="W13" s="733"/>
    </row>
    <row r="14" spans="1:27" ht="12.75" customHeight="1" x14ac:dyDescent="0.2">
      <c r="A14" s="69" t="s">
        <v>89</v>
      </c>
      <c r="B14" s="679">
        <v>97.411835878113493</v>
      </c>
      <c r="C14" s="679">
        <v>98.714135667385193</v>
      </c>
      <c r="D14" s="679">
        <v>98.0480525983089</v>
      </c>
      <c r="E14" s="679">
        <v>1.51965856138671</v>
      </c>
      <c r="F14" s="679">
        <v>0.37713980313861201</v>
      </c>
      <c r="G14" s="679">
        <v>0.96217108342389601</v>
      </c>
      <c r="H14" s="680" t="s">
        <v>37</v>
      </c>
      <c r="I14" s="680" t="s">
        <v>37</v>
      </c>
      <c r="J14" s="680" t="s">
        <v>37</v>
      </c>
      <c r="K14" s="680" t="s">
        <v>37</v>
      </c>
      <c r="L14" s="680" t="s">
        <v>37</v>
      </c>
      <c r="M14" s="680" t="s">
        <v>37</v>
      </c>
      <c r="N14" s="679">
        <v>1.0685055604998099</v>
      </c>
      <c r="O14" s="679">
        <v>0.90872452947618376</v>
      </c>
      <c r="P14" s="679">
        <v>0.90872452947618498</v>
      </c>
      <c r="R14" s="807"/>
      <c r="S14" s="807"/>
      <c r="T14" s="733"/>
      <c r="U14" s="733"/>
      <c r="V14" s="733"/>
      <c r="W14" s="733"/>
    </row>
    <row r="15" spans="1:27" ht="12.75" customHeight="1" x14ac:dyDescent="0.2">
      <c r="A15" s="69" t="s">
        <v>90</v>
      </c>
      <c r="B15" s="679">
        <v>98.069166409622994</v>
      </c>
      <c r="C15" s="679">
        <v>99.293423909540707</v>
      </c>
      <c r="D15" s="679">
        <v>98.667251726745505</v>
      </c>
      <c r="E15" s="679">
        <v>1.42042818934571</v>
      </c>
      <c r="F15" s="679">
        <v>0.21255236750439299</v>
      </c>
      <c r="G15" s="679">
        <v>0.83086254527774595</v>
      </c>
      <c r="H15" s="679">
        <v>1.0503790235569199</v>
      </c>
      <c r="I15" s="679">
        <v>0.21255236750439299</v>
      </c>
      <c r="J15" s="679">
        <v>0.64136538057869397</v>
      </c>
      <c r="K15" s="679">
        <v>0.76905679009885897</v>
      </c>
      <c r="L15" s="679">
        <v>0.16852172649517699</v>
      </c>
      <c r="M15" s="679">
        <v>0.475867884282065</v>
      </c>
      <c r="N15" s="679">
        <v>0.51040540103126297</v>
      </c>
      <c r="O15" s="679">
        <v>0.494023722954891</v>
      </c>
      <c r="P15" s="679">
        <v>0.50188572797676101</v>
      </c>
      <c r="R15" s="252"/>
      <c r="S15" s="807"/>
      <c r="T15" s="733"/>
      <c r="U15" s="733"/>
      <c r="V15" s="733"/>
      <c r="W15" s="731"/>
      <c r="X15" s="727"/>
      <c r="Y15" s="727"/>
      <c r="Z15" s="727"/>
      <c r="AA15" s="731"/>
    </row>
    <row r="16" spans="1:27" ht="12.75" customHeight="1" x14ac:dyDescent="0.2">
      <c r="A16" s="68">
        <v>2013</v>
      </c>
      <c r="B16" s="679">
        <v>98.287603444898096</v>
      </c>
      <c r="C16" s="679">
        <v>99.418348745454196</v>
      </c>
      <c r="D16" s="679">
        <v>98.7662029160591</v>
      </c>
      <c r="E16" s="679">
        <v>0.96290860764696495</v>
      </c>
      <c r="F16" s="679">
        <v>0.279541460342486</v>
      </c>
      <c r="G16" s="679">
        <v>0.67831859609608602</v>
      </c>
      <c r="H16" s="679">
        <v>0.76026887885233796</v>
      </c>
      <c r="I16" s="679">
        <v>0.279541460342486</v>
      </c>
      <c r="J16" s="679">
        <v>0.55028321498407795</v>
      </c>
      <c r="K16" s="679">
        <v>0.65356191062353197</v>
      </c>
      <c r="L16" s="679">
        <v>0.203804616042638</v>
      </c>
      <c r="M16" s="679">
        <v>0.43575418114329201</v>
      </c>
      <c r="N16" s="679">
        <v>0.74948794745497505</v>
      </c>
      <c r="O16" s="679">
        <v>0.302109794203339</v>
      </c>
      <c r="P16" s="679">
        <v>0.55547848784477205</v>
      </c>
      <c r="R16" s="252"/>
      <c r="S16" s="727"/>
      <c r="T16" s="733"/>
      <c r="U16" s="733"/>
      <c r="V16" s="733"/>
      <c r="W16" s="731"/>
      <c r="X16" s="727"/>
      <c r="Y16" s="727"/>
      <c r="Z16" s="727"/>
      <c r="AA16" s="731"/>
    </row>
    <row r="17" spans="1:27" ht="12.75" customHeight="1" x14ac:dyDescent="0.2">
      <c r="A17" s="68">
        <v>2014</v>
      </c>
      <c r="B17" s="679">
        <v>98.307578795645099</v>
      </c>
      <c r="C17" s="679">
        <v>99.591599751472202</v>
      </c>
      <c r="D17" s="679">
        <v>98.932536574935597</v>
      </c>
      <c r="E17" s="679">
        <v>1.2280294855390701</v>
      </c>
      <c r="F17" s="679">
        <v>0.158539753605557</v>
      </c>
      <c r="G17" s="679">
        <v>0.70819785423231196</v>
      </c>
      <c r="H17" s="679">
        <v>0.82766504169907495</v>
      </c>
      <c r="I17" s="679">
        <v>0.158539753605557</v>
      </c>
      <c r="J17" s="679">
        <v>0.50220095512187901</v>
      </c>
      <c r="K17" s="679">
        <v>0.48333948748820399</v>
      </c>
      <c r="L17" s="679">
        <v>0.158539753605557</v>
      </c>
      <c r="M17" s="679">
        <v>0.325037379426661</v>
      </c>
      <c r="N17" s="679">
        <v>0.46439171881583202</v>
      </c>
      <c r="O17" s="679">
        <v>0.249860494922199</v>
      </c>
      <c r="P17" s="679">
        <v>0.35926557083205002</v>
      </c>
      <c r="R17" s="252"/>
      <c r="S17" s="727"/>
      <c r="T17" s="727"/>
      <c r="U17" s="727"/>
      <c r="V17" s="727"/>
      <c r="W17" s="727"/>
      <c r="X17" s="727"/>
      <c r="Y17" s="727"/>
      <c r="Z17" s="727"/>
      <c r="AA17" s="731"/>
    </row>
    <row r="18" spans="1:27" s="343" customFormat="1" ht="12.75" customHeight="1" x14ac:dyDescent="0.2">
      <c r="A18" s="68">
        <v>2015</v>
      </c>
      <c r="B18" s="679">
        <v>98.070292219203495</v>
      </c>
      <c r="C18" s="679">
        <v>99.268441806886202</v>
      </c>
      <c r="D18" s="679">
        <v>98.629984515320402</v>
      </c>
      <c r="E18" s="679">
        <v>0.96180718256354403</v>
      </c>
      <c r="F18" s="679">
        <v>0.163634102343794</v>
      </c>
      <c r="G18" s="679">
        <v>0.598913092173191</v>
      </c>
      <c r="H18" s="679">
        <v>0.64127518559268304</v>
      </c>
      <c r="I18" s="679">
        <v>8.4543784502133804E-2</v>
      </c>
      <c r="J18" s="679">
        <v>0.39554289589388902</v>
      </c>
      <c r="K18" s="679">
        <v>0.55723055107566899</v>
      </c>
      <c r="L18" s="679">
        <v>8.4543784502133804E-2</v>
      </c>
      <c r="M18" s="679">
        <v>0.352111184262412</v>
      </c>
      <c r="N18" s="679">
        <v>0.96790059823290997</v>
      </c>
      <c r="O18" s="679">
        <v>0.56792409077003103</v>
      </c>
      <c r="P18" s="679">
        <v>0.77110239250642798</v>
      </c>
      <c r="R18" s="252"/>
      <c r="S18" s="727"/>
      <c r="T18" s="727"/>
      <c r="U18" s="727"/>
      <c r="V18" s="727"/>
      <c r="W18" s="727"/>
      <c r="X18" s="727"/>
      <c r="Y18" s="727"/>
      <c r="Z18" s="727"/>
      <c r="AA18" s="731"/>
    </row>
    <row r="19" spans="1:27" s="343" customFormat="1" ht="12.75" customHeight="1" x14ac:dyDescent="0.2">
      <c r="A19" s="68">
        <v>2016</v>
      </c>
      <c r="B19" s="679">
        <v>98.389396572129598</v>
      </c>
      <c r="C19" s="679">
        <v>99.386150936705107</v>
      </c>
      <c r="D19" s="679">
        <v>98.588361758784401</v>
      </c>
      <c r="E19" s="679">
        <v>0.69609039519717597</v>
      </c>
      <c r="F19" s="679">
        <v>0.19471738207891701</v>
      </c>
      <c r="G19" s="679">
        <v>0.69566266455971404</v>
      </c>
      <c r="H19" s="679">
        <v>0.36238261371935099</v>
      </c>
      <c r="I19" s="679">
        <v>0.13680438377090601</v>
      </c>
      <c r="J19" s="679">
        <v>0.44757722252857401</v>
      </c>
      <c r="K19" s="679">
        <v>0.24271904258792501</v>
      </c>
      <c r="L19" s="679">
        <v>0.13680438377090601</v>
      </c>
      <c r="M19" s="679">
        <v>0.28745701042070698</v>
      </c>
      <c r="N19" s="679">
        <v>0.914513032673263</v>
      </c>
      <c r="O19" s="679">
        <v>0.41913168121601901</v>
      </c>
      <c r="P19" s="679">
        <v>0.71597557665587797</v>
      </c>
      <c r="R19" s="252"/>
      <c r="S19" s="727"/>
      <c r="T19" s="727"/>
      <c r="U19" s="727"/>
      <c r="V19" s="727"/>
      <c r="W19" s="727"/>
      <c r="X19" s="727"/>
      <c r="Y19" s="727"/>
      <c r="Z19" s="727"/>
      <c r="AA19" s="731"/>
    </row>
    <row r="20" spans="1:27" s="343" customFormat="1" ht="12.75" customHeight="1" x14ac:dyDescent="0.2">
      <c r="A20" s="68">
        <v>2017</v>
      </c>
      <c r="B20" s="679">
        <v>98.509771341234895</v>
      </c>
      <c r="C20" s="679">
        <v>99.3253004082583</v>
      </c>
      <c r="D20" s="679">
        <v>98.882378354685599</v>
      </c>
      <c r="E20" s="679">
        <v>0.88711108525618798</v>
      </c>
      <c r="F20" s="679">
        <v>0.15398276951287801</v>
      </c>
      <c r="G20" s="679">
        <v>0.56184398171219696</v>
      </c>
      <c r="H20" s="679">
        <v>0.70669491552342301</v>
      </c>
      <c r="I20" s="679">
        <v>9.8708636430067997E-2</v>
      </c>
      <c r="J20" s="679">
        <v>0.44100751974525698</v>
      </c>
      <c r="K20" s="679">
        <v>0.31818053825998699</v>
      </c>
      <c r="L20" s="679">
        <v>5.9825053630245803E-2</v>
      </c>
      <c r="M20" s="679">
        <v>0.217016580566462</v>
      </c>
      <c r="N20" s="679">
        <v>0.60311757350890305</v>
      </c>
      <c r="O20" s="679">
        <v>0.52071682222883997</v>
      </c>
      <c r="P20" s="679">
        <v>0.55577766360224901</v>
      </c>
      <c r="Q20" s="599"/>
      <c r="R20" s="252"/>
      <c r="S20" s="727"/>
      <c r="T20" s="727"/>
      <c r="U20" s="727"/>
      <c r="V20" s="727"/>
      <c r="W20" s="727"/>
      <c r="X20" s="727"/>
      <c r="Y20" s="727"/>
      <c r="Z20" s="727"/>
      <c r="AA20" s="731"/>
    </row>
    <row r="21" spans="1:27" s="798" customFormat="1" ht="12.75" customHeight="1" x14ac:dyDescent="0.2">
      <c r="A21" s="802">
        <v>2018</v>
      </c>
      <c r="B21" s="679">
        <v>98.423426615948898</v>
      </c>
      <c r="C21" s="679">
        <v>99.5504639836319</v>
      </c>
      <c r="D21" s="679">
        <v>98.815852639530107</v>
      </c>
      <c r="E21" s="679">
        <v>0.92106335008426699</v>
      </c>
      <c r="F21" s="679">
        <v>0.181449516659521</v>
      </c>
      <c r="G21" s="679">
        <v>0.65297016218911996</v>
      </c>
      <c r="H21" s="679">
        <v>0.71997495661737299</v>
      </c>
      <c r="I21" s="679">
        <v>7.1396591598763701E-2</v>
      </c>
      <c r="J21" s="679">
        <v>0.45521352718846098</v>
      </c>
      <c r="K21" s="679">
        <v>0.35360924321068299</v>
      </c>
      <c r="L21" s="679">
        <v>7.1396591598763701E-2</v>
      </c>
      <c r="M21" s="679">
        <v>0.24049435660570401</v>
      </c>
      <c r="N21" s="679">
        <v>0.65551003396688701</v>
      </c>
      <c r="O21" s="679">
        <v>0.26808649970857101</v>
      </c>
      <c r="P21" s="679">
        <v>0.53117719828080701</v>
      </c>
      <c r="Q21" s="679"/>
      <c r="R21" s="252"/>
      <c r="S21" s="797"/>
      <c r="T21" s="730"/>
      <c r="U21" s="730"/>
      <c r="V21" s="730"/>
    </row>
    <row r="22" spans="1:27" s="37" customFormat="1" ht="6" customHeight="1" x14ac:dyDescent="0.25">
      <c r="A22" s="156" t="s">
        <v>39</v>
      </c>
      <c r="B22" s="157"/>
      <c r="C22" s="157"/>
      <c r="D22" s="490"/>
      <c r="E22" s="157"/>
      <c r="F22" s="157"/>
      <c r="G22" s="490"/>
      <c r="H22" s="157"/>
      <c r="I22" s="157"/>
      <c r="J22" s="490"/>
      <c r="K22" s="157"/>
      <c r="L22" s="157"/>
      <c r="M22" s="490"/>
      <c r="N22" s="157"/>
      <c r="O22" s="161"/>
      <c r="P22" s="208"/>
      <c r="R22" s="252"/>
      <c r="T22" s="732"/>
      <c r="U22" s="732"/>
      <c r="V22" s="732"/>
      <c r="W22" s="732"/>
      <c r="X22" s="732"/>
      <c r="Y22" s="732"/>
      <c r="Z22" s="732"/>
    </row>
    <row r="23" spans="1:27" ht="15" customHeight="1" x14ac:dyDescent="0.2">
      <c r="A23" s="1393" t="s">
        <v>293</v>
      </c>
      <c r="B23" s="1393"/>
      <c r="C23" s="1393"/>
      <c r="D23" s="1393"/>
      <c r="E23" s="1393"/>
      <c r="F23" s="1393"/>
      <c r="G23" s="1393"/>
      <c r="H23" s="1393"/>
      <c r="I23" s="1393"/>
      <c r="J23" s="1393"/>
      <c r="K23" s="1393"/>
      <c r="L23" s="1393"/>
      <c r="M23" s="1393"/>
      <c r="N23" s="1393"/>
      <c r="O23" s="1393"/>
      <c r="P23" s="1393"/>
      <c r="Q23" s="81"/>
      <c r="S23" s="81"/>
    </row>
    <row r="24" spans="1:27" ht="6" customHeight="1" x14ac:dyDescent="0.25">
      <c r="A24" s="225"/>
      <c r="B24" s="224"/>
      <c r="C24" s="224"/>
      <c r="D24" s="555"/>
      <c r="E24" s="224"/>
      <c r="F24" s="224"/>
      <c r="G24" s="555"/>
      <c r="H24" s="224"/>
      <c r="I24" s="224"/>
      <c r="J24" s="555"/>
      <c r="K24" s="224"/>
      <c r="L24" s="224"/>
      <c r="M24" s="555"/>
      <c r="N24" s="224"/>
      <c r="O24" s="224"/>
      <c r="P24" s="555"/>
      <c r="R24" s="37"/>
    </row>
    <row r="25" spans="1:27" s="37" customFormat="1" ht="12.75" customHeight="1" x14ac:dyDescent="0.25">
      <c r="A25" s="1331" t="s">
        <v>194</v>
      </c>
      <c r="B25" s="1331"/>
      <c r="C25" s="1331"/>
      <c r="D25" s="1331"/>
      <c r="E25" s="1331"/>
      <c r="F25" s="1331"/>
      <c r="G25" s="1331"/>
      <c r="H25" s="1331"/>
      <c r="I25" s="1331"/>
      <c r="J25" s="1331"/>
      <c r="K25" s="1331"/>
      <c r="L25" s="1331"/>
      <c r="M25" s="1331"/>
      <c r="N25" s="1331"/>
      <c r="O25" s="1331"/>
      <c r="P25" s="1331"/>
      <c r="R25" s="18"/>
    </row>
    <row r="28" spans="1:27" x14ac:dyDescent="0.2">
      <c r="E28" s="342"/>
    </row>
  </sheetData>
  <mergeCells count="10">
    <mergeCell ref="R1:U1"/>
    <mergeCell ref="N1:P1"/>
    <mergeCell ref="N3:P3"/>
    <mergeCell ref="A23:P23"/>
    <mergeCell ref="A25:P25"/>
    <mergeCell ref="A2:P2"/>
    <mergeCell ref="E3:G3"/>
    <mergeCell ref="H3:J3"/>
    <mergeCell ref="K3:M3"/>
    <mergeCell ref="B3:D3"/>
  </mergeCells>
  <hyperlinks>
    <hyperlink ref="R1:U1" location="Tabellförteckning!A1" display="Tabellförteckning!A1"/>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A51"/>
  <sheetViews>
    <sheetView workbookViewId="0">
      <pane ySplit="4" topLeftCell="A5" activePane="bottomLeft" state="frozen"/>
      <selection activeCell="A2" sqref="A2:XFD2"/>
      <selection pane="bottomLeft" activeCell="Y12" sqref="Y12"/>
    </sheetView>
  </sheetViews>
  <sheetFormatPr defaultColWidth="9.140625" defaultRowHeight="12.75" x14ac:dyDescent="0.2"/>
  <cols>
    <col min="1" max="3" width="6.7109375" style="18" customWidth="1"/>
    <col min="4" max="4" width="6.7109375" style="561" customWidth="1"/>
    <col min="5" max="6" width="6.7109375" style="18" customWidth="1"/>
    <col min="7" max="7" width="6.7109375" style="561" customWidth="1"/>
    <col min="8" max="9" width="6.7109375" style="18" customWidth="1"/>
    <col min="10" max="10" width="6.7109375" style="561" customWidth="1"/>
    <col min="11" max="12" width="6.7109375" style="18" customWidth="1"/>
    <col min="13" max="13" width="6.7109375" style="561" customWidth="1"/>
    <col min="14" max="15" width="6.7109375" style="18" customWidth="1"/>
    <col min="16" max="16" width="6.7109375" style="561" customWidth="1"/>
    <col min="17" max="18" width="6.7109375" style="18" customWidth="1"/>
    <col min="19" max="19" width="6.7109375" style="561" customWidth="1"/>
    <col min="20" max="21" width="6.7109375" style="18" customWidth="1"/>
    <col min="22" max="22" width="6.7109375" style="561" customWidth="1"/>
    <col min="23" max="29" width="8.7109375" style="18" customWidth="1"/>
    <col min="30" max="16384" width="9.140625" style="18"/>
  </cols>
  <sheetData>
    <row r="1" spans="1:27" s="74" customFormat="1" ht="30" customHeight="1" x14ac:dyDescent="0.25">
      <c r="A1" s="349"/>
      <c r="B1" s="195"/>
      <c r="C1" s="195"/>
      <c r="D1" s="560"/>
      <c r="E1" s="117"/>
      <c r="F1" s="117"/>
      <c r="G1" s="560"/>
      <c r="H1" s="117"/>
      <c r="I1" s="117"/>
      <c r="J1" s="1394" t="s">
        <v>528</v>
      </c>
      <c r="K1" s="1333"/>
      <c r="L1" s="1333"/>
      <c r="M1" s="1333"/>
      <c r="N1" s="1333"/>
      <c r="O1" s="1311" t="s">
        <v>328</v>
      </c>
      <c r="P1" s="1311"/>
      <c r="Q1" s="1312"/>
      <c r="R1" s="1312"/>
      <c r="S1" s="1312"/>
      <c r="T1" s="1322"/>
      <c r="U1"/>
      <c r="V1"/>
    </row>
    <row r="2" spans="1:27" s="114" customFormat="1" ht="15" customHeight="1" x14ac:dyDescent="0.2">
      <c r="A2" s="1316" t="s">
        <v>488</v>
      </c>
      <c r="B2" s="1316"/>
      <c r="C2" s="1316"/>
      <c r="D2" s="1316"/>
      <c r="E2" s="1316"/>
      <c r="F2" s="1316"/>
      <c r="G2" s="1316"/>
      <c r="H2" s="1316"/>
      <c r="I2" s="1316"/>
      <c r="J2" s="1316"/>
      <c r="K2" s="1316"/>
      <c r="L2" s="1316"/>
      <c r="M2" s="1316"/>
      <c r="N2" s="1316"/>
      <c r="O2" s="1316"/>
      <c r="P2" s="1316"/>
      <c r="Q2" s="1316"/>
      <c r="R2" s="1316"/>
      <c r="S2" s="1316"/>
      <c r="T2" s="1316"/>
      <c r="U2" s="1316"/>
      <c r="V2" s="1316"/>
      <c r="W2" s="121"/>
    </row>
    <row r="3" spans="1:27" s="112" customFormat="1" ht="45" customHeight="1" x14ac:dyDescent="0.2">
      <c r="A3" s="111"/>
      <c r="B3" s="1326" t="s">
        <v>275</v>
      </c>
      <c r="C3" s="1326"/>
      <c r="D3" s="1326"/>
      <c r="E3" s="1326" t="s">
        <v>276</v>
      </c>
      <c r="F3" s="1326"/>
      <c r="G3" s="1326"/>
      <c r="H3" s="1326" t="s">
        <v>274</v>
      </c>
      <c r="I3" s="1326"/>
      <c r="J3" s="1326"/>
      <c r="K3" s="1326" t="s">
        <v>271</v>
      </c>
      <c r="L3" s="1326"/>
      <c r="M3" s="1326"/>
      <c r="N3" s="1326" t="s">
        <v>272</v>
      </c>
      <c r="O3" s="1326"/>
      <c r="P3" s="1326"/>
      <c r="Q3" s="1326" t="s">
        <v>529</v>
      </c>
      <c r="R3" s="1326"/>
      <c r="S3" s="1326"/>
      <c r="T3" s="1326" t="s">
        <v>532</v>
      </c>
      <c r="U3" s="1326"/>
      <c r="V3" s="1326"/>
      <c r="W3" s="111"/>
    </row>
    <row r="4" spans="1:27" ht="15" customHeight="1" x14ac:dyDescent="0.2">
      <c r="A4" s="3" t="s">
        <v>39</v>
      </c>
      <c r="B4" s="193" t="s">
        <v>28</v>
      </c>
      <c r="C4" s="193" t="s">
        <v>29</v>
      </c>
      <c r="D4" s="556" t="s">
        <v>382</v>
      </c>
      <c r="E4" s="108" t="s">
        <v>28</v>
      </c>
      <c r="F4" s="108" t="s">
        <v>29</v>
      </c>
      <c r="G4" s="580" t="s">
        <v>382</v>
      </c>
      <c r="H4" s="108" t="s">
        <v>28</v>
      </c>
      <c r="I4" s="108" t="s">
        <v>29</v>
      </c>
      <c r="J4" s="580" t="s">
        <v>382</v>
      </c>
      <c r="K4" s="108" t="s">
        <v>28</v>
      </c>
      <c r="L4" s="108" t="s">
        <v>29</v>
      </c>
      <c r="M4" s="580" t="s">
        <v>382</v>
      </c>
      <c r="N4" s="108" t="s">
        <v>28</v>
      </c>
      <c r="O4" s="108" t="s">
        <v>29</v>
      </c>
      <c r="P4" s="580" t="s">
        <v>382</v>
      </c>
      <c r="Q4" s="108" t="s">
        <v>28</v>
      </c>
      <c r="R4" s="108" t="s">
        <v>29</v>
      </c>
      <c r="S4" s="580" t="s">
        <v>382</v>
      </c>
      <c r="T4" s="108" t="s">
        <v>28</v>
      </c>
      <c r="U4" s="108" t="s">
        <v>29</v>
      </c>
      <c r="V4" s="580" t="s">
        <v>382</v>
      </c>
      <c r="W4" s="3"/>
    </row>
    <row r="5" spans="1:27" ht="6" customHeight="1" x14ac:dyDescent="0.2">
      <c r="A5" s="273"/>
      <c r="B5" s="251"/>
      <c r="C5" s="251"/>
      <c r="D5" s="251"/>
      <c r="E5" s="251"/>
      <c r="F5" s="251"/>
      <c r="G5" s="251"/>
      <c r="H5" s="280"/>
      <c r="I5" s="280"/>
      <c r="J5" s="280"/>
      <c r="K5" s="280"/>
      <c r="L5" s="280"/>
      <c r="M5" s="280"/>
      <c r="N5" s="280"/>
      <c r="O5" s="280"/>
      <c r="P5" s="280"/>
      <c r="Q5" s="280"/>
      <c r="R5" s="280"/>
      <c r="S5" s="280"/>
      <c r="T5" s="280"/>
      <c r="U5" s="280"/>
      <c r="V5" s="2"/>
      <c r="W5" s="3"/>
    </row>
    <row r="6" spans="1:27" ht="12.75" customHeight="1" x14ac:dyDescent="0.2">
      <c r="A6" s="5">
        <v>1989</v>
      </c>
      <c r="B6" s="467" t="s">
        <v>37</v>
      </c>
      <c r="C6" s="467" t="s">
        <v>37</v>
      </c>
      <c r="D6" s="467" t="s">
        <v>37</v>
      </c>
      <c r="E6" s="651">
        <v>19.983951432487199</v>
      </c>
      <c r="F6" s="651">
        <v>14.764959431070899</v>
      </c>
      <c r="G6" s="651">
        <v>17.433099472473199</v>
      </c>
      <c r="H6" s="467" t="s">
        <v>37</v>
      </c>
      <c r="I6" s="467" t="s">
        <v>37</v>
      </c>
      <c r="J6" s="467" t="s">
        <v>37</v>
      </c>
      <c r="K6" s="467" t="s">
        <v>37</v>
      </c>
      <c r="L6" s="467" t="s">
        <v>37</v>
      </c>
      <c r="M6" s="467" t="s">
        <v>37</v>
      </c>
      <c r="N6" s="467" t="s">
        <v>37</v>
      </c>
      <c r="O6" s="467" t="s">
        <v>37</v>
      </c>
      <c r="P6" s="467" t="s">
        <v>37</v>
      </c>
      <c r="Q6" s="681">
        <v>1.1931276492243399</v>
      </c>
      <c r="R6" s="681">
        <v>1.3541659023061501</v>
      </c>
      <c r="S6" s="681">
        <v>1.2718372436057199</v>
      </c>
      <c r="T6" s="467" t="s">
        <v>37</v>
      </c>
      <c r="U6" s="467" t="s">
        <v>37</v>
      </c>
      <c r="V6" s="467" t="s">
        <v>37</v>
      </c>
      <c r="W6" s="800"/>
      <c r="X6" s="800"/>
      <c r="Y6" s="800"/>
      <c r="Z6" s="800"/>
      <c r="AA6" s="74"/>
    </row>
    <row r="7" spans="1:27" ht="12.75" customHeight="1" x14ac:dyDescent="0.2">
      <c r="A7" s="5">
        <v>1990</v>
      </c>
      <c r="B7" s="467" t="s">
        <v>37</v>
      </c>
      <c r="C7" s="467" t="s">
        <v>37</v>
      </c>
      <c r="D7" s="467" t="s">
        <v>37</v>
      </c>
      <c r="E7" s="651">
        <v>21.015471046776401</v>
      </c>
      <c r="F7" s="651">
        <v>15.682704744194</v>
      </c>
      <c r="G7" s="651">
        <v>18.4142751975116</v>
      </c>
      <c r="H7" s="467" t="s">
        <v>37</v>
      </c>
      <c r="I7" s="467" t="s">
        <v>37</v>
      </c>
      <c r="J7" s="467" t="s">
        <v>37</v>
      </c>
      <c r="K7" s="467" t="s">
        <v>37</v>
      </c>
      <c r="L7" s="467" t="s">
        <v>37</v>
      </c>
      <c r="M7" s="467" t="s">
        <v>37</v>
      </c>
      <c r="N7" s="467" t="s">
        <v>37</v>
      </c>
      <c r="O7" s="467" t="s">
        <v>37</v>
      </c>
      <c r="P7" s="467" t="s">
        <v>37</v>
      </c>
      <c r="Q7" s="681">
        <v>0.77119950029307704</v>
      </c>
      <c r="R7" s="681">
        <v>0.40785666356953099</v>
      </c>
      <c r="S7" s="681">
        <v>0.59396955524788997</v>
      </c>
      <c r="T7" s="467" t="s">
        <v>37</v>
      </c>
      <c r="U7" s="467" t="s">
        <v>37</v>
      </c>
      <c r="V7" s="467" t="s">
        <v>37</v>
      </c>
      <c r="W7" s="3"/>
    </row>
    <row r="8" spans="1:27" ht="12.75" customHeight="1" x14ac:dyDescent="0.2">
      <c r="A8" s="5">
        <v>1991</v>
      </c>
      <c r="B8" s="467" t="s">
        <v>37</v>
      </c>
      <c r="C8" s="467" t="s">
        <v>37</v>
      </c>
      <c r="D8" s="467" t="s">
        <v>37</v>
      </c>
      <c r="E8" s="651">
        <v>18.257620855734402</v>
      </c>
      <c r="F8" s="651">
        <v>15.538886579698699</v>
      </c>
      <c r="G8" s="651">
        <v>16.928478873474301</v>
      </c>
      <c r="H8" s="467" t="s">
        <v>37</v>
      </c>
      <c r="I8" s="467" t="s">
        <v>37</v>
      </c>
      <c r="J8" s="467" t="s">
        <v>37</v>
      </c>
      <c r="K8" s="467" t="s">
        <v>37</v>
      </c>
      <c r="L8" s="467" t="s">
        <v>37</v>
      </c>
      <c r="M8" s="467" t="s">
        <v>37</v>
      </c>
      <c r="N8" s="467" t="s">
        <v>37</v>
      </c>
      <c r="O8" s="467" t="s">
        <v>37</v>
      </c>
      <c r="P8" s="467" t="s">
        <v>37</v>
      </c>
      <c r="Q8" s="681">
        <v>0.50156359167945996</v>
      </c>
      <c r="R8" s="681">
        <v>0.63769069492797403</v>
      </c>
      <c r="S8" s="681">
        <v>0.56811376888726495</v>
      </c>
      <c r="T8" s="467" t="s">
        <v>37</v>
      </c>
      <c r="U8" s="467" t="s">
        <v>37</v>
      </c>
      <c r="V8" s="467" t="s">
        <v>37</v>
      </c>
      <c r="W8" s="3"/>
    </row>
    <row r="9" spans="1:27" ht="12.75" customHeight="1" x14ac:dyDescent="0.2">
      <c r="A9" s="5">
        <v>1992</v>
      </c>
      <c r="B9" s="467" t="s">
        <v>37</v>
      </c>
      <c r="C9" s="467" t="s">
        <v>37</v>
      </c>
      <c r="D9" s="467" t="s">
        <v>37</v>
      </c>
      <c r="E9" s="651">
        <v>22.917811983449301</v>
      </c>
      <c r="F9" s="651">
        <v>17.188309497565601</v>
      </c>
      <c r="G9" s="651">
        <v>20.128117138454101</v>
      </c>
      <c r="H9" s="467" t="s">
        <v>37</v>
      </c>
      <c r="I9" s="467" t="s">
        <v>37</v>
      </c>
      <c r="J9" s="467" t="s">
        <v>37</v>
      </c>
      <c r="K9" s="467" t="s">
        <v>37</v>
      </c>
      <c r="L9" s="467" t="s">
        <v>37</v>
      </c>
      <c r="M9" s="467" t="s">
        <v>37</v>
      </c>
      <c r="N9" s="467" t="s">
        <v>37</v>
      </c>
      <c r="O9" s="467" t="s">
        <v>37</v>
      </c>
      <c r="P9" s="467" t="s">
        <v>37</v>
      </c>
      <c r="Q9" s="681">
        <v>0.83024491231914699</v>
      </c>
      <c r="R9" s="681">
        <v>0.55882172154970799</v>
      </c>
      <c r="S9" s="681">
        <v>0.698088956724917</v>
      </c>
      <c r="T9" s="467" t="s">
        <v>37</v>
      </c>
      <c r="U9" s="467" t="s">
        <v>37</v>
      </c>
      <c r="V9" s="467" t="s">
        <v>37</v>
      </c>
      <c r="W9" s="3"/>
    </row>
    <row r="10" spans="1:27" ht="12.75" customHeight="1" x14ac:dyDescent="0.2">
      <c r="A10" s="5">
        <v>1993</v>
      </c>
      <c r="B10" s="467" t="s">
        <v>37</v>
      </c>
      <c r="C10" s="467" t="s">
        <v>37</v>
      </c>
      <c r="D10" s="467" t="s">
        <v>37</v>
      </c>
      <c r="E10" s="651">
        <v>24.1331531343451</v>
      </c>
      <c r="F10" s="651">
        <v>20.070854004453601</v>
      </c>
      <c r="G10" s="651">
        <v>22.160376518793399</v>
      </c>
      <c r="H10" s="467" t="s">
        <v>37</v>
      </c>
      <c r="I10" s="467" t="s">
        <v>37</v>
      </c>
      <c r="J10" s="467" t="s">
        <v>37</v>
      </c>
      <c r="K10" s="467" t="s">
        <v>37</v>
      </c>
      <c r="L10" s="467" t="s">
        <v>37</v>
      </c>
      <c r="M10" s="467" t="s">
        <v>37</v>
      </c>
      <c r="N10" s="467" t="s">
        <v>37</v>
      </c>
      <c r="O10" s="467" t="s">
        <v>37</v>
      </c>
      <c r="P10" s="467" t="s">
        <v>37</v>
      </c>
      <c r="Q10" s="681">
        <v>0.81930006406336398</v>
      </c>
      <c r="R10" s="681">
        <v>0.91684901687981002</v>
      </c>
      <c r="S10" s="681">
        <v>0.86667281698839105</v>
      </c>
      <c r="T10" s="467" t="s">
        <v>37</v>
      </c>
      <c r="U10" s="467" t="s">
        <v>37</v>
      </c>
      <c r="V10" s="467" t="s">
        <v>37</v>
      </c>
      <c r="W10" s="3"/>
    </row>
    <row r="11" spans="1:27" ht="12.75" customHeight="1" x14ac:dyDescent="0.2">
      <c r="A11" s="5">
        <v>1994</v>
      </c>
      <c r="B11" s="467" t="s">
        <v>37</v>
      </c>
      <c r="C11" s="467" t="s">
        <v>37</v>
      </c>
      <c r="D11" s="467" t="s">
        <v>37</v>
      </c>
      <c r="E11" s="651">
        <v>25.108376383112901</v>
      </c>
      <c r="F11" s="651">
        <v>20.398473771465699</v>
      </c>
      <c r="G11" s="651">
        <v>22.809848266220001</v>
      </c>
      <c r="H11" s="467" t="s">
        <v>37</v>
      </c>
      <c r="I11" s="467" t="s">
        <v>37</v>
      </c>
      <c r="J11" s="467" t="s">
        <v>37</v>
      </c>
      <c r="K11" s="467" t="s">
        <v>37</v>
      </c>
      <c r="L11" s="467" t="s">
        <v>37</v>
      </c>
      <c r="M11" s="467" t="s">
        <v>37</v>
      </c>
      <c r="N11" s="467" t="s">
        <v>37</v>
      </c>
      <c r="O11" s="467" t="s">
        <v>37</v>
      </c>
      <c r="P11" s="467" t="s">
        <v>37</v>
      </c>
      <c r="Q11" s="681">
        <v>0.75804954632089705</v>
      </c>
      <c r="R11" s="681">
        <v>0.88835603743302405</v>
      </c>
      <c r="S11" s="681">
        <v>0.82164176007366996</v>
      </c>
      <c r="T11" s="467" t="s">
        <v>37</v>
      </c>
      <c r="U11" s="467" t="s">
        <v>37</v>
      </c>
      <c r="V11" s="467" t="s">
        <v>37</v>
      </c>
      <c r="W11" s="3"/>
    </row>
    <row r="12" spans="1:27" ht="12.75" customHeight="1" x14ac:dyDescent="0.2">
      <c r="A12" s="5">
        <v>1995</v>
      </c>
      <c r="B12" s="467" t="s">
        <v>37</v>
      </c>
      <c r="C12" s="467" t="s">
        <v>37</v>
      </c>
      <c r="D12" s="467" t="s">
        <v>37</v>
      </c>
      <c r="E12" s="651">
        <v>23.7354193379308</v>
      </c>
      <c r="F12" s="651">
        <v>20.461733616616399</v>
      </c>
      <c r="G12" s="651">
        <v>22.137540436448202</v>
      </c>
      <c r="H12" s="467" t="s">
        <v>37</v>
      </c>
      <c r="I12" s="467" t="s">
        <v>37</v>
      </c>
      <c r="J12" s="467" t="s">
        <v>37</v>
      </c>
      <c r="K12" s="467" t="s">
        <v>37</v>
      </c>
      <c r="L12" s="467" t="s">
        <v>37</v>
      </c>
      <c r="M12" s="467" t="s">
        <v>37</v>
      </c>
      <c r="N12" s="467" t="s">
        <v>37</v>
      </c>
      <c r="O12" s="467" t="s">
        <v>37</v>
      </c>
      <c r="P12" s="467" t="s">
        <v>37</v>
      </c>
      <c r="Q12" s="681">
        <v>0.78797169843161197</v>
      </c>
      <c r="R12" s="681">
        <v>0.75013527668855495</v>
      </c>
      <c r="S12" s="681">
        <v>0.76950382302827502</v>
      </c>
      <c r="T12" s="467" t="s">
        <v>37</v>
      </c>
      <c r="U12" s="467" t="s">
        <v>37</v>
      </c>
      <c r="V12" s="467" t="s">
        <v>37</v>
      </c>
      <c r="W12" s="3"/>
    </row>
    <row r="13" spans="1:27" ht="12.75" customHeight="1" x14ac:dyDescent="0.2">
      <c r="A13" s="5">
        <v>1996</v>
      </c>
      <c r="B13" s="467" t="s">
        <v>37</v>
      </c>
      <c r="C13" s="467" t="s">
        <v>37</v>
      </c>
      <c r="D13" s="467" t="s">
        <v>37</v>
      </c>
      <c r="E13" s="651">
        <v>23.5748347555223</v>
      </c>
      <c r="F13" s="651">
        <v>21.9231930986093</v>
      </c>
      <c r="G13" s="651">
        <v>22.7698622967795</v>
      </c>
      <c r="H13" s="467" t="s">
        <v>37</v>
      </c>
      <c r="I13" s="467" t="s">
        <v>37</v>
      </c>
      <c r="J13" s="467" t="s">
        <v>37</v>
      </c>
      <c r="K13" s="467" t="s">
        <v>37</v>
      </c>
      <c r="L13" s="467" t="s">
        <v>37</v>
      </c>
      <c r="M13" s="467" t="s">
        <v>37</v>
      </c>
      <c r="N13" s="467" t="s">
        <v>37</v>
      </c>
      <c r="O13" s="467" t="s">
        <v>37</v>
      </c>
      <c r="P13" s="467" t="s">
        <v>37</v>
      </c>
      <c r="Q13" s="681">
        <v>1.00718703868097</v>
      </c>
      <c r="R13" s="681">
        <v>0.79982856404299596</v>
      </c>
      <c r="S13" s="681">
        <v>0.90612524935646199</v>
      </c>
      <c r="T13" s="467" t="s">
        <v>37</v>
      </c>
      <c r="U13" s="467" t="s">
        <v>37</v>
      </c>
      <c r="V13" s="467" t="s">
        <v>37</v>
      </c>
      <c r="W13" s="3"/>
    </row>
    <row r="14" spans="1:27" ht="12.75" customHeight="1" x14ac:dyDescent="0.2">
      <c r="A14" s="6">
        <v>1997</v>
      </c>
      <c r="B14" s="467" t="s">
        <v>37</v>
      </c>
      <c r="C14" s="467" t="s">
        <v>37</v>
      </c>
      <c r="D14" s="467" t="s">
        <v>37</v>
      </c>
      <c r="E14" s="651">
        <v>24.930469548322002</v>
      </c>
      <c r="F14" s="651">
        <v>23.634008134383301</v>
      </c>
      <c r="G14" s="651">
        <v>24.2967432770436</v>
      </c>
      <c r="H14" s="467" t="s">
        <v>37</v>
      </c>
      <c r="I14" s="467" t="s">
        <v>37</v>
      </c>
      <c r="J14" s="467" t="s">
        <v>37</v>
      </c>
      <c r="K14" s="467" t="s">
        <v>37</v>
      </c>
      <c r="L14" s="467" t="s">
        <v>37</v>
      </c>
      <c r="M14" s="467" t="s">
        <v>37</v>
      </c>
      <c r="N14" s="467" t="s">
        <v>37</v>
      </c>
      <c r="O14" s="467" t="s">
        <v>37</v>
      </c>
      <c r="P14" s="467" t="s">
        <v>37</v>
      </c>
      <c r="Q14" s="681">
        <v>1.2682812388005</v>
      </c>
      <c r="R14" s="681">
        <v>0.68314854713092699</v>
      </c>
      <c r="S14" s="681">
        <v>0.98226118844805599</v>
      </c>
      <c r="T14" s="467" t="s">
        <v>37</v>
      </c>
      <c r="U14" s="467" t="s">
        <v>37</v>
      </c>
      <c r="V14" s="467" t="s">
        <v>37</v>
      </c>
      <c r="W14" s="3"/>
    </row>
    <row r="15" spans="1:27" ht="12.75" customHeight="1" x14ac:dyDescent="0.2">
      <c r="A15" s="5">
        <v>1998</v>
      </c>
      <c r="B15" s="467" t="s">
        <v>37</v>
      </c>
      <c r="C15" s="467" t="s">
        <v>37</v>
      </c>
      <c r="D15" s="467" t="s">
        <v>37</v>
      </c>
      <c r="E15" s="651">
        <v>24.604404040053598</v>
      </c>
      <c r="F15" s="651">
        <v>22.072925243850101</v>
      </c>
      <c r="G15" s="651">
        <v>23.375509577657599</v>
      </c>
      <c r="H15" s="467" t="s">
        <v>37</v>
      </c>
      <c r="I15" s="467" t="s">
        <v>37</v>
      </c>
      <c r="J15" s="467" t="s">
        <v>37</v>
      </c>
      <c r="K15" s="467" t="s">
        <v>37</v>
      </c>
      <c r="L15" s="467" t="s">
        <v>37</v>
      </c>
      <c r="M15" s="467" t="s">
        <v>37</v>
      </c>
      <c r="N15" s="467" t="s">
        <v>37</v>
      </c>
      <c r="O15" s="467" t="s">
        <v>37</v>
      </c>
      <c r="P15" s="467" t="s">
        <v>37</v>
      </c>
      <c r="Q15" s="681">
        <v>1.4094621182926099</v>
      </c>
      <c r="R15" s="681">
        <v>0.72664587817865001</v>
      </c>
      <c r="S15" s="681">
        <v>1.07799218950328</v>
      </c>
      <c r="T15" s="467" t="s">
        <v>37</v>
      </c>
      <c r="U15" s="467" t="s">
        <v>37</v>
      </c>
      <c r="V15" s="467" t="s">
        <v>37</v>
      </c>
      <c r="W15" s="3"/>
    </row>
    <row r="16" spans="1:27" s="1053" customFormat="1" ht="12.75" customHeight="1" x14ac:dyDescent="0.2">
      <c r="A16" s="895">
        <v>1999</v>
      </c>
      <c r="B16" s="467" t="s">
        <v>37</v>
      </c>
      <c r="C16" s="467" t="s">
        <v>37</v>
      </c>
      <c r="D16" s="467" t="s">
        <v>37</v>
      </c>
      <c r="E16" s="651">
        <v>23.470418537755499</v>
      </c>
      <c r="F16" s="651">
        <v>20.904314444267701</v>
      </c>
      <c r="G16" s="651">
        <v>22.225130816436199</v>
      </c>
      <c r="H16" s="467" t="s">
        <v>37</v>
      </c>
      <c r="I16" s="467" t="s">
        <v>37</v>
      </c>
      <c r="J16" s="467" t="s">
        <v>37</v>
      </c>
      <c r="K16" s="467" t="s">
        <v>37</v>
      </c>
      <c r="L16" s="467" t="s">
        <v>37</v>
      </c>
      <c r="M16" s="467" t="s">
        <v>37</v>
      </c>
      <c r="N16" s="467" t="s">
        <v>37</v>
      </c>
      <c r="O16" s="467" t="s">
        <v>37</v>
      </c>
      <c r="P16" s="467" t="s">
        <v>37</v>
      </c>
      <c r="Q16" s="681">
        <v>1.47638589674061</v>
      </c>
      <c r="R16" s="681">
        <v>1.1795110543342</v>
      </c>
      <c r="S16" s="681">
        <v>1.3323174636027499</v>
      </c>
      <c r="T16" s="467" t="s">
        <v>37</v>
      </c>
      <c r="U16" s="467" t="s">
        <v>37</v>
      </c>
      <c r="V16" s="467" t="s">
        <v>37</v>
      </c>
      <c r="W16" s="3"/>
    </row>
    <row r="17" spans="1:23" s="1053" customFormat="1" ht="12.75" customHeight="1" x14ac:dyDescent="0.2">
      <c r="A17" s="895">
        <v>2000</v>
      </c>
      <c r="B17" s="651">
        <v>55.302579451576797</v>
      </c>
      <c r="C17" s="651">
        <v>44.249011736520998</v>
      </c>
      <c r="D17" s="651">
        <v>49.715742144975799</v>
      </c>
      <c r="E17" s="651">
        <v>21.3732092778679</v>
      </c>
      <c r="F17" s="651">
        <v>18.831768295294001</v>
      </c>
      <c r="G17" s="651">
        <v>20.0886812720709</v>
      </c>
      <c r="H17" s="651">
        <v>43.753788505390503</v>
      </c>
      <c r="I17" s="651">
        <v>41.401205789680198</v>
      </c>
      <c r="J17" s="651">
        <v>42.564715690005599</v>
      </c>
      <c r="K17" s="467" t="s">
        <v>37</v>
      </c>
      <c r="L17" s="467" t="s">
        <v>37</v>
      </c>
      <c r="M17" s="467" t="s">
        <v>37</v>
      </c>
      <c r="N17" s="467" t="s">
        <v>37</v>
      </c>
      <c r="O17" s="467" t="s">
        <v>37</v>
      </c>
      <c r="P17" s="467" t="s">
        <v>37</v>
      </c>
      <c r="Q17" s="651">
        <v>1.30896842130881</v>
      </c>
      <c r="R17" s="651">
        <v>1.0495740635205499</v>
      </c>
      <c r="S17" s="651">
        <v>1.1778619665811401</v>
      </c>
      <c r="T17" s="651">
        <v>4.9838434254729096</v>
      </c>
      <c r="U17" s="651">
        <v>3.2895323585602498</v>
      </c>
      <c r="V17" s="651">
        <v>4.1274827895561703</v>
      </c>
      <c r="W17" s="3"/>
    </row>
    <row r="18" spans="1:23" ht="12.75" customHeight="1" x14ac:dyDescent="0.2">
      <c r="A18" s="5">
        <v>2001</v>
      </c>
      <c r="B18" s="651">
        <v>53.997999937604298</v>
      </c>
      <c r="C18" s="651">
        <v>44.503644042491501</v>
      </c>
      <c r="D18" s="651">
        <v>49.3885849739682</v>
      </c>
      <c r="E18" s="651">
        <v>19.895093994122</v>
      </c>
      <c r="F18" s="651">
        <v>17.5811336430402</v>
      </c>
      <c r="G18" s="651">
        <v>18.764776418975099</v>
      </c>
      <c r="H18" s="651">
        <v>42.4273973564597</v>
      </c>
      <c r="I18" s="651">
        <v>40.911263057587803</v>
      </c>
      <c r="J18" s="651">
        <v>41.694329309338698</v>
      </c>
      <c r="K18" s="467" t="s">
        <v>37</v>
      </c>
      <c r="L18" s="467" t="s">
        <v>37</v>
      </c>
      <c r="M18" s="467" t="s">
        <v>37</v>
      </c>
      <c r="N18" s="467" t="s">
        <v>37</v>
      </c>
      <c r="O18" s="467" t="s">
        <v>37</v>
      </c>
      <c r="P18" s="467" t="s">
        <v>37</v>
      </c>
      <c r="Q18" s="681">
        <v>1.92268678995469</v>
      </c>
      <c r="R18" s="681">
        <v>1.46685441527252</v>
      </c>
      <c r="S18" s="681">
        <v>1.7007523755723799</v>
      </c>
      <c r="T18" s="651">
        <v>3.9037358130189199</v>
      </c>
      <c r="U18" s="651">
        <v>3.3571775758250002</v>
      </c>
      <c r="V18" s="651">
        <v>3.6370450537544099</v>
      </c>
      <c r="W18" s="3"/>
    </row>
    <row r="19" spans="1:23" ht="12.75" customHeight="1" x14ac:dyDescent="0.2">
      <c r="A19" s="5">
        <v>2002</v>
      </c>
      <c r="B19" s="651">
        <v>51.036554344472997</v>
      </c>
      <c r="C19" s="651">
        <v>44.730362637249002</v>
      </c>
      <c r="D19" s="651">
        <v>47.990483646535303</v>
      </c>
      <c r="E19" s="651">
        <v>21.182242210704501</v>
      </c>
      <c r="F19" s="651">
        <v>19.368468090298101</v>
      </c>
      <c r="G19" s="651">
        <v>20.2996739814443</v>
      </c>
      <c r="H19" s="651">
        <v>41.007657088695801</v>
      </c>
      <c r="I19" s="651">
        <v>40.246207089216803</v>
      </c>
      <c r="J19" s="651">
        <v>40.649583764604898</v>
      </c>
      <c r="K19" s="467" t="s">
        <v>37</v>
      </c>
      <c r="L19" s="467" t="s">
        <v>37</v>
      </c>
      <c r="M19" s="467" t="s">
        <v>37</v>
      </c>
      <c r="N19" s="467" t="s">
        <v>37</v>
      </c>
      <c r="O19" s="467" t="s">
        <v>37</v>
      </c>
      <c r="P19" s="467" t="s">
        <v>37</v>
      </c>
      <c r="Q19" s="681">
        <v>1.70619357552384</v>
      </c>
      <c r="R19" s="681">
        <v>0.90331046247252</v>
      </c>
      <c r="S19" s="681">
        <v>1.3169228131394799</v>
      </c>
      <c r="T19" s="651">
        <v>3.8662460126096998</v>
      </c>
      <c r="U19" s="651">
        <v>2.7051877878912101</v>
      </c>
      <c r="V19" s="651">
        <v>3.3030608246941702</v>
      </c>
    </row>
    <row r="20" spans="1:23" ht="12.75" customHeight="1" x14ac:dyDescent="0.2">
      <c r="A20" s="5">
        <v>2003</v>
      </c>
      <c r="B20" s="651">
        <v>47.9780063372786</v>
      </c>
      <c r="C20" s="651">
        <v>43.250792500080898</v>
      </c>
      <c r="D20" s="651">
        <v>45.6640839665437</v>
      </c>
      <c r="E20" s="651">
        <v>17.055532501185699</v>
      </c>
      <c r="F20" s="651">
        <v>17.671374513289901</v>
      </c>
      <c r="G20" s="651">
        <v>17.3569808083111</v>
      </c>
      <c r="H20" s="651">
        <v>37.059482798347297</v>
      </c>
      <c r="I20" s="651">
        <v>38.2524543472517</v>
      </c>
      <c r="J20" s="651">
        <v>37.643430055595203</v>
      </c>
      <c r="K20" s="467" t="s">
        <v>37</v>
      </c>
      <c r="L20" s="467" t="s">
        <v>37</v>
      </c>
      <c r="M20" s="467" t="s">
        <v>37</v>
      </c>
      <c r="N20" s="467" t="s">
        <v>37</v>
      </c>
      <c r="O20" s="467" t="s">
        <v>37</v>
      </c>
      <c r="P20" s="467" t="s">
        <v>37</v>
      </c>
      <c r="Q20" s="681">
        <v>1.97870112824891</v>
      </c>
      <c r="R20" s="681">
        <v>1.2915897085513099</v>
      </c>
      <c r="S20" s="681">
        <v>1.6423671818733501</v>
      </c>
      <c r="T20" s="651">
        <v>4.1534229742964701</v>
      </c>
      <c r="U20" s="651">
        <v>2.6851190168324099</v>
      </c>
      <c r="V20" s="651">
        <v>3.4347033455205902</v>
      </c>
    </row>
    <row r="21" spans="1:23" ht="12.75" customHeight="1" x14ac:dyDescent="0.2">
      <c r="A21" s="5">
        <v>2004</v>
      </c>
      <c r="B21" s="651">
        <v>40.305498209779202</v>
      </c>
      <c r="C21" s="651">
        <v>37.954189954350902</v>
      </c>
      <c r="D21" s="651">
        <v>39.158467456381203</v>
      </c>
      <c r="E21" s="651">
        <v>16.467483338577299</v>
      </c>
      <c r="F21" s="651">
        <v>17.436567927208198</v>
      </c>
      <c r="G21" s="651">
        <v>16.9341254088875</v>
      </c>
      <c r="H21" s="651">
        <v>34.889899696650097</v>
      </c>
      <c r="I21" s="651">
        <v>38.258034390703102</v>
      </c>
      <c r="J21" s="651">
        <v>36.515875864713799</v>
      </c>
      <c r="K21" s="467" t="s">
        <v>37</v>
      </c>
      <c r="L21" s="467" t="s">
        <v>37</v>
      </c>
      <c r="M21" s="467" t="s">
        <v>37</v>
      </c>
      <c r="N21" s="467" t="s">
        <v>37</v>
      </c>
      <c r="O21" s="467" t="s">
        <v>37</v>
      </c>
      <c r="P21" s="467" t="s">
        <v>37</v>
      </c>
      <c r="Q21" s="651">
        <v>1.53530126517051</v>
      </c>
      <c r="R21" s="651">
        <v>1.5328728509776299</v>
      </c>
      <c r="S21" s="651">
        <v>1.5338410344727</v>
      </c>
      <c r="T21" s="651">
        <v>3.96217271434486</v>
      </c>
      <c r="U21" s="651">
        <v>2.6548010179300801</v>
      </c>
      <c r="V21" s="651">
        <v>3.3278057735303901</v>
      </c>
    </row>
    <row r="22" spans="1:23" ht="12.75" customHeight="1" x14ac:dyDescent="0.2">
      <c r="A22" s="5">
        <v>2005</v>
      </c>
      <c r="B22" s="651">
        <v>39.5611241125034</v>
      </c>
      <c r="C22" s="651">
        <v>34.525509403978397</v>
      </c>
      <c r="D22" s="651">
        <v>37.118153807964298</v>
      </c>
      <c r="E22" s="651">
        <v>15.1127669888397</v>
      </c>
      <c r="F22" s="651">
        <v>16.607535287252201</v>
      </c>
      <c r="G22" s="651">
        <v>15.8519457449576</v>
      </c>
      <c r="H22" s="651">
        <v>33.340717010732902</v>
      </c>
      <c r="I22" s="651">
        <v>34.083471108661598</v>
      </c>
      <c r="J22" s="651">
        <v>33.726207349128998</v>
      </c>
      <c r="K22" s="467" t="s">
        <v>37</v>
      </c>
      <c r="L22" s="467" t="s">
        <v>37</v>
      </c>
      <c r="M22" s="467" t="s">
        <v>37</v>
      </c>
      <c r="N22" s="467" t="s">
        <v>37</v>
      </c>
      <c r="O22" s="467" t="s">
        <v>37</v>
      </c>
      <c r="P22" s="467" t="s">
        <v>37</v>
      </c>
      <c r="Q22" s="651">
        <v>1.57610753245307</v>
      </c>
      <c r="R22" s="651">
        <v>1.5661765446699401</v>
      </c>
      <c r="S22" s="651">
        <v>1.57070076820475</v>
      </c>
      <c r="T22" s="651">
        <v>3.5181565261693999</v>
      </c>
      <c r="U22" s="651">
        <v>3.1546115866702902</v>
      </c>
      <c r="V22" s="651">
        <v>3.34021146470731</v>
      </c>
      <c r="W22" s="1042"/>
    </row>
    <row r="23" spans="1:23" s="1046" customFormat="1" ht="12.75" customHeight="1" x14ac:dyDescent="0.2">
      <c r="A23" s="895">
        <v>2006</v>
      </c>
      <c r="B23" s="651">
        <v>35.072056334435104</v>
      </c>
      <c r="C23" s="651">
        <v>28.024142059865898</v>
      </c>
      <c r="D23" s="651">
        <v>31.6287381634368</v>
      </c>
      <c r="E23" s="651">
        <v>13.703312337024901</v>
      </c>
      <c r="F23" s="651">
        <v>13.354409469143</v>
      </c>
      <c r="G23" s="651">
        <v>13.5423921510484</v>
      </c>
      <c r="H23" s="651">
        <v>28.913323580545601</v>
      </c>
      <c r="I23" s="651">
        <v>30.755862581636599</v>
      </c>
      <c r="J23" s="651">
        <v>29.8082172532398</v>
      </c>
      <c r="K23" s="467" t="s">
        <v>37</v>
      </c>
      <c r="L23" s="467" t="s">
        <v>37</v>
      </c>
      <c r="M23" s="467" t="s">
        <v>37</v>
      </c>
      <c r="N23" s="467" t="s">
        <v>37</v>
      </c>
      <c r="O23" s="467" t="s">
        <v>37</v>
      </c>
      <c r="P23" s="467" t="s">
        <v>37</v>
      </c>
      <c r="Q23" s="651">
        <v>1.8531732440223101</v>
      </c>
      <c r="R23" s="651">
        <v>0.58235247090229503</v>
      </c>
      <c r="S23" s="651">
        <v>1.23227302396714</v>
      </c>
      <c r="T23" s="651">
        <v>3.6249322234108501</v>
      </c>
      <c r="U23" s="651">
        <v>2.3041157095896199</v>
      </c>
      <c r="V23" s="651">
        <v>2.9782310612817202</v>
      </c>
      <c r="W23" s="1054"/>
    </row>
    <row r="24" spans="1:23" s="1046" customFormat="1" ht="12.75" customHeight="1" x14ac:dyDescent="0.2">
      <c r="A24" s="895">
        <v>2007</v>
      </c>
      <c r="B24" s="651">
        <v>30.6180989976902</v>
      </c>
      <c r="C24" s="651">
        <v>30.5655730427256</v>
      </c>
      <c r="D24" s="651">
        <v>30.603049855479401</v>
      </c>
      <c r="E24" s="651">
        <v>11.7617073063105</v>
      </c>
      <c r="F24" s="651">
        <v>13.8506574936389</v>
      </c>
      <c r="G24" s="651">
        <v>12.772964813436699</v>
      </c>
      <c r="H24" s="651">
        <v>26.570785207842501</v>
      </c>
      <c r="I24" s="651">
        <v>28.907550405271799</v>
      </c>
      <c r="J24" s="651">
        <v>27.7172054173958</v>
      </c>
      <c r="K24" s="467" t="s">
        <v>37</v>
      </c>
      <c r="L24" s="467" t="s">
        <v>37</v>
      </c>
      <c r="M24" s="467" t="s">
        <v>37</v>
      </c>
      <c r="N24" s="467" t="s">
        <v>37</v>
      </c>
      <c r="O24" s="467" t="s">
        <v>37</v>
      </c>
      <c r="P24" s="467" t="s">
        <v>37</v>
      </c>
      <c r="Q24" s="651">
        <v>1.0114492577062399</v>
      </c>
      <c r="R24" s="651">
        <v>0.85401529853881397</v>
      </c>
      <c r="S24" s="651">
        <v>0.933798150056941</v>
      </c>
      <c r="T24" s="651">
        <v>1.6825307881492699</v>
      </c>
      <c r="U24" s="651">
        <v>1.5931972219861601</v>
      </c>
      <c r="V24" s="651">
        <v>1.63680143886059</v>
      </c>
      <c r="W24" s="1054"/>
    </row>
    <row r="25" spans="1:23" ht="12.75" customHeight="1" x14ac:dyDescent="0.2">
      <c r="A25" s="5">
        <v>2008</v>
      </c>
      <c r="B25" s="651">
        <v>31.801275395489</v>
      </c>
      <c r="C25" s="651">
        <v>30.366639391799801</v>
      </c>
      <c r="D25" s="651">
        <v>31.101275469458201</v>
      </c>
      <c r="E25" s="651">
        <v>12.8294922869856</v>
      </c>
      <c r="F25" s="651">
        <v>13.780716406377501</v>
      </c>
      <c r="G25" s="651">
        <v>13.272212719893099</v>
      </c>
      <c r="H25" s="651">
        <v>25.483139719080899</v>
      </c>
      <c r="I25" s="651">
        <v>26.8288678727458</v>
      </c>
      <c r="J25" s="651">
        <v>26.1194137584788</v>
      </c>
      <c r="K25" s="467" t="s">
        <v>37</v>
      </c>
      <c r="L25" s="467" t="s">
        <v>37</v>
      </c>
      <c r="M25" s="467" t="s">
        <v>37</v>
      </c>
      <c r="N25" s="467" t="s">
        <v>37</v>
      </c>
      <c r="O25" s="467" t="s">
        <v>37</v>
      </c>
      <c r="P25" s="467" t="s">
        <v>37</v>
      </c>
      <c r="Q25" s="651">
        <v>1.44267591291084</v>
      </c>
      <c r="R25" s="651">
        <v>0.76109366536251799</v>
      </c>
      <c r="S25" s="651">
        <v>1.1306727240894301</v>
      </c>
      <c r="T25" s="651">
        <v>2.4312920548728001</v>
      </c>
      <c r="U25" s="651">
        <v>1.29735980613837</v>
      </c>
      <c r="V25" s="651">
        <v>1.89861694643197</v>
      </c>
      <c r="W25" s="1042"/>
    </row>
    <row r="26" spans="1:23" ht="12.75" customHeight="1" x14ac:dyDescent="0.2">
      <c r="A26" s="5">
        <v>2009</v>
      </c>
      <c r="B26" s="651">
        <v>32.185415626003902</v>
      </c>
      <c r="C26" s="651">
        <v>30.953216461993399</v>
      </c>
      <c r="D26" s="651">
        <v>31.578950797467702</v>
      </c>
      <c r="E26" s="651">
        <v>14.184704370731</v>
      </c>
      <c r="F26" s="651">
        <v>14.5068380880184</v>
      </c>
      <c r="G26" s="651">
        <v>14.3309411026408</v>
      </c>
      <c r="H26" s="651">
        <v>27.4924517437587</v>
      </c>
      <c r="I26" s="651">
        <v>26.605239617214998</v>
      </c>
      <c r="J26" s="651">
        <v>27.057837892194801</v>
      </c>
      <c r="K26" s="467" t="s">
        <v>37</v>
      </c>
      <c r="L26" s="467" t="s">
        <v>37</v>
      </c>
      <c r="M26" s="467" t="s">
        <v>37</v>
      </c>
      <c r="N26" s="467" t="s">
        <v>37</v>
      </c>
      <c r="O26" s="467" t="s">
        <v>37</v>
      </c>
      <c r="P26" s="467" t="s">
        <v>37</v>
      </c>
      <c r="Q26" s="651">
        <v>1.36767666305705</v>
      </c>
      <c r="R26" s="651">
        <v>0.75258974969313597</v>
      </c>
      <c r="S26" s="651">
        <v>1.06664347034006</v>
      </c>
      <c r="T26" s="651">
        <v>2.5871833702797602</v>
      </c>
      <c r="U26" s="651">
        <v>1.2005390166554799</v>
      </c>
      <c r="V26" s="651">
        <v>1.90891807074047</v>
      </c>
      <c r="W26" s="1042"/>
    </row>
    <row r="27" spans="1:23" ht="12.75" customHeight="1" x14ac:dyDescent="0.2">
      <c r="A27" s="5">
        <v>2010</v>
      </c>
      <c r="B27" s="651">
        <v>29.454794013950899</v>
      </c>
      <c r="C27" s="651">
        <v>27.3496727905851</v>
      </c>
      <c r="D27" s="651">
        <v>28.4490099526043</v>
      </c>
      <c r="E27" s="651">
        <v>12.174181918685401</v>
      </c>
      <c r="F27" s="651">
        <v>11.4497983652837</v>
      </c>
      <c r="G27" s="651">
        <v>11.853446833287</v>
      </c>
      <c r="H27" s="651">
        <v>24.827692590315301</v>
      </c>
      <c r="I27" s="651">
        <v>24.020819160135002</v>
      </c>
      <c r="J27" s="651">
        <v>24.456447948441301</v>
      </c>
      <c r="K27" s="651">
        <v>17.386947358843699</v>
      </c>
      <c r="L27" s="651">
        <v>7.3337830793060199</v>
      </c>
      <c r="M27" s="651">
        <v>12.5091246068123</v>
      </c>
      <c r="N27" s="651">
        <v>29.249336950736101</v>
      </c>
      <c r="O27" s="651">
        <v>25.767393630549201</v>
      </c>
      <c r="P27" s="651">
        <v>27.5748247326705</v>
      </c>
      <c r="Q27" s="651">
        <v>1.81023832070103</v>
      </c>
      <c r="R27" s="651">
        <v>0.66568293407685197</v>
      </c>
      <c r="S27" s="651">
        <v>1.252689553977</v>
      </c>
      <c r="T27" s="651">
        <v>2.2293006452233999</v>
      </c>
      <c r="U27" s="651">
        <v>1.3512745709207901</v>
      </c>
      <c r="V27" s="651">
        <v>1.8215078168710199</v>
      </c>
      <c r="W27" s="1042"/>
    </row>
    <row r="28" spans="1:23" ht="12.75" customHeight="1" x14ac:dyDescent="0.2">
      <c r="A28" s="5">
        <v>2011</v>
      </c>
      <c r="B28" s="651">
        <v>26.878155191886702</v>
      </c>
      <c r="C28" s="651">
        <v>23.470937189870899</v>
      </c>
      <c r="D28" s="651">
        <v>25.236546771835201</v>
      </c>
      <c r="E28" s="651">
        <v>11.418245950897401</v>
      </c>
      <c r="F28" s="651">
        <v>10.2713431981076</v>
      </c>
      <c r="G28" s="651">
        <v>10.8906017320699</v>
      </c>
      <c r="H28" s="651">
        <v>24.340957268185601</v>
      </c>
      <c r="I28" s="651">
        <v>24.1132521136627</v>
      </c>
      <c r="J28" s="651">
        <v>24.2159573695319</v>
      </c>
      <c r="K28" s="651">
        <v>15.2271470729379</v>
      </c>
      <c r="L28" s="651">
        <v>5.30004691896547</v>
      </c>
      <c r="M28" s="651">
        <v>10.456886678098</v>
      </c>
      <c r="N28" s="651">
        <v>28.096867994162501</v>
      </c>
      <c r="O28" s="651">
        <v>25.380377750533501</v>
      </c>
      <c r="P28" s="651">
        <v>26.7867379373705</v>
      </c>
      <c r="Q28" s="651">
        <v>1.40000817124729</v>
      </c>
      <c r="R28" s="651">
        <v>0.80772944713808303</v>
      </c>
      <c r="S28" s="651">
        <v>1.1120985108472199</v>
      </c>
      <c r="T28" s="651">
        <v>1.5241478037096201</v>
      </c>
      <c r="U28" s="651">
        <v>0.85828853200340105</v>
      </c>
      <c r="V28" s="651">
        <v>1.2005451383179699</v>
      </c>
    </row>
    <row r="29" spans="1:23" ht="12.75" customHeight="1" x14ac:dyDescent="0.2">
      <c r="A29" s="5" t="s">
        <v>89</v>
      </c>
      <c r="B29" s="651">
        <v>25.8856156817623</v>
      </c>
      <c r="C29" s="651">
        <v>21.424259518562302</v>
      </c>
      <c r="D29" s="651">
        <v>23.7342214030501</v>
      </c>
      <c r="E29" s="651">
        <v>10.1188846008891</v>
      </c>
      <c r="F29" s="651">
        <v>8.9226541321217994</v>
      </c>
      <c r="G29" s="651">
        <v>9.5487347919723504</v>
      </c>
      <c r="H29" s="651">
        <v>22.481907346867398</v>
      </c>
      <c r="I29" s="651">
        <v>22.115820640840099</v>
      </c>
      <c r="J29" s="651">
        <v>22.2793631008749</v>
      </c>
      <c r="K29" s="651">
        <v>14.4076946900687</v>
      </c>
      <c r="L29" s="651">
        <v>4.9938771575829604</v>
      </c>
      <c r="M29" s="651">
        <v>9.8194670244094393</v>
      </c>
      <c r="N29" s="651">
        <v>25.746630553641399</v>
      </c>
      <c r="O29" s="651">
        <v>22.967731813419299</v>
      </c>
      <c r="P29" s="651">
        <v>24.3685697926731</v>
      </c>
      <c r="Q29" s="651">
        <v>1.71051510398853</v>
      </c>
      <c r="R29" s="651">
        <v>0.51107832052841096</v>
      </c>
      <c r="S29" s="651">
        <v>1.14805809004381</v>
      </c>
      <c r="T29" s="651">
        <v>1.3798808530919899</v>
      </c>
      <c r="U29" s="651">
        <v>0.65286851157235304</v>
      </c>
      <c r="V29" s="651">
        <v>1.02524626239368</v>
      </c>
      <c r="W29" s="3"/>
    </row>
    <row r="30" spans="1:23" ht="12.75" customHeight="1" x14ac:dyDescent="0.2">
      <c r="A30" s="5" t="s">
        <v>90</v>
      </c>
      <c r="B30" s="152">
        <v>24.537220335869801</v>
      </c>
      <c r="C30" s="152">
        <v>22.517401886770799</v>
      </c>
      <c r="D30" s="152">
        <v>23.537005000000001</v>
      </c>
      <c r="E30" s="152">
        <v>10.321334397543062</v>
      </c>
      <c r="F30" s="152">
        <v>10.322709809555301</v>
      </c>
      <c r="G30" s="152">
        <v>10.319236999999999</v>
      </c>
      <c r="H30" s="152">
        <v>22.76939585826204</v>
      </c>
      <c r="I30" s="152">
        <v>21.113957650961581</v>
      </c>
      <c r="J30" s="152">
        <v>21.930565999999999</v>
      </c>
      <c r="K30" s="152">
        <v>13.357225780120368</v>
      </c>
      <c r="L30" s="152">
        <v>5.8594669185634496</v>
      </c>
      <c r="M30" s="152">
        <v>9.6673580000000001</v>
      </c>
      <c r="N30" s="152">
        <v>24.840770643802323</v>
      </c>
      <c r="O30" s="651">
        <v>22.120475354987921</v>
      </c>
      <c r="P30" s="651">
        <v>23.477500659008431</v>
      </c>
      <c r="Q30" s="651">
        <v>1.3761827953997681</v>
      </c>
      <c r="R30" s="152">
        <v>0.61323236192245056</v>
      </c>
      <c r="S30" s="152">
        <v>1.021128</v>
      </c>
      <c r="T30" s="152">
        <v>2.6615147078114623</v>
      </c>
      <c r="U30" s="152">
        <v>2.5712410850456497</v>
      </c>
      <c r="V30" s="152">
        <v>2.6319159999999999</v>
      </c>
      <c r="W30" s="3"/>
    </row>
    <row r="31" spans="1:23" ht="12.75" customHeight="1" x14ac:dyDescent="0.2">
      <c r="A31" s="5">
        <v>2013</v>
      </c>
      <c r="B31" s="152">
        <v>21.6574012131472</v>
      </c>
      <c r="C31" s="152">
        <v>19.934440447442</v>
      </c>
      <c r="D31" s="152">
        <v>20.896325000000001</v>
      </c>
      <c r="E31" s="152">
        <v>8.6518064899642262</v>
      </c>
      <c r="F31" s="152">
        <v>7.943425948509991</v>
      </c>
      <c r="G31" s="152">
        <v>8.3264250000000004</v>
      </c>
      <c r="H31" s="152">
        <v>20.462674965118026</v>
      </c>
      <c r="I31" s="152">
        <v>18.349529683602473</v>
      </c>
      <c r="J31" s="152">
        <v>19.480049999999999</v>
      </c>
      <c r="K31" s="152">
        <v>11.313746423319243</v>
      </c>
      <c r="L31" s="152">
        <v>5.2053186277470171</v>
      </c>
      <c r="M31" s="152">
        <v>8.3700340000000004</v>
      </c>
      <c r="N31" s="152">
        <v>22.44307016837282</v>
      </c>
      <c r="O31" s="651">
        <v>19.126186807719879</v>
      </c>
      <c r="P31" s="651">
        <v>20.869999205277313</v>
      </c>
      <c r="Q31" s="651">
        <v>1.823541401241582</v>
      </c>
      <c r="R31" s="152">
        <v>0.75301402231926695</v>
      </c>
      <c r="S31" s="152">
        <v>1.3177049999999999</v>
      </c>
      <c r="T31" s="152">
        <v>2.1051537151960247</v>
      </c>
      <c r="U31" s="152">
        <v>1.3709079325771651</v>
      </c>
      <c r="V31" s="152">
        <v>1.7406079999999999</v>
      </c>
      <c r="W31" s="3"/>
    </row>
    <row r="32" spans="1:23" ht="12.75" customHeight="1" x14ac:dyDescent="0.2">
      <c r="A32" s="5">
        <v>2014</v>
      </c>
      <c r="B32" s="152">
        <v>19.2334821555568</v>
      </c>
      <c r="C32" s="152">
        <v>18.1931777139358</v>
      </c>
      <c r="D32" s="152">
        <v>18.709087</v>
      </c>
      <c r="E32" s="152">
        <v>6.7477126694151481</v>
      </c>
      <c r="F32" s="152">
        <v>7.5238774125307302</v>
      </c>
      <c r="G32" s="152">
        <v>7.1070330000000004</v>
      </c>
      <c r="H32" s="152">
        <v>17.042587917339038</v>
      </c>
      <c r="I32" s="152">
        <v>17.831601624460649</v>
      </c>
      <c r="J32" s="152">
        <v>17.445972000000001</v>
      </c>
      <c r="K32" s="152">
        <v>10.085909778028427</v>
      </c>
      <c r="L32" s="152">
        <v>4.1134753541775728</v>
      </c>
      <c r="M32" s="152">
        <v>7.182709</v>
      </c>
      <c r="N32" s="152">
        <v>19.007835487742909</v>
      </c>
      <c r="O32" s="651">
        <v>18.447914313428935</v>
      </c>
      <c r="P32" s="651">
        <v>18.75620011215058</v>
      </c>
      <c r="Q32" s="651">
        <v>1.3843391923863015</v>
      </c>
      <c r="R32" s="152">
        <v>0.71311821905448214</v>
      </c>
      <c r="S32" s="152">
        <v>1.057499</v>
      </c>
      <c r="T32" s="152">
        <v>1.3666752545475924</v>
      </c>
      <c r="U32" s="152">
        <v>2.6810427663545755</v>
      </c>
      <c r="V32" s="152">
        <v>1.9975909999999999</v>
      </c>
      <c r="W32" s="3"/>
    </row>
    <row r="33" spans="1:23" ht="12.75" customHeight="1" x14ac:dyDescent="0.2">
      <c r="A33" s="5">
        <v>2015</v>
      </c>
      <c r="B33" s="152">
        <v>15.955334371707901</v>
      </c>
      <c r="C33" s="152">
        <v>14.824375675388501</v>
      </c>
      <c r="D33" s="152">
        <v>15.444295</v>
      </c>
      <c r="E33" s="152">
        <v>5.4016812236411704</v>
      </c>
      <c r="F33" s="152">
        <v>5.7051833290511098</v>
      </c>
      <c r="G33" s="152">
        <v>5.5790490000000004</v>
      </c>
      <c r="H33" s="152">
        <v>15.294262978706699</v>
      </c>
      <c r="I33" s="152">
        <v>14.6661234047788</v>
      </c>
      <c r="J33" s="152">
        <v>15.069504999999999</v>
      </c>
      <c r="K33" s="152">
        <v>8.8460879626349698</v>
      </c>
      <c r="L33" s="152">
        <v>3.64846433158483</v>
      </c>
      <c r="M33" s="152">
        <v>6.353046</v>
      </c>
      <c r="N33" s="152">
        <v>17.10557568738183</v>
      </c>
      <c r="O33" s="651">
        <v>15.523915101446741</v>
      </c>
      <c r="P33" s="651">
        <v>16.431499165876229</v>
      </c>
      <c r="Q33" s="651">
        <v>2.0701898240462802</v>
      </c>
      <c r="R33" s="152">
        <v>0.44781644561609701</v>
      </c>
      <c r="S33" s="152">
        <v>1.317218</v>
      </c>
      <c r="T33" s="152">
        <v>1.9202540519367399</v>
      </c>
      <c r="U33" s="152">
        <v>1.0191653280378901</v>
      </c>
      <c r="V33" s="152">
        <v>1.556087</v>
      </c>
      <c r="W33" s="369"/>
    </row>
    <row r="34" spans="1:23" s="605" customFormat="1" ht="12.75" customHeight="1" x14ac:dyDescent="0.2">
      <c r="A34" s="604">
        <v>2016</v>
      </c>
      <c r="B34" s="152">
        <v>12.326244556948399</v>
      </c>
      <c r="C34" s="152">
        <v>12.265246858136701</v>
      </c>
      <c r="D34" s="152">
        <v>12.616694000000001</v>
      </c>
      <c r="E34" s="152">
        <v>4.2247258651366817</v>
      </c>
      <c r="F34" s="152">
        <v>4.2427556604154857</v>
      </c>
      <c r="G34" s="152">
        <v>4.5517409999999998</v>
      </c>
      <c r="H34" s="152">
        <v>10.670127147067699</v>
      </c>
      <c r="I34" s="152">
        <v>11.9333186838677</v>
      </c>
      <c r="J34" s="152">
        <v>11.572447</v>
      </c>
      <c r="K34" s="152">
        <v>7.1090239138582598</v>
      </c>
      <c r="L34" s="152">
        <v>2.5247558254347</v>
      </c>
      <c r="M34" s="152">
        <v>5.0646300000000002</v>
      </c>
      <c r="N34" s="152">
        <v>12.997503984139547</v>
      </c>
      <c r="O34" s="651">
        <v>12.574021573073122</v>
      </c>
      <c r="P34" s="651">
        <v>13.104032176320739</v>
      </c>
      <c r="Q34" s="651">
        <v>1.3572180607176301</v>
      </c>
      <c r="R34" s="152">
        <v>0.412652956146419</v>
      </c>
      <c r="S34" s="152">
        <v>1.0326900000000001</v>
      </c>
      <c r="T34" s="152">
        <v>1.76610736980868</v>
      </c>
      <c r="U34" s="152">
        <v>1.0390176287603701</v>
      </c>
      <c r="V34" s="152">
        <v>1.5123629999999999</v>
      </c>
      <c r="W34" s="369"/>
    </row>
    <row r="35" spans="1:23" ht="12.75" customHeight="1" x14ac:dyDescent="0.2">
      <c r="A35" s="5">
        <v>2017</v>
      </c>
      <c r="B35" s="152">
        <v>11.521954440409401</v>
      </c>
      <c r="C35" s="152">
        <v>11.1111111111111</v>
      </c>
      <c r="D35" s="152">
        <v>11.446766819072501</v>
      </c>
      <c r="E35" s="152">
        <v>4.0277319247276298</v>
      </c>
      <c r="F35" s="152">
        <v>4.6890927624872596</v>
      </c>
      <c r="G35" s="152">
        <v>4.4415414761593697</v>
      </c>
      <c r="H35" s="152">
        <v>10.9276989105315</v>
      </c>
      <c r="I35" s="152">
        <v>10.941216445803599</v>
      </c>
      <c r="J35" s="152">
        <v>11.0711952971914</v>
      </c>
      <c r="K35" s="152">
        <v>6.1076262793001002</v>
      </c>
      <c r="L35" s="152">
        <v>2.6503567787971498</v>
      </c>
      <c r="M35" s="152">
        <v>4.5885042455911202</v>
      </c>
      <c r="N35" s="152">
        <v>12.611422911852097</v>
      </c>
      <c r="O35" s="651">
        <v>11.790689772341148</v>
      </c>
      <c r="P35" s="651">
        <v>12.361201828870019</v>
      </c>
      <c r="Q35" s="651">
        <v>0.990425883129746</v>
      </c>
      <c r="R35" s="152">
        <v>0.57764186204553203</v>
      </c>
      <c r="S35" s="152">
        <v>0.83278902677988198</v>
      </c>
      <c r="T35" s="152">
        <v>1.1224826675470501</v>
      </c>
      <c r="U35" s="152">
        <v>1.18926265715257</v>
      </c>
      <c r="V35" s="152">
        <v>1.22468974526453</v>
      </c>
      <c r="W35" s="628"/>
    </row>
    <row r="36" spans="1:23" s="931" customFormat="1" ht="12.75" customHeight="1" x14ac:dyDescent="0.2">
      <c r="A36" s="895">
        <v>2018</v>
      </c>
      <c r="B36" s="152">
        <v>11.867176238617771</v>
      </c>
      <c r="C36" s="152">
        <v>12.169077022960886</v>
      </c>
      <c r="D36" s="152">
        <v>11.948620980102827</v>
      </c>
      <c r="E36" s="152">
        <v>4.1644794038186816</v>
      </c>
      <c r="F36" s="152">
        <v>4.8877067894307258</v>
      </c>
      <c r="G36" s="152">
        <v>4.5825026262456641</v>
      </c>
      <c r="H36" s="152">
        <v>10.669609072577806</v>
      </c>
      <c r="I36" s="152">
        <v>11.033254217306375</v>
      </c>
      <c r="J36" s="152">
        <v>10.79160154093913</v>
      </c>
      <c r="K36" s="152">
        <v>6.1076814222213738</v>
      </c>
      <c r="L36" s="152">
        <v>2.1458778037453432</v>
      </c>
      <c r="M36" s="152">
        <v>4.2021972763286275</v>
      </c>
      <c r="N36" s="152">
        <v>12.535505911931535</v>
      </c>
      <c r="O36" s="651">
        <v>11.648277997270991</v>
      </c>
      <c r="P36" s="651">
        <v>12.08419361184848</v>
      </c>
      <c r="Q36" s="651">
        <v>1.3330549463836201</v>
      </c>
      <c r="R36" s="152">
        <v>0.64869128461218328</v>
      </c>
      <c r="S36" s="152">
        <v>1.0557564503986328</v>
      </c>
      <c r="T36" s="152">
        <v>1.6431982983541333</v>
      </c>
      <c r="U36" s="152">
        <v>0.78875599483215275</v>
      </c>
      <c r="V36" s="152">
        <v>1.3164378471949905</v>
      </c>
      <c r="W36" s="628"/>
    </row>
    <row r="37" spans="1:23" ht="6" customHeight="1" x14ac:dyDescent="0.2">
      <c r="A37" s="162"/>
      <c r="B37" s="164"/>
      <c r="C37" s="164"/>
      <c r="D37" s="228"/>
      <c r="E37" s="164"/>
      <c r="F37" s="164"/>
      <c r="G37" s="228"/>
      <c r="H37" s="164"/>
      <c r="I37" s="164"/>
      <c r="J37" s="228"/>
      <c r="K37" s="164"/>
      <c r="L37" s="164"/>
      <c r="M37" s="228"/>
      <c r="N37" s="164"/>
      <c r="O37" s="164"/>
      <c r="P37" s="228"/>
      <c r="Q37" s="164"/>
      <c r="R37" s="164"/>
      <c r="S37" s="1052"/>
      <c r="T37" s="164"/>
      <c r="U37" s="164"/>
      <c r="V37" s="228"/>
      <c r="W37" s="3"/>
    </row>
    <row r="38" spans="1:23" s="72" customFormat="1" ht="30" customHeight="1" x14ac:dyDescent="0.2">
      <c r="A38" s="1395" t="s">
        <v>527</v>
      </c>
      <c r="B38" s="1395"/>
      <c r="C38" s="1395"/>
      <c r="D38" s="1395"/>
      <c r="E38" s="1395"/>
      <c r="F38" s="1395"/>
      <c r="G38" s="1395"/>
      <c r="H38" s="1395"/>
      <c r="I38" s="1395"/>
      <c r="J38" s="1395"/>
      <c r="K38" s="1395"/>
      <c r="L38" s="1395"/>
      <c r="M38" s="1395"/>
      <c r="N38" s="1395"/>
      <c r="O38" s="1395"/>
      <c r="P38" s="1395"/>
      <c r="Q38" s="1395"/>
      <c r="R38" s="1395"/>
      <c r="S38" s="1395"/>
      <c r="T38" s="1395"/>
      <c r="U38" s="1395"/>
      <c r="V38" s="1395"/>
      <c r="W38" s="124"/>
    </row>
    <row r="39" spans="1:23" s="72" customFormat="1" ht="15" customHeight="1" x14ac:dyDescent="0.2">
      <c r="A39" s="1395" t="s">
        <v>530</v>
      </c>
      <c r="B39" s="1395"/>
      <c r="C39" s="1395"/>
      <c r="D39" s="1395"/>
      <c r="E39" s="1395"/>
      <c r="F39" s="1395"/>
      <c r="G39" s="1395"/>
      <c r="H39" s="1395"/>
      <c r="I39" s="1395"/>
      <c r="J39" s="1395"/>
      <c r="K39" s="1395"/>
      <c r="L39" s="1395"/>
      <c r="M39" s="1395"/>
      <c r="N39" s="1395"/>
      <c r="O39" s="1395"/>
      <c r="P39" s="1395"/>
      <c r="Q39" s="1395"/>
      <c r="R39" s="1395"/>
      <c r="S39" s="1395"/>
      <c r="T39" s="1395"/>
      <c r="U39" s="1395"/>
      <c r="V39" s="1395"/>
      <c r="W39" s="124"/>
    </row>
    <row r="40" spans="1:23" s="72" customFormat="1" ht="30" customHeight="1" x14ac:dyDescent="0.2">
      <c r="A40" s="1395" t="s">
        <v>531</v>
      </c>
      <c r="B40" s="1395"/>
      <c r="C40" s="1395"/>
      <c r="D40" s="1395"/>
      <c r="E40" s="1395"/>
      <c r="F40" s="1395"/>
      <c r="G40" s="1395"/>
      <c r="H40" s="1395"/>
      <c r="I40" s="1395"/>
      <c r="J40" s="1395"/>
      <c r="K40" s="1395"/>
      <c r="L40" s="1395"/>
      <c r="M40" s="1395"/>
      <c r="N40" s="1395"/>
      <c r="O40" s="1395"/>
      <c r="P40" s="1395"/>
      <c r="Q40" s="1395"/>
      <c r="R40" s="1395"/>
      <c r="S40" s="1395"/>
      <c r="T40" s="1395"/>
      <c r="U40" s="1395"/>
      <c r="V40" s="1395"/>
      <c r="W40" s="124"/>
    </row>
    <row r="41" spans="1:23" s="37" customFormat="1" ht="6" customHeight="1" x14ac:dyDescent="0.25">
      <c r="A41" s="85" t="s">
        <v>39</v>
      </c>
      <c r="B41" s="194"/>
      <c r="C41" s="194"/>
      <c r="D41" s="557"/>
      <c r="E41" s="66"/>
      <c r="F41" s="66"/>
      <c r="G41" s="557"/>
      <c r="H41" s="66"/>
      <c r="I41" s="66"/>
      <c r="J41" s="557"/>
      <c r="K41" s="66"/>
      <c r="L41" s="66"/>
      <c r="M41" s="557"/>
      <c r="N41" s="66"/>
      <c r="O41" s="66"/>
      <c r="P41" s="557"/>
      <c r="Q41" s="66"/>
      <c r="R41" s="86"/>
      <c r="S41" s="86"/>
    </row>
    <row r="42" spans="1:23" s="37" customFormat="1" ht="12.75" customHeight="1" x14ac:dyDescent="0.25">
      <c r="A42" s="1396" t="s">
        <v>194</v>
      </c>
      <c r="B42" s="1396"/>
      <c r="C42" s="1396"/>
      <c r="D42" s="1396"/>
      <c r="E42" s="1396"/>
      <c r="F42" s="1396"/>
      <c r="G42" s="1396"/>
      <c r="H42" s="1396"/>
      <c r="I42" s="1396"/>
      <c r="J42" s="1396"/>
      <c r="K42" s="1396"/>
      <c r="L42" s="1396"/>
      <c r="M42" s="1396"/>
      <c r="N42" s="1396"/>
      <c r="O42" s="1396"/>
      <c r="P42" s="1396"/>
      <c r="Q42" s="1396"/>
      <c r="R42" s="1396"/>
      <c r="S42" s="1396"/>
      <c r="T42" s="1396"/>
      <c r="U42" s="1396"/>
      <c r="V42" s="1396"/>
    </row>
    <row r="43" spans="1:23" x14ac:dyDescent="0.2">
      <c r="B43" s="651"/>
      <c r="C43" s="651"/>
      <c r="E43" s="651"/>
      <c r="F43" s="651"/>
      <c r="G43" s="651"/>
      <c r="H43" s="1056"/>
      <c r="I43" s="651"/>
      <c r="J43" s="651"/>
      <c r="K43" s="651"/>
      <c r="L43" s="651"/>
      <c r="M43" s="651"/>
      <c r="N43" s="651"/>
      <c r="O43" s="651"/>
      <c r="P43" s="651"/>
      <c r="Q43" s="651"/>
      <c r="R43" s="651"/>
      <c r="S43" s="651"/>
      <c r="T43" s="651"/>
      <c r="U43" s="651"/>
      <c r="V43" s="651"/>
    </row>
    <row r="44" spans="1:23" x14ac:dyDescent="0.2">
      <c r="B44" s="651"/>
      <c r="C44" s="651"/>
      <c r="E44" s="651"/>
      <c r="F44" s="651"/>
      <c r="G44" s="651"/>
      <c r="H44" s="1056"/>
      <c r="I44" s="651"/>
      <c r="J44" s="651"/>
      <c r="K44" s="651"/>
      <c r="L44" s="651"/>
      <c r="M44" s="651"/>
      <c r="N44" s="651"/>
      <c r="O44" s="651"/>
      <c r="P44" s="651"/>
      <c r="Q44" s="651"/>
      <c r="R44" s="651"/>
      <c r="S44" s="651"/>
      <c r="T44" s="651"/>
      <c r="U44" s="651"/>
      <c r="V44" s="651"/>
    </row>
    <row r="45" spans="1:23" x14ac:dyDescent="0.2">
      <c r="B45" s="651"/>
      <c r="C45" s="651"/>
      <c r="E45" s="651"/>
      <c r="F45" s="651"/>
      <c r="G45" s="651"/>
      <c r="H45" s="1056"/>
      <c r="I45" s="651"/>
      <c r="J45" s="651"/>
      <c r="K45" s="651"/>
      <c r="L45" s="651"/>
      <c r="M45" s="651"/>
      <c r="N45" s="651"/>
      <c r="O45" s="651"/>
      <c r="P45" s="651"/>
      <c r="Q45" s="651"/>
      <c r="R45" s="651"/>
      <c r="S45" s="651"/>
      <c r="T45" s="651"/>
      <c r="U45" s="651"/>
      <c r="V45" s="651"/>
    </row>
    <row r="46" spans="1:23" x14ac:dyDescent="0.2">
      <c r="B46" s="651"/>
      <c r="C46" s="651"/>
      <c r="E46" s="651"/>
      <c r="F46" s="651"/>
      <c r="G46" s="651"/>
      <c r="H46" s="1056"/>
      <c r="I46" s="651"/>
      <c r="J46" s="651"/>
      <c r="K46" s="651"/>
      <c r="L46" s="651"/>
      <c r="M46" s="651"/>
      <c r="N46" s="651"/>
      <c r="O46" s="651"/>
      <c r="P46" s="651"/>
      <c r="Q46" s="651"/>
      <c r="R46" s="651"/>
      <c r="S46" s="651"/>
      <c r="T46" s="651"/>
      <c r="U46" s="651"/>
      <c r="V46" s="651"/>
    </row>
    <row r="47" spans="1:23" x14ac:dyDescent="0.2">
      <c r="E47" s="651"/>
      <c r="F47" s="651"/>
      <c r="G47" s="651"/>
      <c r="H47" s="1056"/>
      <c r="I47" s="651"/>
      <c r="J47" s="651"/>
    </row>
    <row r="48" spans="1:23" x14ac:dyDescent="0.2">
      <c r="E48" s="651"/>
      <c r="F48" s="651"/>
      <c r="G48" s="651"/>
      <c r="H48" s="1056"/>
      <c r="I48" s="651"/>
      <c r="J48" s="651"/>
    </row>
    <row r="49" spans="5:10" x14ac:dyDescent="0.2">
      <c r="E49" s="651"/>
      <c r="F49" s="651"/>
      <c r="G49" s="651"/>
      <c r="H49" s="1056"/>
      <c r="I49" s="651"/>
      <c r="J49" s="651"/>
    </row>
    <row r="50" spans="5:10" x14ac:dyDescent="0.2">
      <c r="E50" s="651"/>
      <c r="F50" s="651"/>
      <c r="G50" s="651"/>
      <c r="H50" s="1056"/>
      <c r="I50" s="651"/>
      <c r="J50" s="651"/>
    </row>
    <row r="51" spans="5:10" x14ac:dyDescent="0.2">
      <c r="E51" s="651"/>
      <c r="F51" s="651"/>
      <c r="G51" s="651"/>
      <c r="H51" s="1056"/>
      <c r="I51" s="651"/>
      <c r="J51" s="651"/>
    </row>
  </sheetData>
  <mergeCells count="14">
    <mergeCell ref="A40:V40"/>
    <mergeCell ref="A42:V42"/>
    <mergeCell ref="K3:M3"/>
    <mergeCell ref="N3:P3"/>
    <mergeCell ref="Q3:S3"/>
    <mergeCell ref="T3:V3"/>
    <mergeCell ref="A38:V38"/>
    <mergeCell ref="A39:V39"/>
    <mergeCell ref="O1:T1"/>
    <mergeCell ref="A2:V2"/>
    <mergeCell ref="B3:D3"/>
    <mergeCell ref="E3:G3"/>
    <mergeCell ref="H3:J3"/>
    <mergeCell ref="J1:N1"/>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7"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36"/>
  <sheetViews>
    <sheetView workbookViewId="0">
      <pane ySplit="4" topLeftCell="A5" activePane="bottomLeft" state="frozen"/>
      <selection activeCell="A2" sqref="A2:XFD2"/>
      <selection pane="bottomLeft" activeCell="Z20" sqref="Z20"/>
    </sheetView>
  </sheetViews>
  <sheetFormatPr defaultColWidth="9.140625" defaultRowHeight="12.75" x14ac:dyDescent="0.2"/>
  <cols>
    <col min="1" max="3" width="6.7109375" style="18" customWidth="1"/>
    <col min="4" max="4" width="6.7109375" style="561" customWidth="1"/>
    <col min="5" max="6" width="6.7109375" style="18" customWidth="1"/>
    <col min="7" max="7" width="6.7109375" style="561" customWidth="1"/>
    <col min="8" max="9" width="6.7109375" style="18" customWidth="1"/>
    <col min="10" max="10" width="6.7109375" style="561" customWidth="1"/>
    <col min="11" max="12" width="6.7109375" style="18" customWidth="1"/>
    <col min="13" max="13" width="6.7109375" style="561" customWidth="1"/>
    <col min="14" max="15" width="6.7109375" style="18" customWidth="1"/>
    <col min="16" max="16" width="6.7109375" style="561" customWidth="1"/>
    <col min="17" max="18" width="6.7109375" style="18" customWidth="1"/>
    <col min="19" max="19" width="6.7109375" style="561" customWidth="1"/>
    <col min="20" max="21" width="6.7109375" style="18" customWidth="1"/>
    <col min="22" max="22" width="6.7109375" style="561" customWidth="1"/>
    <col min="23" max="16384" width="9.140625" style="18"/>
  </cols>
  <sheetData>
    <row r="1" spans="1:26" s="74" customFormat="1" ht="30" customHeight="1" x14ac:dyDescent="0.25">
      <c r="A1" s="349"/>
      <c r="B1" s="195"/>
      <c r="C1" s="195"/>
      <c r="D1" s="560"/>
      <c r="E1" s="117"/>
      <c r="F1" s="117"/>
      <c r="G1" s="824"/>
      <c r="H1" s="824"/>
      <c r="I1" s="824"/>
      <c r="J1" s="824"/>
      <c r="K1" s="117"/>
      <c r="L1" s="117"/>
      <c r="M1" s="560"/>
      <c r="N1" s="117"/>
      <c r="O1" s="1311" t="s">
        <v>328</v>
      </c>
      <c r="P1" s="1311"/>
      <c r="Q1" s="1312"/>
      <c r="R1" s="1312"/>
      <c r="S1" s="1312"/>
      <c r="T1" s="1322"/>
      <c r="U1"/>
      <c r="V1"/>
    </row>
    <row r="2" spans="1:26" s="114" customFormat="1" ht="15" customHeight="1" x14ac:dyDescent="0.2">
      <c r="A2" s="1316" t="s">
        <v>489</v>
      </c>
      <c r="B2" s="1316"/>
      <c r="C2" s="1316"/>
      <c r="D2" s="1316"/>
      <c r="E2" s="1316"/>
      <c r="F2" s="1316"/>
      <c r="G2" s="1316"/>
      <c r="H2" s="1316"/>
      <c r="I2" s="1316"/>
      <c r="J2" s="1316"/>
      <c r="K2" s="1316"/>
      <c r="L2" s="1316"/>
      <c r="M2" s="1316"/>
      <c r="N2" s="1316"/>
      <c r="O2" s="1316"/>
      <c r="P2" s="1316"/>
      <c r="Q2" s="1316"/>
      <c r="R2" s="1316"/>
      <c r="S2" s="1316"/>
      <c r="T2" s="1316"/>
      <c r="U2" s="1316"/>
      <c r="V2" s="1316"/>
    </row>
    <row r="3" spans="1:26" s="192" customFormat="1" ht="45.75" customHeight="1" x14ac:dyDescent="0.2">
      <c r="A3" s="191"/>
      <c r="B3" s="1326" t="s">
        <v>275</v>
      </c>
      <c r="C3" s="1326"/>
      <c r="D3" s="1326"/>
      <c r="E3" s="1326" t="s">
        <v>276</v>
      </c>
      <c r="F3" s="1326"/>
      <c r="G3" s="1326"/>
      <c r="H3" s="1326" t="s">
        <v>274</v>
      </c>
      <c r="I3" s="1326"/>
      <c r="J3" s="1326"/>
      <c r="K3" s="1326" t="s">
        <v>271</v>
      </c>
      <c r="L3" s="1326"/>
      <c r="M3" s="1326"/>
      <c r="N3" s="1326" t="s">
        <v>272</v>
      </c>
      <c r="O3" s="1326"/>
      <c r="P3" s="1326"/>
      <c r="Q3" s="1326" t="s">
        <v>277</v>
      </c>
      <c r="R3" s="1326"/>
      <c r="S3" s="1326"/>
      <c r="T3" s="1326" t="s">
        <v>273</v>
      </c>
      <c r="U3" s="1326"/>
      <c r="V3" s="1326"/>
    </row>
    <row r="4" spans="1:26" ht="15" customHeight="1" x14ac:dyDescent="0.2">
      <c r="A4" s="3" t="s">
        <v>39</v>
      </c>
      <c r="B4" s="193" t="s">
        <v>28</v>
      </c>
      <c r="C4" s="193" t="s">
        <v>29</v>
      </c>
      <c r="D4" s="580" t="s">
        <v>382</v>
      </c>
      <c r="E4" s="108" t="s">
        <v>28</v>
      </c>
      <c r="F4" s="108" t="s">
        <v>29</v>
      </c>
      <c r="G4" s="580" t="s">
        <v>382</v>
      </c>
      <c r="H4" s="108" t="s">
        <v>28</v>
      </c>
      <c r="I4" s="108" t="s">
        <v>29</v>
      </c>
      <c r="J4" s="580" t="s">
        <v>382</v>
      </c>
      <c r="K4" s="54" t="s">
        <v>28</v>
      </c>
      <c r="L4" s="54" t="s">
        <v>29</v>
      </c>
      <c r="M4" s="54" t="s">
        <v>382</v>
      </c>
      <c r="N4" s="54" t="s">
        <v>28</v>
      </c>
      <c r="O4" s="54" t="s">
        <v>29</v>
      </c>
      <c r="P4" s="54" t="s">
        <v>382</v>
      </c>
      <c r="Q4" s="108" t="s">
        <v>28</v>
      </c>
      <c r="R4" s="108" t="s">
        <v>29</v>
      </c>
      <c r="S4" s="580" t="s">
        <v>382</v>
      </c>
      <c r="T4" s="108" t="s">
        <v>28</v>
      </c>
      <c r="U4" s="108" t="s">
        <v>29</v>
      </c>
      <c r="V4" s="580" t="s">
        <v>382</v>
      </c>
    </row>
    <row r="5" spans="1:26" ht="6" customHeight="1" x14ac:dyDescent="0.2">
      <c r="A5" s="273"/>
      <c r="B5" s="251"/>
      <c r="C5" s="251"/>
      <c r="D5" s="251"/>
      <c r="E5" s="251"/>
      <c r="F5" s="251"/>
      <c r="G5" s="251"/>
      <c r="H5" s="251"/>
      <c r="I5" s="251"/>
      <c r="J5" s="251"/>
      <c r="K5" s="287"/>
      <c r="L5" s="287"/>
      <c r="M5" s="287"/>
      <c r="N5" s="287"/>
      <c r="O5" s="287"/>
      <c r="P5" s="287"/>
      <c r="Q5" s="251"/>
      <c r="R5" s="251"/>
      <c r="S5" s="251"/>
      <c r="T5" s="251"/>
      <c r="U5" s="251"/>
      <c r="V5" s="26"/>
    </row>
    <row r="6" spans="1:26" ht="12.75" customHeight="1" x14ac:dyDescent="0.2">
      <c r="A6" s="6">
        <v>2004</v>
      </c>
      <c r="B6" s="152">
        <v>37.049910907629503</v>
      </c>
      <c r="C6" s="152">
        <v>32.214679016945901</v>
      </c>
      <c r="D6" s="152">
        <v>34.701724267971898</v>
      </c>
      <c r="E6" s="152">
        <v>18.439403375810102</v>
      </c>
      <c r="F6" s="152">
        <v>17.345431432918701</v>
      </c>
      <c r="G6" s="152">
        <v>17.908125795223299</v>
      </c>
      <c r="H6" s="152">
        <v>32.165531096762898</v>
      </c>
      <c r="I6" s="152">
        <v>31.522038742406401</v>
      </c>
      <c r="J6" s="152">
        <v>31.8530248543771</v>
      </c>
      <c r="K6" s="649" t="s">
        <v>37</v>
      </c>
      <c r="L6" s="649" t="s">
        <v>37</v>
      </c>
      <c r="M6" s="649" t="s">
        <v>37</v>
      </c>
      <c r="N6" s="649" t="s">
        <v>37</v>
      </c>
      <c r="O6" s="649" t="s">
        <v>37</v>
      </c>
      <c r="P6" s="649" t="s">
        <v>37</v>
      </c>
      <c r="Q6" s="152">
        <v>1.25127217174857</v>
      </c>
      <c r="R6" s="152">
        <v>0.52625664005722395</v>
      </c>
      <c r="S6" s="152">
        <v>0.89917493555554195</v>
      </c>
      <c r="T6" s="152">
        <v>1.6570046325910299</v>
      </c>
      <c r="U6" s="152">
        <v>0.89983149400248097</v>
      </c>
      <c r="V6" s="152">
        <v>1.2892903454298801</v>
      </c>
      <c r="W6" s="800"/>
      <c r="X6" s="72"/>
      <c r="Y6" s="72"/>
      <c r="Z6" s="72"/>
    </row>
    <row r="7" spans="1:26" ht="12.75" customHeight="1" x14ac:dyDescent="0.2">
      <c r="A7" s="6">
        <v>2005</v>
      </c>
      <c r="B7" s="152">
        <v>37.302615995374403</v>
      </c>
      <c r="C7" s="152">
        <v>32.795994637712099</v>
      </c>
      <c r="D7" s="152">
        <v>35.105391566361099</v>
      </c>
      <c r="E7" s="152">
        <v>18.346528634684699</v>
      </c>
      <c r="F7" s="152">
        <v>18.653433472800199</v>
      </c>
      <c r="G7" s="152">
        <v>18.4961615312987</v>
      </c>
      <c r="H7" s="152">
        <v>30.918284713963999</v>
      </c>
      <c r="I7" s="152">
        <v>32.931379078916002</v>
      </c>
      <c r="J7" s="152">
        <v>31.8997783353575</v>
      </c>
      <c r="K7" s="649" t="s">
        <v>37</v>
      </c>
      <c r="L7" s="649" t="s">
        <v>37</v>
      </c>
      <c r="M7" s="649" t="s">
        <v>37</v>
      </c>
      <c r="N7" s="649" t="s">
        <v>37</v>
      </c>
      <c r="O7" s="649" t="s">
        <v>37</v>
      </c>
      <c r="P7" s="649" t="s">
        <v>37</v>
      </c>
      <c r="Q7" s="152">
        <v>1.04217708647991</v>
      </c>
      <c r="R7" s="152">
        <v>0.82321842832755099</v>
      </c>
      <c r="S7" s="152">
        <v>0.93542276335082997</v>
      </c>
      <c r="T7" s="152">
        <v>2.6190798742883401</v>
      </c>
      <c r="U7" s="152">
        <v>1.2837747417782299</v>
      </c>
      <c r="V7" s="152">
        <v>1.9680455795279299</v>
      </c>
    </row>
    <row r="8" spans="1:26" ht="12.75" customHeight="1" x14ac:dyDescent="0.2">
      <c r="A8" s="6">
        <v>2006</v>
      </c>
      <c r="B8" s="152">
        <v>33.0144168810534</v>
      </c>
      <c r="C8" s="152">
        <v>30.5996516228019</v>
      </c>
      <c r="D8" s="152">
        <v>31.8738957664944</v>
      </c>
      <c r="E8" s="152">
        <v>16.869054477238599</v>
      </c>
      <c r="F8" s="152">
        <v>17.075924553762398</v>
      </c>
      <c r="G8" s="152">
        <v>16.960864626310101</v>
      </c>
      <c r="H8" s="152">
        <v>29.3067687826242</v>
      </c>
      <c r="I8" s="152">
        <v>30.243450266264901</v>
      </c>
      <c r="J8" s="152">
        <v>29.7739035244342</v>
      </c>
      <c r="K8" s="649" t="s">
        <v>37</v>
      </c>
      <c r="L8" s="649" t="s">
        <v>37</v>
      </c>
      <c r="M8" s="649" t="s">
        <v>37</v>
      </c>
      <c r="N8" s="649" t="s">
        <v>37</v>
      </c>
      <c r="O8" s="649" t="s">
        <v>37</v>
      </c>
      <c r="P8" s="649" t="s">
        <v>37</v>
      </c>
      <c r="Q8" s="152">
        <v>1.40121418508129</v>
      </c>
      <c r="R8" s="152">
        <v>0.79007088614680798</v>
      </c>
      <c r="S8" s="152">
        <v>1.10284010212752</v>
      </c>
      <c r="T8" s="152">
        <v>2.19353603503601</v>
      </c>
      <c r="U8" s="152">
        <v>1.22619258395427</v>
      </c>
      <c r="V8" s="152">
        <v>1.7212698306849601</v>
      </c>
    </row>
    <row r="9" spans="1:26" ht="12.75" customHeight="1" x14ac:dyDescent="0.2">
      <c r="A9" s="6">
        <v>2007</v>
      </c>
      <c r="B9" s="152">
        <v>27.978064205498701</v>
      </c>
      <c r="C9" s="152">
        <v>28.2955459601496</v>
      </c>
      <c r="D9" s="152">
        <v>28.2060463577094</v>
      </c>
      <c r="E9" s="152">
        <v>14.2715352948897</v>
      </c>
      <c r="F9" s="152">
        <v>15.5145427817219</v>
      </c>
      <c r="G9" s="152">
        <v>14.8874353512971</v>
      </c>
      <c r="H9" s="152">
        <v>24.352005981755401</v>
      </c>
      <c r="I9" s="152">
        <v>27.5651290317705</v>
      </c>
      <c r="J9" s="152">
        <v>25.946025197857502</v>
      </c>
      <c r="K9" s="649" t="s">
        <v>37</v>
      </c>
      <c r="L9" s="649" t="s">
        <v>37</v>
      </c>
      <c r="M9" s="649" t="s">
        <v>37</v>
      </c>
      <c r="N9" s="649" t="s">
        <v>37</v>
      </c>
      <c r="O9" s="649" t="s">
        <v>37</v>
      </c>
      <c r="P9" s="649" t="s">
        <v>37</v>
      </c>
      <c r="Q9" s="152">
        <v>1.17579468354051</v>
      </c>
      <c r="R9" s="152">
        <v>0.81331531367634102</v>
      </c>
      <c r="S9" s="152">
        <v>0.99733322014686199</v>
      </c>
      <c r="T9" s="152">
        <v>0.67671433807488302</v>
      </c>
      <c r="U9" s="152">
        <v>0.81657144052241204</v>
      </c>
      <c r="V9" s="152">
        <v>0.74295676302899305</v>
      </c>
    </row>
    <row r="10" spans="1:26" ht="12.75" customHeight="1" x14ac:dyDescent="0.2">
      <c r="A10" s="5">
        <v>2008</v>
      </c>
      <c r="B10" s="152">
        <v>24.836583793715999</v>
      </c>
      <c r="C10" s="152">
        <v>24.333879617282399</v>
      </c>
      <c r="D10" s="152">
        <v>24.596581121994799</v>
      </c>
      <c r="E10" s="152">
        <v>11.3148196457465</v>
      </c>
      <c r="F10" s="152">
        <v>13.434757104646801</v>
      </c>
      <c r="G10" s="152">
        <v>12.3162667908886</v>
      </c>
      <c r="H10" s="152">
        <v>19.2791329484145</v>
      </c>
      <c r="I10" s="152">
        <v>21.226891558669401</v>
      </c>
      <c r="J10" s="152">
        <v>20.190331469488498</v>
      </c>
      <c r="K10" s="467" t="s">
        <v>37</v>
      </c>
      <c r="L10" s="467" t="s">
        <v>37</v>
      </c>
      <c r="M10" s="467" t="s">
        <v>37</v>
      </c>
      <c r="N10" s="467" t="s">
        <v>37</v>
      </c>
      <c r="O10" s="467" t="s">
        <v>37</v>
      </c>
      <c r="P10" s="467" t="s">
        <v>37</v>
      </c>
      <c r="Q10" s="152">
        <v>0.41967268221644699</v>
      </c>
      <c r="R10" s="152">
        <v>0.76924322707014903</v>
      </c>
      <c r="S10" s="152">
        <v>0.58625876066787497</v>
      </c>
      <c r="T10" s="152">
        <v>0.78060649495538004</v>
      </c>
      <c r="U10" s="152">
        <v>0.82925023828696698</v>
      </c>
      <c r="V10" s="152">
        <v>0.80306286261021798</v>
      </c>
    </row>
    <row r="11" spans="1:26" ht="12.75" customHeight="1" x14ac:dyDescent="0.2">
      <c r="A11" s="5">
        <v>2009</v>
      </c>
      <c r="B11" s="152">
        <v>23.160775892090498</v>
      </c>
      <c r="C11" s="152">
        <v>26.893996098157601</v>
      </c>
      <c r="D11" s="152">
        <v>24.9636359912374</v>
      </c>
      <c r="E11" s="152">
        <v>11.645554290893401</v>
      </c>
      <c r="F11" s="152">
        <v>14.967962198226701</v>
      </c>
      <c r="G11" s="152">
        <v>13.257128116490399</v>
      </c>
      <c r="H11" s="152">
        <v>18.8468576319557</v>
      </c>
      <c r="I11" s="152">
        <v>24.461824509390699</v>
      </c>
      <c r="J11" s="152">
        <v>21.529380977168099</v>
      </c>
      <c r="K11" s="467" t="s">
        <v>37</v>
      </c>
      <c r="L11" s="467" t="s">
        <v>37</v>
      </c>
      <c r="M11" s="467" t="s">
        <v>37</v>
      </c>
      <c r="N11" s="467" t="s">
        <v>37</v>
      </c>
      <c r="O11" s="467" t="s">
        <v>37</v>
      </c>
      <c r="P11" s="467" t="s">
        <v>37</v>
      </c>
      <c r="Q11" s="152">
        <v>0.61128423827229905</v>
      </c>
      <c r="R11" s="152">
        <v>0.70697759438423202</v>
      </c>
      <c r="S11" s="152">
        <v>0.65685883436554504</v>
      </c>
      <c r="T11" s="152">
        <v>0.57721550893616902</v>
      </c>
      <c r="U11" s="152">
        <v>0.759621424826039</v>
      </c>
      <c r="V11" s="152">
        <v>0.66437626011004602</v>
      </c>
    </row>
    <row r="12" spans="1:26" ht="12.75" customHeight="1" x14ac:dyDescent="0.2">
      <c r="A12" s="5">
        <v>2010</v>
      </c>
      <c r="B12" s="152">
        <v>22.711345659579099</v>
      </c>
      <c r="C12" s="152">
        <v>22.346733925097102</v>
      </c>
      <c r="D12" s="152">
        <v>22.531620635366</v>
      </c>
      <c r="E12" s="152">
        <v>10.563333524677599</v>
      </c>
      <c r="F12" s="152">
        <v>11.473715424560799</v>
      </c>
      <c r="G12" s="152">
        <v>10.995011160166399</v>
      </c>
      <c r="H12" s="152">
        <v>19.290806757988999</v>
      </c>
      <c r="I12" s="152">
        <v>19.0843692170738</v>
      </c>
      <c r="J12" s="152">
        <v>19.187417149722499</v>
      </c>
      <c r="K12" s="152">
        <v>15.900684154282899</v>
      </c>
      <c r="L12" s="152">
        <v>5.8112939237643797</v>
      </c>
      <c r="M12" s="152">
        <v>11.082837371724599</v>
      </c>
      <c r="N12" s="152">
        <v>25.0557553295505</v>
      </c>
      <c r="O12" s="152">
        <v>20.2139510159884</v>
      </c>
      <c r="P12" s="152">
        <v>22.739294064284199</v>
      </c>
      <c r="Q12" s="152">
        <v>0.61858442464471297</v>
      </c>
      <c r="R12" s="152">
        <v>0.95682243602516803</v>
      </c>
      <c r="S12" s="152">
        <v>0.77980631724925897</v>
      </c>
      <c r="T12" s="152">
        <v>0.98799999037279096</v>
      </c>
      <c r="U12" s="152">
        <v>0.52325098085205102</v>
      </c>
      <c r="V12" s="152">
        <v>0.76600998481926397</v>
      </c>
    </row>
    <row r="13" spans="1:26" ht="12.75" customHeight="1" x14ac:dyDescent="0.2">
      <c r="A13" s="5">
        <v>2011</v>
      </c>
      <c r="B13" s="152">
        <v>22.8965111905339</v>
      </c>
      <c r="C13" s="152">
        <v>21.1705671694884</v>
      </c>
      <c r="D13" s="152">
        <v>22.0418737367125</v>
      </c>
      <c r="E13" s="152">
        <v>11.389556183872299</v>
      </c>
      <c r="F13" s="152">
        <v>10.730302320749001</v>
      </c>
      <c r="G13" s="152">
        <v>11.075112888568199</v>
      </c>
      <c r="H13" s="152">
        <v>18.220216987564601</v>
      </c>
      <c r="I13" s="152">
        <v>19.6112273929126</v>
      </c>
      <c r="J13" s="152">
        <v>18.887907426802901</v>
      </c>
      <c r="K13" s="152">
        <v>12.1521691223444</v>
      </c>
      <c r="L13" s="152">
        <v>5.1224919578043799</v>
      </c>
      <c r="M13" s="152">
        <v>8.7434591150262992</v>
      </c>
      <c r="N13" s="152">
        <v>22.695392901211399</v>
      </c>
      <c r="O13" s="152">
        <v>20.8886909246499</v>
      </c>
      <c r="P13" s="152">
        <v>21.801938332814501</v>
      </c>
      <c r="Q13" s="152">
        <v>1.6206985206367099</v>
      </c>
      <c r="R13" s="152">
        <v>0.32961832798655599</v>
      </c>
      <c r="S13" s="152">
        <v>1.0184617192784899</v>
      </c>
      <c r="T13" s="152">
        <v>0.912814598864371</v>
      </c>
      <c r="U13" s="152">
        <v>0.37719846259455603</v>
      </c>
      <c r="V13" s="152">
        <v>0.65100647033468495</v>
      </c>
    </row>
    <row r="14" spans="1:26" ht="12.75" customHeight="1" x14ac:dyDescent="0.2">
      <c r="A14" s="5" t="s">
        <v>89</v>
      </c>
      <c r="B14" s="152">
        <v>22.0140946719306</v>
      </c>
      <c r="C14" s="152">
        <v>20.982068103577699</v>
      </c>
      <c r="D14" s="152">
        <v>21.4920806187972</v>
      </c>
      <c r="E14" s="152">
        <v>11.7992851644292</v>
      </c>
      <c r="F14" s="152">
        <v>11.420485034674901</v>
      </c>
      <c r="G14" s="152">
        <v>11.604359924285999</v>
      </c>
      <c r="H14" s="152">
        <v>20.378632301292601</v>
      </c>
      <c r="I14" s="152">
        <v>20.7012421016179</v>
      </c>
      <c r="J14" s="152">
        <v>20.517459069504199</v>
      </c>
      <c r="K14" s="152">
        <v>13.352640655041601</v>
      </c>
      <c r="L14" s="152">
        <v>4.6118648791223498</v>
      </c>
      <c r="M14" s="152">
        <v>9.0860714200523596</v>
      </c>
      <c r="N14" s="152">
        <v>24.7018971421722</v>
      </c>
      <c r="O14" s="152">
        <v>21.906778229754298</v>
      </c>
      <c r="P14" s="152">
        <v>23.319283017256101</v>
      </c>
      <c r="Q14" s="152">
        <v>1.5160918200748399</v>
      </c>
      <c r="R14" s="152">
        <v>0.98257013404558602</v>
      </c>
      <c r="S14" s="152">
        <v>1.25504155816625</v>
      </c>
      <c r="T14" s="152">
        <v>0.60946401703406095</v>
      </c>
      <c r="U14" s="152">
        <v>0.77097155196780598</v>
      </c>
      <c r="V14" s="152">
        <v>0.68753456895059395</v>
      </c>
    </row>
    <row r="15" spans="1:26" ht="12.75" customHeight="1" x14ac:dyDescent="0.2">
      <c r="A15" s="5" t="s">
        <v>90</v>
      </c>
      <c r="B15" s="152">
        <v>23.543002096404599</v>
      </c>
      <c r="C15" s="152">
        <v>24.067959841547498</v>
      </c>
      <c r="D15" s="152">
        <v>23.8534503802139</v>
      </c>
      <c r="E15" s="152">
        <v>11.6035544556798</v>
      </c>
      <c r="F15" s="152">
        <v>11.598115796440901</v>
      </c>
      <c r="G15" s="152">
        <v>11.6685130784376</v>
      </c>
      <c r="H15" s="152">
        <v>19.531907311131199</v>
      </c>
      <c r="I15" s="152">
        <v>19.927452109550401</v>
      </c>
      <c r="J15" s="152">
        <v>19.756968554795399</v>
      </c>
      <c r="K15" s="152">
        <v>13.651284094105501</v>
      </c>
      <c r="L15" s="152">
        <v>4.7610716742482397</v>
      </c>
      <c r="M15" s="152">
        <v>9.3352119541435705</v>
      </c>
      <c r="N15" s="152">
        <v>22.378165876561201</v>
      </c>
      <c r="O15" s="152">
        <v>20.7017454303889</v>
      </c>
      <c r="P15" s="152">
        <v>21.5914614963419</v>
      </c>
      <c r="Q15" s="152">
        <v>1.43333204711687</v>
      </c>
      <c r="R15" s="152">
        <v>0.68320115215703503</v>
      </c>
      <c r="S15" s="152">
        <v>1.0932646278351501</v>
      </c>
      <c r="T15" s="152">
        <v>1.3043534696677701</v>
      </c>
      <c r="U15" s="152">
        <v>1.3448397843344</v>
      </c>
      <c r="V15" s="152">
        <v>1.3226731443975901</v>
      </c>
    </row>
    <row r="16" spans="1:26" ht="12.75" customHeight="1" x14ac:dyDescent="0.2">
      <c r="A16" s="5">
        <v>2013</v>
      </c>
      <c r="B16" s="152">
        <v>23.672067837650101</v>
      </c>
      <c r="C16" s="152">
        <v>19.648560432736101</v>
      </c>
      <c r="D16" s="152">
        <v>21.710514158077899</v>
      </c>
      <c r="E16" s="152">
        <v>10.8481415721131</v>
      </c>
      <c r="F16" s="152">
        <v>9.2514761115991604</v>
      </c>
      <c r="G16" s="152">
        <v>10.058608079833601</v>
      </c>
      <c r="H16" s="152">
        <v>19.318808709966302</v>
      </c>
      <c r="I16" s="152">
        <v>17.6460052821825</v>
      </c>
      <c r="J16" s="152">
        <v>18.499981677035802</v>
      </c>
      <c r="K16" s="152">
        <v>11.802908442176699</v>
      </c>
      <c r="L16" s="152">
        <v>3.6856171164318701</v>
      </c>
      <c r="M16" s="152">
        <v>7.8949513699119702</v>
      </c>
      <c r="N16" s="152">
        <v>21.697789055349599</v>
      </c>
      <c r="O16" s="152">
        <v>18.412769479726201</v>
      </c>
      <c r="P16" s="152">
        <v>20.121138697316599</v>
      </c>
      <c r="Q16" s="152">
        <v>1.70308922730034</v>
      </c>
      <c r="R16" s="152">
        <v>0.47418647480933901</v>
      </c>
      <c r="S16" s="152">
        <v>1.1083402890716101</v>
      </c>
      <c r="T16" s="152">
        <v>1.89135620067967</v>
      </c>
      <c r="U16" s="152">
        <v>1.1805441410686099</v>
      </c>
      <c r="V16" s="152">
        <v>1.54315836240066</v>
      </c>
    </row>
    <row r="17" spans="1:22" ht="12.75" customHeight="1" x14ac:dyDescent="0.2">
      <c r="A17" s="5">
        <v>2014</v>
      </c>
      <c r="B17" s="152">
        <v>19.4929285636773</v>
      </c>
      <c r="C17" s="152">
        <v>18.048769481173899</v>
      </c>
      <c r="D17" s="152">
        <v>18.7733987393413</v>
      </c>
      <c r="E17" s="152">
        <v>10.3966305115674</v>
      </c>
      <c r="F17" s="152">
        <v>10.2286656251207</v>
      </c>
      <c r="G17" s="152">
        <v>10.3011698169118</v>
      </c>
      <c r="H17" s="152">
        <v>17.174796481367</v>
      </c>
      <c r="I17" s="152">
        <v>16.551086905385201</v>
      </c>
      <c r="J17" s="152">
        <v>16.859427490761998</v>
      </c>
      <c r="K17" s="152">
        <v>11.1135136876589</v>
      </c>
      <c r="L17" s="152">
        <v>2.9759484448303599</v>
      </c>
      <c r="M17" s="152">
        <v>7.2033857472529998</v>
      </c>
      <c r="N17" s="152">
        <v>19.649258776248899</v>
      </c>
      <c r="O17" s="152">
        <v>16.792031509626899</v>
      </c>
      <c r="P17" s="152">
        <v>18.248627911280501</v>
      </c>
      <c r="Q17" s="152">
        <v>1.9576970672130301</v>
      </c>
      <c r="R17" s="152">
        <v>0.81648140584578299</v>
      </c>
      <c r="S17" s="152">
        <v>1.40047342584696</v>
      </c>
      <c r="T17" s="152">
        <v>1.9115240577203401</v>
      </c>
      <c r="U17" s="152">
        <v>1.3706597447092299</v>
      </c>
      <c r="V17" s="152">
        <v>1.6435915884089101</v>
      </c>
    </row>
    <row r="18" spans="1:22" ht="12.75" customHeight="1" x14ac:dyDescent="0.2">
      <c r="A18" s="5">
        <v>2015</v>
      </c>
      <c r="B18" s="152">
        <v>16.709830361757799</v>
      </c>
      <c r="C18" s="152">
        <v>16.068575058218499</v>
      </c>
      <c r="D18" s="152">
        <v>16.371899380559899</v>
      </c>
      <c r="E18" s="152">
        <v>7.4183598067855199</v>
      </c>
      <c r="F18" s="152">
        <v>7.83719696919096</v>
      </c>
      <c r="G18" s="152">
        <v>7.5960364309379598</v>
      </c>
      <c r="H18" s="152">
        <v>14.258690226958199</v>
      </c>
      <c r="I18" s="152">
        <v>15.6697856264183</v>
      </c>
      <c r="J18" s="152">
        <v>14.843524781227901</v>
      </c>
      <c r="K18" s="152">
        <v>8.1764854622502003</v>
      </c>
      <c r="L18" s="152">
        <v>3.1829952803917201</v>
      </c>
      <c r="M18" s="152">
        <v>5.7437655288360396</v>
      </c>
      <c r="N18" s="152">
        <v>16.334297956569198</v>
      </c>
      <c r="O18" s="152">
        <v>16.284827532235202</v>
      </c>
      <c r="P18" s="152">
        <v>16.209533478182902</v>
      </c>
      <c r="Q18" s="152">
        <v>1.2290872296247</v>
      </c>
      <c r="R18" s="152">
        <v>0.69693980805367195</v>
      </c>
      <c r="S18" s="152">
        <v>0.967620970146158</v>
      </c>
      <c r="T18" s="152">
        <v>0.80096590166575898</v>
      </c>
      <c r="U18" s="152">
        <v>1.0998426284787099</v>
      </c>
      <c r="V18" s="152">
        <v>0.93858043048318496</v>
      </c>
    </row>
    <row r="19" spans="1:22" s="618" customFormat="1" ht="12.75" customHeight="1" x14ac:dyDescent="0.2">
      <c r="A19" s="617">
        <v>2016</v>
      </c>
      <c r="B19" s="152">
        <v>13.7065619119098</v>
      </c>
      <c r="C19" s="152">
        <v>13.4527013407636</v>
      </c>
      <c r="D19" s="152">
        <v>13.6929251488429</v>
      </c>
      <c r="E19" s="152">
        <v>6.6793111607092301</v>
      </c>
      <c r="F19" s="152">
        <v>6.0266596938119203</v>
      </c>
      <c r="G19" s="152">
        <v>6.5773439544875902</v>
      </c>
      <c r="H19" s="152">
        <v>13.6873348045235</v>
      </c>
      <c r="I19" s="152">
        <v>13.8873174039615</v>
      </c>
      <c r="J19" s="152">
        <v>13.911047173936099</v>
      </c>
      <c r="K19" s="152">
        <v>6.8606007136677301</v>
      </c>
      <c r="L19" s="152">
        <v>3.0029826277465399</v>
      </c>
      <c r="M19" s="152">
        <v>5.2064229918961198</v>
      </c>
      <c r="N19" s="152">
        <v>14.968716055015401</v>
      </c>
      <c r="O19" s="152">
        <v>14.1737401343784</v>
      </c>
      <c r="P19" s="152">
        <v>14.7783328663897</v>
      </c>
      <c r="Q19" s="152">
        <v>1.28242886553865</v>
      </c>
      <c r="R19" s="152">
        <v>0.52687219660111495</v>
      </c>
      <c r="S19" s="152">
        <v>1.10352628204842</v>
      </c>
      <c r="T19" s="152">
        <v>1.35885060007057</v>
      </c>
      <c r="U19" s="152">
        <v>1.0651237418438699</v>
      </c>
      <c r="V19" s="152">
        <v>1.3208149735242001</v>
      </c>
    </row>
    <row r="20" spans="1:22" s="960" customFormat="1" ht="12.75" customHeight="1" x14ac:dyDescent="0.2">
      <c r="A20" s="895">
        <v>2017</v>
      </c>
      <c r="B20" s="152">
        <v>14.593302381726099</v>
      </c>
      <c r="C20" s="152">
        <v>12.3397850113163</v>
      </c>
      <c r="D20" s="152">
        <v>13.6234755286488</v>
      </c>
      <c r="E20" s="152">
        <v>6.32978107579794</v>
      </c>
      <c r="F20" s="152">
        <v>5.9291881912636297</v>
      </c>
      <c r="G20" s="152">
        <v>6.16832342735173</v>
      </c>
      <c r="H20" s="152">
        <v>12.2273751223776</v>
      </c>
      <c r="I20" s="152">
        <v>11.3848164501886</v>
      </c>
      <c r="J20" s="152">
        <v>11.913926559525599</v>
      </c>
      <c r="K20" s="152">
        <v>8.1412270831520992</v>
      </c>
      <c r="L20" s="152">
        <v>2.33027716650107</v>
      </c>
      <c r="M20" s="152">
        <v>5.5041863017004502</v>
      </c>
      <c r="N20" s="152">
        <v>14.312039360722499</v>
      </c>
      <c r="O20" s="152">
        <v>11.7039561412377</v>
      </c>
      <c r="P20" s="152">
        <v>13.1657437295321</v>
      </c>
      <c r="Q20" s="152">
        <v>1.25039377859538</v>
      </c>
      <c r="R20" s="152">
        <v>0.53254517785864297</v>
      </c>
      <c r="S20" s="152">
        <v>0.98873764947777498</v>
      </c>
      <c r="T20" s="152">
        <v>1.0469250250089199</v>
      </c>
      <c r="U20" s="152">
        <v>0.65149305920706602</v>
      </c>
      <c r="V20" s="152">
        <v>0.97625290479651705</v>
      </c>
    </row>
    <row r="21" spans="1:22" ht="12.75" customHeight="1" x14ac:dyDescent="0.2">
      <c r="A21" s="5">
        <v>2018</v>
      </c>
      <c r="B21" s="152">
        <v>12.6808736372687</v>
      </c>
      <c r="C21" s="152">
        <v>12.895305847630899</v>
      </c>
      <c r="D21" s="152">
        <v>12.8247266871254</v>
      </c>
      <c r="E21" s="152">
        <v>5.4602138578084398</v>
      </c>
      <c r="F21" s="152">
        <v>5.6411723081203604</v>
      </c>
      <c r="G21" s="152">
        <v>5.5884480845338702</v>
      </c>
      <c r="H21" s="152">
        <v>10.1463071522994</v>
      </c>
      <c r="I21" s="152">
        <v>11.002847428059701</v>
      </c>
      <c r="J21" s="152">
        <v>10.639141180080401</v>
      </c>
      <c r="K21" s="152">
        <v>5.9813877085536804</v>
      </c>
      <c r="L21" s="152">
        <v>2.1965471252466799</v>
      </c>
      <c r="M21" s="152">
        <v>4.3769105195844498</v>
      </c>
      <c r="N21" s="152">
        <v>11.9470155949989</v>
      </c>
      <c r="O21" s="152">
        <v>11.3236316010239</v>
      </c>
      <c r="P21" s="152">
        <v>11.780930420101701</v>
      </c>
      <c r="Q21" s="152">
        <v>0.918901230318238</v>
      </c>
      <c r="R21" s="152">
        <v>0.66999879944173102</v>
      </c>
      <c r="S21" s="152">
        <v>0.81297073062577596</v>
      </c>
      <c r="T21" s="152">
        <v>1.03159562070211</v>
      </c>
      <c r="U21" s="152">
        <v>0.67848756903301199</v>
      </c>
      <c r="V21" s="152">
        <v>0.85608103786774303</v>
      </c>
    </row>
    <row r="22" spans="1:22" ht="6" customHeight="1" x14ac:dyDescent="0.2">
      <c r="A22" s="162"/>
      <c r="B22" s="164"/>
      <c r="C22" s="164"/>
      <c r="D22" s="228"/>
      <c r="E22" s="164"/>
      <c r="F22" s="164"/>
      <c r="G22" s="228"/>
      <c r="H22" s="164"/>
      <c r="I22" s="164"/>
      <c r="J22" s="228"/>
      <c r="K22" s="164"/>
      <c r="L22" s="164"/>
      <c r="M22" s="228"/>
      <c r="N22" s="164"/>
      <c r="O22" s="164"/>
      <c r="P22" s="228"/>
      <c r="Q22" s="164"/>
      <c r="R22" s="159"/>
      <c r="S22" s="205"/>
      <c r="T22" s="159"/>
      <c r="U22" s="159"/>
      <c r="V22" s="205"/>
    </row>
    <row r="23" spans="1:22" s="72" customFormat="1" ht="30" customHeight="1" x14ac:dyDescent="0.2">
      <c r="A23" s="1395" t="s">
        <v>526</v>
      </c>
      <c r="B23" s="1395"/>
      <c r="C23" s="1395"/>
      <c r="D23" s="1395"/>
      <c r="E23" s="1395"/>
      <c r="F23" s="1395"/>
      <c r="G23" s="1395"/>
      <c r="H23" s="1395"/>
      <c r="I23" s="1395"/>
      <c r="J23" s="1395"/>
      <c r="K23" s="1395"/>
      <c r="L23" s="1395"/>
      <c r="M23" s="1395"/>
      <c r="N23" s="1395"/>
      <c r="O23" s="1395"/>
      <c r="P23" s="1395"/>
      <c r="Q23" s="1395"/>
      <c r="R23" s="1395"/>
      <c r="S23" s="1395"/>
      <c r="T23" s="1395"/>
      <c r="U23" s="1395"/>
      <c r="V23" s="1395"/>
    </row>
    <row r="24" spans="1:22" s="72" customFormat="1" ht="30" customHeight="1" x14ac:dyDescent="0.2">
      <c r="A24" s="1395" t="s">
        <v>254</v>
      </c>
      <c r="B24" s="1395"/>
      <c r="C24" s="1395"/>
      <c r="D24" s="1395"/>
      <c r="E24" s="1395"/>
      <c r="F24" s="1395"/>
      <c r="G24" s="1395"/>
      <c r="H24" s="1395"/>
      <c r="I24" s="1395"/>
      <c r="J24" s="1395"/>
      <c r="K24" s="1395"/>
      <c r="L24" s="1395"/>
      <c r="M24" s="1395"/>
      <c r="N24" s="1395"/>
      <c r="O24" s="1395"/>
      <c r="P24" s="1395"/>
      <c r="Q24" s="1395"/>
      <c r="R24" s="1395"/>
      <c r="S24" s="1395"/>
      <c r="T24" s="1395"/>
      <c r="U24" s="1395"/>
      <c r="V24" s="1395"/>
    </row>
    <row r="25" spans="1:22" s="37" customFormat="1" ht="6" customHeight="1" x14ac:dyDescent="0.25">
      <c r="A25" s="85" t="s">
        <v>39</v>
      </c>
      <c r="B25" s="194"/>
      <c r="C25" s="194"/>
      <c r="D25" s="557"/>
      <c r="E25" s="66"/>
      <c r="F25" s="66"/>
      <c r="G25" s="557"/>
      <c r="H25" s="66"/>
      <c r="I25" s="66"/>
      <c r="J25" s="557"/>
      <c r="K25" s="66"/>
      <c r="L25" s="66"/>
      <c r="M25" s="557"/>
      <c r="N25" s="66"/>
      <c r="O25" s="66"/>
      <c r="P25" s="557"/>
      <c r="Q25" s="66"/>
      <c r="R25" s="86"/>
      <c r="S25" s="86"/>
    </row>
    <row r="26" spans="1:22" s="37" customFormat="1" ht="12.75" customHeight="1" x14ac:dyDescent="0.25">
      <c r="A26" s="1396" t="s">
        <v>194</v>
      </c>
      <c r="B26" s="1396"/>
      <c r="C26" s="1396"/>
      <c r="D26" s="1396"/>
      <c r="E26" s="1396"/>
      <c r="F26" s="1396"/>
      <c r="G26" s="1396"/>
      <c r="H26" s="1396"/>
      <c r="I26" s="1396"/>
      <c r="J26" s="1396"/>
      <c r="K26" s="1396"/>
      <c r="L26" s="1396"/>
      <c r="M26" s="1396"/>
      <c r="N26" s="1396"/>
      <c r="O26" s="1396"/>
      <c r="P26" s="1396"/>
      <c r="Q26" s="1396"/>
      <c r="R26" s="1396"/>
      <c r="S26" s="1396"/>
      <c r="T26" s="1396"/>
      <c r="U26" s="1396"/>
      <c r="V26" s="1396"/>
    </row>
    <row r="27" spans="1:22" s="37" customFormat="1" ht="12.75" customHeight="1" x14ac:dyDescent="0.25">
      <c r="A27" s="1045"/>
      <c r="B27" s="1045"/>
      <c r="C27" s="1045"/>
      <c r="D27" s="1045"/>
      <c r="E27" s="1045"/>
      <c r="F27" s="1045"/>
      <c r="G27" s="1045"/>
      <c r="H27" s="1045"/>
      <c r="I27" s="1045"/>
      <c r="J27" s="1045"/>
      <c r="K27" s="1045"/>
      <c r="L27" s="1045"/>
      <c r="M27" s="1045"/>
      <c r="N27" s="1045"/>
      <c r="O27" s="1045"/>
      <c r="P27" s="1045"/>
      <c r="Q27" s="1045"/>
      <c r="R27" s="1045"/>
      <c r="S27" s="1045"/>
      <c r="T27" s="1045"/>
      <c r="U27" s="1045"/>
      <c r="V27" s="1045"/>
    </row>
    <row r="28" spans="1:22" x14ac:dyDescent="0.2">
      <c r="A28" s="1044"/>
      <c r="K28" s="1050"/>
      <c r="L28" s="1049"/>
      <c r="M28" s="1047"/>
      <c r="N28" s="1050"/>
      <c r="O28" s="1049"/>
      <c r="P28" s="1049"/>
      <c r="T28" s="1051"/>
      <c r="U28" s="126"/>
      <c r="V28" s="1048"/>
    </row>
    <row r="29" spans="1:22" x14ac:dyDescent="0.2">
      <c r="A29" s="1044"/>
      <c r="K29" s="1050"/>
      <c r="L29" s="1049"/>
      <c r="M29" s="1047"/>
      <c r="N29" s="1050"/>
      <c r="O29" s="1049"/>
      <c r="P29" s="1049"/>
      <c r="T29" s="1051"/>
      <c r="U29" s="126"/>
      <c r="V29" s="1048"/>
    </row>
    <row r="30" spans="1:22" x14ac:dyDescent="0.2">
      <c r="A30" s="1044"/>
      <c r="K30" s="1050"/>
      <c r="L30" s="1049"/>
      <c r="M30" s="1044"/>
      <c r="N30" s="1050"/>
      <c r="O30" s="1049"/>
      <c r="P30" s="1044"/>
      <c r="T30" s="152"/>
      <c r="U30" s="152"/>
      <c r="V30" s="152"/>
    </row>
    <row r="31" spans="1:22" x14ac:dyDescent="0.2">
      <c r="A31" s="1044"/>
      <c r="B31" s="1049"/>
      <c r="C31" s="1049"/>
      <c r="D31" s="1044"/>
      <c r="E31" s="1050"/>
      <c r="F31" s="1049"/>
      <c r="G31" s="1044"/>
      <c r="H31" s="1050"/>
      <c r="I31" s="1049"/>
      <c r="J31" s="1044"/>
      <c r="K31" s="1050"/>
      <c r="L31" s="1049"/>
      <c r="M31" s="1044"/>
      <c r="N31" s="1050"/>
      <c r="O31" s="1049"/>
      <c r="P31" s="1044"/>
      <c r="Q31" s="1051"/>
      <c r="R31" s="126"/>
      <c r="S31" s="1048"/>
      <c r="T31" s="152"/>
      <c r="U31" s="152"/>
      <c r="V31" s="152"/>
    </row>
    <row r="32" spans="1:22" x14ac:dyDescent="0.2">
      <c r="A32" s="1044"/>
      <c r="B32" s="1049"/>
      <c r="C32" s="1049"/>
      <c r="D32" s="1044"/>
      <c r="E32" s="1050"/>
      <c r="F32" s="1049"/>
      <c r="G32" s="1044"/>
      <c r="H32" s="1050"/>
      <c r="I32" s="1049"/>
      <c r="J32" s="1044"/>
      <c r="K32" s="1050"/>
      <c r="L32" s="1049"/>
      <c r="M32" s="1044"/>
      <c r="N32" s="1050"/>
      <c r="O32" s="1049"/>
      <c r="P32" s="1044"/>
      <c r="Q32" s="1051"/>
      <c r="R32" s="126"/>
      <c r="S32" s="1048"/>
      <c r="T32" s="152"/>
      <c r="U32" s="152"/>
      <c r="V32" s="152"/>
    </row>
    <row r="33" spans="1:22" x14ac:dyDescent="0.2">
      <c r="A33" s="1044"/>
      <c r="B33" s="1049"/>
      <c r="C33" s="1049"/>
      <c r="D33" s="1044"/>
      <c r="E33" s="1050"/>
      <c r="F33" s="1049"/>
      <c r="G33" s="1044"/>
      <c r="H33" s="1050"/>
      <c r="I33" s="1049"/>
      <c r="J33" s="1044"/>
      <c r="K33" s="1050"/>
      <c r="L33" s="1049"/>
      <c r="M33" s="1049"/>
      <c r="N33" s="1049"/>
      <c r="O33" s="1049"/>
      <c r="P33" s="1049"/>
      <c r="Q33" s="126"/>
      <c r="R33" s="126"/>
      <c r="S33" s="126"/>
      <c r="T33" s="1051"/>
      <c r="U33" s="126"/>
      <c r="V33" s="126"/>
    </row>
    <row r="34" spans="1:22" x14ac:dyDescent="0.2">
      <c r="A34" s="1044"/>
      <c r="B34" s="1049"/>
      <c r="C34" s="1049"/>
      <c r="D34" s="1049"/>
      <c r="E34" s="1049"/>
      <c r="F34" s="1049"/>
      <c r="G34" s="1049"/>
      <c r="H34" s="1049"/>
      <c r="I34" s="1049"/>
      <c r="J34" s="1049"/>
      <c r="K34" s="1049"/>
      <c r="L34" s="1049"/>
      <c r="M34" s="1049"/>
      <c r="N34" s="1049"/>
      <c r="O34" s="1049"/>
      <c r="P34" s="1049"/>
      <c r="Q34" s="1049"/>
      <c r="R34" s="1049"/>
      <c r="S34" s="1044"/>
      <c r="T34" s="1050"/>
      <c r="U34" s="1049"/>
      <c r="V34" s="1049"/>
    </row>
    <row r="35" spans="1:22" x14ac:dyDescent="0.2">
      <c r="A35" s="1044"/>
      <c r="B35" s="1049"/>
      <c r="C35" s="1049"/>
      <c r="D35" s="1049"/>
      <c r="E35" s="1049"/>
      <c r="F35" s="1049"/>
      <c r="G35" s="1049"/>
      <c r="H35" s="1049"/>
      <c r="I35" s="1049"/>
      <c r="J35" s="1049"/>
      <c r="K35" s="1049"/>
      <c r="L35" s="1049"/>
      <c r="M35" s="1049"/>
      <c r="N35" s="1049"/>
      <c r="O35" s="1049"/>
      <c r="P35" s="1049"/>
      <c r="Q35" s="1049"/>
      <c r="R35" s="1049"/>
      <c r="S35" s="1044"/>
      <c r="T35" s="1050"/>
      <c r="U35" s="1049"/>
      <c r="V35" s="1049"/>
    </row>
    <row r="36" spans="1:22" x14ac:dyDescent="0.2">
      <c r="A36" s="1044"/>
      <c r="B36" s="1049"/>
      <c r="C36" s="1049"/>
      <c r="D36" s="1049"/>
      <c r="E36" s="1049"/>
      <c r="F36" s="1049"/>
      <c r="G36" s="1049"/>
      <c r="H36" s="1049"/>
      <c r="I36" s="1049"/>
      <c r="J36" s="1049"/>
      <c r="K36" s="1049"/>
      <c r="L36" s="1049"/>
      <c r="M36" s="1049"/>
      <c r="N36" s="1049"/>
      <c r="O36" s="1049"/>
      <c r="P36" s="1049"/>
      <c r="Q36" s="1049"/>
      <c r="R36" s="1049"/>
      <c r="S36" s="1044"/>
      <c r="T36" s="1049"/>
      <c r="U36" s="1049"/>
      <c r="V36" s="1049"/>
    </row>
  </sheetData>
  <mergeCells count="12">
    <mergeCell ref="A24:V24"/>
    <mergeCell ref="A26:V26"/>
    <mergeCell ref="K3:M3"/>
    <mergeCell ref="N3:P3"/>
    <mergeCell ref="Q3:S3"/>
    <mergeCell ref="T3:V3"/>
    <mergeCell ref="A23:V23"/>
    <mergeCell ref="O1:T1"/>
    <mergeCell ref="A2:V2"/>
    <mergeCell ref="B3:D3"/>
    <mergeCell ref="E3:G3"/>
    <mergeCell ref="H3:J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C15"/>
  <sheetViews>
    <sheetView workbookViewId="0">
      <pane ySplit="4" topLeftCell="A5" activePane="bottomLeft" state="frozen"/>
      <selection activeCell="A2" sqref="A2:XFD2"/>
      <selection pane="bottomLeft" activeCell="R1" sqref="R1:W1"/>
    </sheetView>
  </sheetViews>
  <sheetFormatPr defaultColWidth="9.140625" defaultRowHeight="12.75" x14ac:dyDescent="0.2"/>
  <cols>
    <col min="1" max="1" width="6.7109375" style="28" customWidth="1"/>
    <col min="2" max="4" width="5.7109375" style="484" customWidth="1"/>
    <col min="5" max="6" width="5.7109375" style="18" customWidth="1"/>
    <col min="7" max="7" width="5.7109375" style="571" customWidth="1"/>
    <col min="8" max="9" width="5.7109375" style="18" customWidth="1"/>
    <col min="10" max="10" width="5.7109375" style="571" customWidth="1"/>
    <col min="11" max="12" width="5.7109375" style="18" customWidth="1"/>
    <col min="13" max="13" width="5.7109375" style="571" customWidth="1"/>
    <col min="14" max="15" width="5.7109375" style="18" customWidth="1"/>
    <col min="16" max="16" width="5.7109375" style="571" customWidth="1"/>
    <col min="17" max="18" width="5.7109375" style="18" customWidth="1"/>
    <col min="19" max="19" width="5.7109375" style="571" customWidth="1"/>
    <col min="20" max="21" width="5.7109375" style="18" customWidth="1"/>
    <col min="22" max="22" width="5.7109375" style="571" customWidth="1"/>
    <col min="23" max="24" width="5.7109375" style="18" customWidth="1"/>
    <col min="25" max="25" width="5.7109375" style="571" customWidth="1"/>
    <col min="26" max="27" width="5.7109375" style="18" customWidth="1"/>
    <col min="28" max="28" width="5.7109375" style="571" customWidth="1"/>
    <col min="29" max="36" width="8.7109375" style="18" customWidth="1"/>
    <col min="37" max="16384" width="9.140625" style="18"/>
  </cols>
  <sheetData>
    <row r="1" spans="1:29" s="74" customFormat="1" ht="30" customHeight="1" x14ac:dyDescent="0.25">
      <c r="A1" s="349"/>
      <c r="B1" s="349"/>
      <c r="C1" s="349"/>
      <c r="D1" s="349"/>
      <c r="E1" s="117"/>
      <c r="F1" s="117"/>
      <c r="G1" s="568"/>
      <c r="H1" s="117"/>
      <c r="I1" s="117"/>
      <c r="J1" s="568"/>
      <c r="K1" s="117"/>
      <c r="L1" s="117"/>
      <c r="M1" s="568"/>
      <c r="N1" s="117"/>
      <c r="O1" s="117"/>
      <c r="P1" s="568"/>
      <c r="Q1" s="117"/>
      <c r="R1" s="1311" t="s">
        <v>328</v>
      </c>
      <c r="S1" s="1311"/>
      <c r="T1" s="1312"/>
      <c r="U1" s="1312"/>
      <c r="V1" s="1312"/>
      <c r="W1" s="1322"/>
    </row>
    <row r="2" spans="1:29" s="114" customFormat="1" ht="15" customHeight="1" x14ac:dyDescent="0.2">
      <c r="A2" s="1317" t="s">
        <v>433</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row>
    <row r="3" spans="1:29" ht="30" customHeight="1" x14ac:dyDescent="0.2">
      <c r="B3" s="1354" t="s">
        <v>107</v>
      </c>
      <c r="C3" s="1354"/>
      <c r="D3" s="1354"/>
      <c r="E3" s="1354" t="s">
        <v>255</v>
      </c>
      <c r="F3" s="1354"/>
      <c r="G3" s="1354"/>
      <c r="H3" s="1354" t="s">
        <v>108</v>
      </c>
      <c r="I3" s="1354"/>
      <c r="J3" s="1354"/>
      <c r="K3" s="1355" t="s">
        <v>545</v>
      </c>
      <c r="L3" s="1355"/>
      <c r="M3" s="1355"/>
      <c r="N3" s="1354" t="s">
        <v>109</v>
      </c>
      <c r="O3" s="1354"/>
      <c r="P3" s="1354"/>
      <c r="Q3" s="1354" t="s">
        <v>110</v>
      </c>
      <c r="R3" s="1354"/>
      <c r="S3" s="1354"/>
      <c r="T3" s="1354" t="s">
        <v>111</v>
      </c>
      <c r="U3" s="1354"/>
      <c r="V3" s="1354"/>
      <c r="W3" s="1354" t="s">
        <v>112</v>
      </c>
      <c r="X3" s="1354"/>
      <c r="Y3" s="1354"/>
      <c r="Z3" s="1354" t="s">
        <v>35</v>
      </c>
      <c r="AA3" s="1354"/>
      <c r="AB3" s="1354"/>
    </row>
    <row r="4" spans="1:29" ht="15" customHeight="1" x14ac:dyDescent="0.2">
      <c r="A4" s="28" t="s">
        <v>39</v>
      </c>
      <c r="B4" s="108" t="s">
        <v>28</v>
      </c>
      <c r="C4" s="108" t="s">
        <v>29</v>
      </c>
      <c r="D4" s="564" t="s">
        <v>382</v>
      </c>
      <c r="E4" s="108" t="s">
        <v>28</v>
      </c>
      <c r="F4" s="108" t="s">
        <v>29</v>
      </c>
      <c r="G4" s="564" t="s">
        <v>382</v>
      </c>
      <c r="H4" s="108" t="s">
        <v>28</v>
      </c>
      <c r="I4" s="108" t="s">
        <v>29</v>
      </c>
      <c r="J4" s="564" t="s">
        <v>382</v>
      </c>
      <c r="K4" s="54" t="s">
        <v>28</v>
      </c>
      <c r="L4" s="54" t="s">
        <v>29</v>
      </c>
      <c r="M4" s="54" t="s">
        <v>382</v>
      </c>
      <c r="N4" s="108" t="s">
        <v>28</v>
      </c>
      <c r="O4" s="108" t="s">
        <v>29</v>
      </c>
      <c r="P4" s="564" t="s">
        <v>382</v>
      </c>
      <c r="Q4" s="108" t="s">
        <v>28</v>
      </c>
      <c r="R4" s="108" t="s">
        <v>29</v>
      </c>
      <c r="S4" s="564" t="s">
        <v>382</v>
      </c>
      <c r="T4" s="108" t="s">
        <v>28</v>
      </c>
      <c r="U4" s="108" t="s">
        <v>29</v>
      </c>
      <c r="V4" s="564" t="s">
        <v>382</v>
      </c>
      <c r="W4" s="193" t="s">
        <v>28</v>
      </c>
      <c r="X4" s="193" t="s">
        <v>29</v>
      </c>
      <c r="Y4" s="564" t="s">
        <v>382</v>
      </c>
      <c r="Z4" s="108" t="s">
        <v>28</v>
      </c>
      <c r="AA4" s="108" t="s">
        <v>29</v>
      </c>
      <c r="AB4" s="564" t="s">
        <v>382</v>
      </c>
    </row>
    <row r="5" spans="1:29" ht="6" customHeight="1" x14ac:dyDescent="0.2">
      <c r="A5" s="231"/>
      <c r="B5" s="253"/>
      <c r="C5" s="253"/>
      <c r="D5" s="253"/>
      <c r="E5" s="253"/>
      <c r="F5" s="253"/>
      <c r="G5" s="253"/>
      <c r="H5" s="253"/>
      <c r="I5" s="253"/>
      <c r="J5" s="253"/>
      <c r="K5" s="1091"/>
      <c r="L5" s="1091"/>
      <c r="M5" s="1091"/>
      <c r="N5" s="253"/>
      <c r="O5" s="253"/>
      <c r="P5" s="253"/>
      <c r="Q5" s="253"/>
      <c r="R5" s="253"/>
      <c r="S5" s="253"/>
      <c r="T5" s="253"/>
      <c r="U5" s="253"/>
      <c r="V5" s="253"/>
      <c r="W5" s="253"/>
      <c r="X5" s="253"/>
      <c r="Y5" s="253"/>
      <c r="Z5" s="253"/>
      <c r="AA5" s="253"/>
      <c r="AB5" s="67"/>
    </row>
    <row r="6" spans="1:29" ht="12.75" customHeight="1" x14ac:dyDescent="0.2">
      <c r="A6" s="28">
        <v>2012</v>
      </c>
      <c r="B6" s="682">
        <v>40.609951845906899</v>
      </c>
      <c r="C6" s="682">
        <v>40.7795473595977</v>
      </c>
      <c r="D6" s="682">
        <v>40.670746000000001</v>
      </c>
      <c r="E6" s="682">
        <v>34.670947030497601</v>
      </c>
      <c r="F6" s="682">
        <v>41.198658843252304</v>
      </c>
      <c r="G6" s="682">
        <v>37.849167999999999</v>
      </c>
      <c r="H6" s="682">
        <v>23.234349919743199</v>
      </c>
      <c r="I6" s="682">
        <v>23.968779921699401</v>
      </c>
      <c r="J6" s="682">
        <v>23.605367999999999</v>
      </c>
      <c r="K6" s="683">
        <v>48.31354259698</v>
      </c>
      <c r="L6" s="683">
        <v>54.161957572584299</v>
      </c>
      <c r="M6" s="683">
        <v>51.161844907637601</v>
      </c>
      <c r="N6" s="682">
        <v>41.9911682055399</v>
      </c>
      <c r="O6" s="682">
        <v>48.910310142497899</v>
      </c>
      <c r="P6" s="682">
        <v>45.352899000000001</v>
      </c>
      <c r="Q6" s="682">
        <v>15.4093097913323</v>
      </c>
      <c r="R6" s="682">
        <v>11.813992459153701</v>
      </c>
      <c r="S6" s="682">
        <v>13.658951</v>
      </c>
      <c r="T6" s="682">
        <v>6.9823434991974302</v>
      </c>
      <c r="U6" s="682">
        <v>3.952801</v>
      </c>
      <c r="V6" s="682">
        <v>5.4998459999999998</v>
      </c>
      <c r="W6" s="682">
        <v>40.168539325842701</v>
      </c>
      <c r="X6" s="682">
        <v>34.953897736797998</v>
      </c>
      <c r="Y6" s="682">
        <v>37.614182999999997</v>
      </c>
      <c r="Z6" s="682">
        <v>5.8944023392659197</v>
      </c>
      <c r="AA6" s="682">
        <v>4.2371835226080199</v>
      </c>
      <c r="AB6" s="682">
        <v>5.0926710000000002</v>
      </c>
    </row>
    <row r="7" spans="1:29" ht="12.75" customHeight="1" x14ac:dyDescent="0.2">
      <c r="A7" s="28">
        <v>2013</v>
      </c>
      <c r="B7" s="682">
        <v>36.822001527883899</v>
      </c>
      <c r="C7" s="682">
        <v>36.592292089249497</v>
      </c>
      <c r="D7" s="682">
        <v>36.749523000000003</v>
      </c>
      <c r="E7" s="682">
        <v>31.3096601756396</v>
      </c>
      <c r="F7" s="682">
        <v>35.389610389610397</v>
      </c>
      <c r="G7" s="682">
        <v>33.272232000000002</v>
      </c>
      <c r="H7" s="682">
        <v>24.137173000000001</v>
      </c>
      <c r="I7" s="682">
        <v>23.336038961039002</v>
      </c>
      <c r="J7" s="682">
        <v>23.788589000000002</v>
      </c>
      <c r="K7" s="683">
        <v>45.646049443230901</v>
      </c>
      <c r="L7" s="683">
        <v>49.332842658133998</v>
      </c>
      <c r="M7" s="683">
        <v>47.475444151484702</v>
      </c>
      <c r="N7" s="682">
        <v>39.098892707140102</v>
      </c>
      <c r="O7" s="682">
        <v>44.056795131845803</v>
      </c>
      <c r="P7" s="682">
        <v>41.578608000000003</v>
      </c>
      <c r="Q7" s="682">
        <v>16.119174942704401</v>
      </c>
      <c r="R7" s="682">
        <v>12.1298174442191</v>
      </c>
      <c r="S7" s="682">
        <v>14.272684</v>
      </c>
      <c r="T7" s="682">
        <v>7.4367020000000004</v>
      </c>
      <c r="U7" s="682">
        <v>3.77281947261663</v>
      </c>
      <c r="V7" s="682">
        <v>5.6292439999999999</v>
      </c>
      <c r="W7" s="682">
        <v>42.038946162657503</v>
      </c>
      <c r="X7" s="682">
        <v>38.093306288032501</v>
      </c>
      <c r="Y7" s="682">
        <v>40.070787000000003</v>
      </c>
      <c r="Z7" s="682">
        <v>7.07138147393339</v>
      </c>
      <c r="AA7" s="682">
        <v>6.0546417841975098</v>
      </c>
      <c r="AB7" s="682">
        <v>6.5462429999999996</v>
      </c>
    </row>
    <row r="8" spans="1:29" ht="12.75" customHeight="1" x14ac:dyDescent="0.2">
      <c r="A8" s="351">
        <v>2014</v>
      </c>
      <c r="B8" s="682">
        <v>36.748219554598698</v>
      </c>
      <c r="C8" s="682">
        <v>36.509350949128404</v>
      </c>
      <c r="D8" s="682">
        <v>36.57132</v>
      </c>
      <c r="E8" s="682">
        <v>29.743079388578099</v>
      </c>
      <c r="F8" s="682">
        <v>35.083495463955302</v>
      </c>
      <c r="G8" s="682">
        <v>32.313431999999999</v>
      </c>
      <c r="H8" s="682">
        <v>21.091836435482602</v>
      </c>
      <c r="I8" s="682">
        <v>22.257063307165399</v>
      </c>
      <c r="J8" s="682">
        <v>21.627099000000001</v>
      </c>
      <c r="K8" s="683">
        <v>44.942097293779703</v>
      </c>
      <c r="L8" s="683">
        <v>50.137322440776501</v>
      </c>
      <c r="M8" s="683">
        <v>47.408520712681302</v>
      </c>
      <c r="N8" s="682">
        <v>38.383396210469797</v>
      </c>
      <c r="O8" s="682">
        <v>46.208517423673804</v>
      </c>
      <c r="P8" s="682">
        <v>42.132935000000003</v>
      </c>
      <c r="Q8" s="682">
        <v>16.4842498409011</v>
      </c>
      <c r="R8" s="682">
        <v>13.9629745884204</v>
      </c>
      <c r="S8" s="682">
        <v>15.271940000000001</v>
      </c>
      <c r="T8" s="682">
        <v>6.34474500646333</v>
      </c>
      <c r="U8" s="682">
        <v>3.9205431450995296</v>
      </c>
      <c r="V8" s="682">
        <v>5.1613199999999999</v>
      </c>
      <c r="W8" s="682">
        <v>42.617757580219497</v>
      </c>
      <c r="X8" s="682">
        <v>37.223789520461899</v>
      </c>
      <c r="Y8" s="682">
        <v>40.042667999999999</v>
      </c>
      <c r="Z8" s="682">
        <v>7.2511888158345998</v>
      </c>
      <c r="AA8" s="682">
        <v>5.56385957496515</v>
      </c>
      <c r="AB8" s="682">
        <v>6.4617120000000003</v>
      </c>
    </row>
    <row r="9" spans="1:29" ht="12.75" customHeight="1" x14ac:dyDescent="0.2">
      <c r="A9" s="442">
        <v>2015</v>
      </c>
      <c r="B9" s="682">
        <v>34.677910372796902</v>
      </c>
      <c r="C9" s="682">
        <v>32.840051642862399</v>
      </c>
      <c r="D9" s="682">
        <v>33.784703999999998</v>
      </c>
      <c r="E9" s="682">
        <v>27.719993110913901</v>
      </c>
      <c r="F9" s="682">
        <v>32.4204643649826</v>
      </c>
      <c r="G9" s="682">
        <v>29.996117000000002</v>
      </c>
      <c r="H9" s="682">
        <v>24.317979068286</v>
      </c>
      <c r="I9" s="682">
        <v>25.741358301321998</v>
      </c>
      <c r="J9" s="682">
        <v>25.053145000000001</v>
      </c>
      <c r="K9" s="683">
        <v>42.823030366850404</v>
      </c>
      <c r="L9" s="683">
        <v>47.317885107143397</v>
      </c>
      <c r="M9" s="683">
        <v>45.018631216756901</v>
      </c>
      <c r="N9" s="682">
        <v>37.820158097263999</v>
      </c>
      <c r="O9" s="682">
        <v>42.119733809021</v>
      </c>
      <c r="P9" s="682">
        <v>39.948858000000001</v>
      </c>
      <c r="Q9" s="682">
        <v>16.366699523167799</v>
      </c>
      <c r="R9" s="682">
        <v>11.446217153116701</v>
      </c>
      <c r="S9" s="682">
        <v>14.087259</v>
      </c>
      <c r="T9" s="682">
        <v>6.2432911787782102</v>
      </c>
      <c r="U9" s="682">
        <v>2.8185606432708101</v>
      </c>
      <c r="V9" s="682">
        <v>4.5786740000000004</v>
      </c>
      <c r="W9" s="682">
        <v>43.329771193145199</v>
      </c>
      <c r="X9" s="682">
        <v>39.872074462567703</v>
      </c>
      <c r="Y9" s="682">
        <v>41.628836999999997</v>
      </c>
      <c r="Z9" s="682">
        <v>8.9038210903706307</v>
      </c>
      <c r="AA9" s="682">
        <v>6.87504570213859</v>
      </c>
      <c r="AB9" s="682">
        <v>7.8976050000000004</v>
      </c>
    </row>
    <row r="10" spans="1:29" s="611" customFormat="1" ht="12.75" customHeight="1" x14ac:dyDescent="0.2">
      <c r="A10" s="484">
        <v>2016</v>
      </c>
      <c r="B10" s="682">
        <v>34.901538114927398</v>
      </c>
      <c r="C10" s="682">
        <v>36.110748732658799</v>
      </c>
      <c r="D10" s="682">
        <v>35.385502000000002</v>
      </c>
      <c r="E10" s="682">
        <v>28.1237540372898</v>
      </c>
      <c r="F10" s="682">
        <v>31.529787171401001</v>
      </c>
      <c r="G10" s="682">
        <v>29.764150999999998</v>
      </c>
      <c r="H10" s="682">
        <v>23.729708633801899</v>
      </c>
      <c r="I10" s="682">
        <v>27.2520746076517</v>
      </c>
      <c r="J10" s="682">
        <v>25.484038999999999</v>
      </c>
      <c r="K10" s="683">
        <v>41.984054794812998</v>
      </c>
      <c r="L10" s="683">
        <v>50.066906320751698</v>
      </c>
      <c r="M10" s="683">
        <v>45.789349745321097</v>
      </c>
      <c r="N10" s="682">
        <v>34.8296000114726</v>
      </c>
      <c r="O10" s="682">
        <v>42.881419772110398</v>
      </c>
      <c r="P10" s="682">
        <v>38.702505000000002</v>
      </c>
      <c r="Q10" s="682">
        <v>14.7471902951639</v>
      </c>
      <c r="R10" s="682">
        <v>12.7291127775752</v>
      </c>
      <c r="S10" s="683">
        <v>15.676029</v>
      </c>
      <c r="T10" s="682">
        <v>6.8644710810969602</v>
      </c>
      <c r="U10" s="682">
        <v>3.2306141419651899</v>
      </c>
      <c r="V10" s="682">
        <v>5.2672990000000004</v>
      </c>
      <c r="W10" s="682">
        <v>46.243080228503601</v>
      </c>
      <c r="X10" s="682">
        <v>39.868757556113003</v>
      </c>
      <c r="Y10" s="682">
        <v>43.045696999999997</v>
      </c>
      <c r="Z10" s="682">
        <v>7.2213248038593401</v>
      </c>
      <c r="AA10" s="682">
        <v>4.6326332029925998</v>
      </c>
      <c r="AB10" s="682">
        <v>6.1431300000000002</v>
      </c>
    </row>
    <row r="11" spans="1:29" s="960" customFormat="1" ht="12.75" customHeight="1" x14ac:dyDescent="0.2">
      <c r="A11" s="484">
        <v>2017</v>
      </c>
      <c r="B11" s="682">
        <v>33.674480026411402</v>
      </c>
      <c r="C11" s="682">
        <v>34.386680258239899</v>
      </c>
      <c r="D11" s="682">
        <v>34.013716525146997</v>
      </c>
      <c r="E11" s="682">
        <v>27.203697589963699</v>
      </c>
      <c r="F11" s="682">
        <v>32.076112810057801</v>
      </c>
      <c r="G11" s="682">
        <v>29.702808621815802</v>
      </c>
      <c r="H11" s="682">
        <v>23.539121822383599</v>
      </c>
      <c r="I11" s="682">
        <v>28.440366972477101</v>
      </c>
      <c r="J11" s="682">
        <v>25.979751796211598</v>
      </c>
      <c r="K11" s="683">
        <v>41.1026741498845</v>
      </c>
      <c r="L11" s="683">
        <v>48.0801902820251</v>
      </c>
      <c r="M11" s="683">
        <v>44.546048334421897</v>
      </c>
      <c r="N11" s="682">
        <v>35.622317596566504</v>
      </c>
      <c r="O11" s="682">
        <v>41.556235134216799</v>
      </c>
      <c r="P11" s="682">
        <v>38.6022207707381</v>
      </c>
      <c r="Q11" s="682">
        <v>16.3420270716408</v>
      </c>
      <c r="R11" s="682">
        <v>14.475025484199801</v>
      </c>
      <c r="S11" s="682">
        <v>15.676028739386</v>
      </c>
      <c r="T11" s="682">
        <v>5.4143281611092799</v>
      </c>
      <c r="U11" s="682">
        <v>3.6697247706421998</v>
      </c>
      <c r="V11" s="682">
        <v>4.6701502286087502</v>
      </c>
      <c r="W11" s="682">
        <v>45.757675800594299</v>
      </c>
      <c r="X11" s="682">
        <v>40.8086986068638</v>
      </c>
      <c r="Y11" s="682">
        <v>43.256041802743297</v>
      </c>
      <c r="Z11" s="682">
        <v>8.2205348299768897</v>
      </c>
      <c r="AA11" s="682">
        <v>5.5385660890248003</v>
      </c>
      <c r="AB11" s="682">
        <v>6.9072501632919696</v>
      </c>
      <c r="AC11" s="615"/>
    </row>
    <row r="12" spans="1:29" ht="12.75" customHeight="1" x14ac:dyDescent="0.2">
      <c r="A12" s="28">
        <v>2018</v>
      </c>
      <c r="B12" s="683">
        <v>35.857405205854597</v>
      </c>
      <c r="C12" s="683">
        <v>35.926921721767201</v>
      </c>
      <c r="D12" s="683">
        <v>35.855748237716703</v>
      </c>
      <c r="E12" s="683">
        <v>29.413834183212899</v>
      </c>
      <c r="F12" s="683">
        <v>34.227450772088098</v>
      </c>
      <c r="G12" s="683">
        <v>31.750003184722502</v>
      </c>
      <c r="H12" s="683">
        <v>23.195422803663501</v>
      </c>
      <c r="I12" s="683">
        <v>26.087193330402801</v>
      </c>
      <c r="J12" s="683">
        <v>24.650208112219701</v>
      </c>
      <c r="K12" s="683">
        <v>40.569869974385497</v>
      </c>
      <c r="L12" s="683">
        <v>50.689709938364203</v>
      </c>
      <c r="M12" s="683">
        <v>45.406673862307898</v>
      </c>
      <c r="N12" s="683">
        <v>37.286807926612099</v>
      </c>
      <c r="O12" s="683">
        <v>44.1387727384882</v>
      </c>
      <c r="P12" s="683">
        <v>40.610328897463297</v>
      </c>
      <c r="Q12" s="683">
        <v>16.270825093259798</v>
      </c>
      <c r="R12" s="683">
        <v>13.297243994661001</v>
      </c>
      <c r="S12" s="683">
        <v>14.946631485154599</v>
      </c>
      <c r="T12" s="683">
        <v>6.4980809330305904</v>
      </c>
      <c r="U12" s="683">
        <v>3.72183929321303</v>
      </c>
      <c r="V12" s="683">
        <v>5.2024134233151802</v>
      </c>
      <c r="W12" s="683">
        <v>43.8536931518396</v>
      </c>
      <c r="X12" s="683">
        <v>38.511769853417697</v>
      </c>
      <c r="Y12" s="683">
        <v>41.208154249272603</v>
      </c>
      <c r="Z12" s="683">
        <v>7.6657014285209497</v>
      </c>
      <c r="AA12" s="683">
        <v>5.5516154489094802</v>
      </c>
      <c r="AB12" s="683">
        <v>6.6988836043959399</v>
      </c>
      <c r="AC12" s="615"/>
    </row>
    <row r="13" spans="1:29" s="37" customFormat="1" ht="6" customHeight="1" x14ac:dyDescent="0.25">
      <c r="A13" s="156" t="s">
        <v>39</v>
      </c>
      <c r="B13" s="813"/>
      <c r="C13" s="813"/>
      <c r="D13" s="813"/>
      <c r="E13" s="157"/>
      <c r="F13" s="157"/>
      <c r="G13" s="490"/>
      <c r="H13" s="157"/>
      <c r="I13" s="157"/>
      <c r="J13" s="490"/>
      <c r="K13" s="157"/>
      <c r="L13" s="157"/>
      <c r="M13" s="490"/>
      <c r="N13" s="157"/>
      <c r="O13" s="157"/>
      <c r="P13" s="490"/>
      <c r="Q13" s="157"/>
      <c r="R13" s="161"/>
      <c r="S13" s="208"/>
      <c r="T13" s="106"/>
      <c r="U13" s="106"/>
      <c r="V13" s="230"/>
      <c r="W13" s="106"/>
      <c r="X13" s="106"/>
      <c r="Y13" s="230"/>
      <c r="Z13" s="106"/>
      <c r="AA13" s="106"/>
      <c r="AB13" s="230"/>
    </row>
    <row r="14" spans="1:29" s="37" customFormat="1" ht="12.75" customHeight="1" x14ac:dyDescent="0.25">
      <c r="A14" s="1331" t="s">
        <v>194</v>
      </c>
      <c r="B14" s="1331"/>
      <c r="C14" s="1331"/>
      <c r="D14" s="1331"/>
      <c r="E14" s="1331"/>
      <c r="F14" s="1331"/>
      <c r="G14" s="1331"/>
      <c r="H14" s="1331"/>
      <c r="I14" s="1331"/>
      <c r="J14" s="1331"/>
      <c r="K14" s="1331"/>
      <c r="L14" s="1331"/>
      <c r="M14" s="1331"/>
      <c r="N14" s="1331"/>
      <c r="O14" s="1331"/>
      <c r="P14" s="1331"/>
      <c r="Q14" s="1331"/>
      <c r="R14" s="1331"/>
      <c r="S14" s="1331"/>
      <c r="T14" s="1331"/>
      <c r="U14" s="1331"/>
      <c r="V14" s="1331"/>
      <c r="W14" s="1331"/>
      <c r="X14" s="1331"/>
      <c r="Y14" s="1331"/>
      <c r="Z14" s="1331"/>
      <c r="AA14" s="1331"/>
      <c r="AB14" s="1331"/>
    </row>
    <row r="15" spans="1:29" x14ac:dyDescent="0.2">
      <c r="I15" s="1087"/>
    </row>
  </sheetData>
  <mergeCells count="12">
    <mergeCell ref="A14:AB14"/>
    <mergeCell ref="R1:W1"/>
    <mergeCell ref="A2:AB2"/>
    <mergeCell ref="B3:D3"/>
    <mergeCell ref="E3:G3"/>
    <mergeCell ref="H3:J3"/>
    <mergeCell ref="N3:P3"/>
    <mergeCell ref="Q3:S3"/>
    <mergeCell ref="T3:V3"/>
    <mergeCell ref="W3:Y3"/>
    <mergeCell ref="Z3:AB3"/>
    <mergeCell ref="K3:M3"/>
  </mergeCells>
  <hyperlinks>
    <hyperlink ref="R1:U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Y64"/>
  <sheetViews>
    <sheetView zoomScaleNormal="100" workbookViewId="0">
      <pane ySplit="4" topLeftCell="A5" activePane="bottomLeft" state="frozen"/>
      <selection activeCell="A2" sqref="A2:XFD2"/>
      <selection pane="bottomLeft" activeCell="L55" sqref="L55"/>
    </sheetView>
  </sheetViews>
  <sheetFormatPr defaultColWidth="9.140625" defaultRowHeight="12.75" x14ac:dyDescent="0.2"/>
  <cols>
    <col min="1" max="16" width="6.7109375" style="1072" customWidth="1"/>
    <col min="17" max="17" width="6.85546875" style="1072" customWidth="1"/>
    <col min="18" max="25" width="6.7109375" style="1072" customWidth="1"/>
    <col min="26" max="16384" width="9.140625" style="1072"/>
  </cols>
  <sheetData>
    <row r="1" spans="1:25" ht="30" customHeight="1" x14ac:dyDescent="0.2">
      <c r="A1" s="84"/>
      <c r="B1" s="1071"/>
      <c r="C1" s="1071"/>
      <c r="D1" s="1071"/>
      <c r="E1" s="1071"/>
      <c r="F1" s="1071"/>
      <c r="G1" s="1071"/>
      <c r="O1" s="1327" t="s">
        <v>328</v>
      </c>
      <c r="P1" s="1327"/>
      <c r="Q1" s="1328"/>
      <c r="R1" s="1328"/>
      <c r="S1" s="1069"/>
      <c r="W1" s="1321" t="s">
        <v>200</v>
      </c>
      <c r="X1" s="1339"/>
      <c r="Y1" s="1339"/>
    </row>
    <row r="2" spans="1:25" s="107" customFormat="1" ht="30" customHeight="1" x14ac:dyDescent="0.2">
      <c r="A2" s="1316" t="s">
        <v>216</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row>
    <row r="3" spans="1:25" ht="42.95" customHeight="1" x14ac:dyDescent="0.2">
      <c r="A3" s="36"/>
      <c r="B3" s="1319" t="s">
        <v>150</v>
      </c>
      <c r="C3" s="1319"/>
      <c r="D3" s="1319"/>
      <c r="E3" s="1319" t="s">
        <v>154</v>
      </c>
      <c r="F3" s="1319"/>
      <c r="G3" s="1319"/>
      <c r="H3" s="1319" t="s">
        <v>157</v>
      </c>
      <c r="I3" s="1319"/>
      <c r="J3" s="1319"/>
      <c r="K3" s="1319" t="s">
        <v>155</v>
      </c>
      <c r="L3" s="1319"/>
      <c r="M3" s="1319"/>
      <c r="N3" s="1319" t="s">
        <v>156</v>
      </c>
      <c r="O3" s="1319"/>
      <c r="P3" s="1319"/>
      <c r="Q3" s="1319" t="s">
        <v>19</v>
      </c>
      <c r="R3" s="1319"/>
      <c r="S3" s="1319"/>
      <c r="T3" s="1319" t="s">
        <v>153</v>
      </c>
      <c r="U3" s="1319"/>
      <c r="V3" s="1319"/>
      <c r="W3" s="1338" t="s">
        <v>35</v>
      </c>
      <c r="X3" s="1338"/>
      <c r="Y3" s="1338"/>
    </row>
    <row r="4" spans="1:25" x14ac:dyDescent="0.2">
      <c r="A4" s="3" t="s">
        <v>39</v>
      </c>
      <c r="B4" s="1067" t="s">
        <v>28</v>
      </c>
      <c r="C4" s="1067" t="s">
        <v>29</v>
      </c>
      <c r="D4" s="1067" t="s">
        <v>382</v>
      </c>
      <c r="E4" s="1067" t="s">
        <v>28</v>
      </c>
      <c r="F4" s="1067" t="s">
        <v>29</v>
      </c>
      <c r="G4" s="1067" t="s">
        <v>382</v>
      </c>
      <c r="H4" s="1067" t="s">
        <v>28</v>
      </c>
      <c r="I4" s="1067" t="s">
        <v>29</v>
      </c>
      <c r="J4" s="1067" t="s">
        <v>382</v>
      </c>
      <c r="K4" s="1067" t="s">
        <v>28</v>
      </c>
      <c r="L4" s="1067" t="s">
        <v>29</v>
      </c>
      <c r="M4" s="1067" t="s">
        <v>382</v>
      </c>
      <c r="N4" s="1067" t="s">
        <v>28</v>
      </c>
      <c r="O4" s="1067" t="s">
        <v>29</v>
      </c>
      <c r="P4" s="1067" t="s">
        <v>382</v>
      </c>
      <c r="Q4" s="1067" t="s">
        <v>28</v>
      </c>
      <c r="R4" s="1067" t="s">
        <v>29</v>
      </c>
      <c r="S4" s="1067" t="s">
        <v>382</v>
      </c>
      <c r="T4" s="1067" t="s">
        <v>28</v>
      </c>
      <c r="U4" s="1067" t="s">
        <v>29</v>
      </c>
      <c r="V4" s="1067" t="s">
        <v>382</v>
      </c>
      <c r="W4" s="1067" t="s">
        <v>28</v>
      </c>
      <c r="X4" s="1067" t="s">
        <v>29</v>
      </c>
      <c r="Y4" s="1067" t="s">
        <v>382</v>
      </c>
    </row>
    <row r="5" spans="1:25" ht="6" customHeight="1" x14ac:dyDescent="0.2">
      <c r="A5" s="228"/>
      <c r="B5" s="1066"/>
      <c r="C5" s="1066"/>
      <c r="D5" s="1066"/>
      <c r="E5" s="1066"/>
      <c r="F5" s="1066"/>
      <c r="G5" s="1066"/>
      <c r="H5" s="1066"/>
      <c r="I5" s="1066"/>
      <c r="J5" s="1066"/>
      <c r="K5" s="1066"/>
      <c r="L5" s="1066"/>
      <c r="M5" s="1066"/>
      <c r="N5" s="1066"/>
      <c r="O5" s="1066"/>
      <c r="P5" s="1066"/>
      <c r="Q5" s="1066"/>
      <c r="R5" s="1066"/>
      <c r="S5" s="1066"/>
      <c r="T5" s="1066"/>
      <c r="U5" s="1066"/>
      <c r="V5" s="1066"/>
      <c r="W5" s="1066"/>
      <c r="X5" s="1066"/>
      <c r="Y5" s="1067"/>
    </row>
    <row r="6" spans="1:25" ht="12.75" customHeight="1" x14ac:dyDescent="0.2">
      <c r="A6" s="895">
        <v>1972</v>
      </c>
      <c r="B6" s="62">
        <v>15</v>
      </c>
      <c r="C6" s="62">
        <v>16</v>
      </c>
      <c r="D6" s="150" t="s">
        <v>36</v>
      </c>
      <c r="E6" s="62">
        <v>8</v>
      </c>
      <c r="F6" s="62">
        <v>4</v>
      </c>
      <c r="G6" s="150" t="s">
        <v>36</v>
      </c>
      <c r="H6" s="62">
        <v>26</v>
      </c>
      <c r="I6" s="62">
        <v>18</v>
      </c>
      <c r="J6" s="150" t="s">
        <v>36</v>
      </c>
      <c r="K6" s="62">
        <v>15</v>
      </c>
      <c r="L6" s="63">
        <v>14</v>
      </c>
      <c r="M6" s="150" t="s">
        <v>36</v>
      </c>
      <c r="N6" s="62">
        <v>14</v>
      </c>
      <c r="O6" s="63">
        <v>18</v>
      </c>
      <c r="P6" s="150" t="s">
        <v>36</v>
      </c>
      <c r="Q6" s="62">
        <v>21</v>
      </c>
      <c r="R6" s="63">
        <v>30</v>
      </c>
      <c r="S6" s="150" t="s">
        <v>36</v>
      </c>
      <c r="T6" s="62">
        <f>E6+H6</f>
        <v>34</v>
      </c>
      <c r="U6" s="62">
        <f>F6+I6</f>
        <v>22</v>
      </c>
      <c r="V6" s="150" t="s">
        <v>36</v>
      </c>
      <c r="W6" s="62">
        <v>1</v>
      </c>
      <c r="X6" s="63">
        <v>0</v>
      </c>
      <c r="Y6" s="150" t="s">
        <v>36</v>
      </c>
    </row>
    <row r="7" spans="1:25" ht="12.75" customHeight="1" x14ac:dyDescent="0.2">
      <c r="A7" s="895">
        <v>1973</v>
      </c>
      <c r="B7" s="62">
        <v>16</v>
      </c>
      <c r="C7" s="62">
        <v>14</v>
      </c>
      <c r="D7" s="150" t="s">
        <v>36</v>
      </c>
      <c r="E7" s="62">
        <v>6</v>
      </c>
      <c r="F7" s="62">
        <v>3</v>
      </c>
      <c r="G7" s="150" t="s">
        <v>36</v>
      </c>
      <c r="H7" s="62">
        <v>25</v>
      </c>
      <c r="I7" s="62">
        <v>19</v>
      </c>
      <c r="J7" s="150" t="s">
        <v>36</v>
      </c>
      <c r="K7" s="62">
        <v>18</v>
      </c>
      <c r="L7" s="63">
        <v>14</v>
      </c>
      <c r="M7" s="150" t="s">
        <v>36</v>
      </c>
      <c r="N7" s="62">
        <v>13</v>
      </c>
      <c r="O7" s="63">
        <v>18</v>
      </c>
      <c r="P7" s="150" t="s">
        <v>36</v>
      </c>
      <c r="Q7" s="62">
        <v>21</v>
      </c>
      <c r="R7" s="63">
        <v>31</v>
      </c>
      <c r="S7" s="150" t="s">
        <v>36</v>
      </c>
      <c r="T7" s="62">
        <f t="shared" ref="T7:T22" si="0">E7+H7</f>
        <v>31</v>
      </c>
      <c r="U7" s="62">
        <f t="shared" ref="U7:U22" si="1">F7+I7</f>
        <v>22</v>
      </c>
      <c r="V7" s="150" t="s">
        <v>36</v>
      </c>
      <c r="W7" s="62">
        <v>1</v>
      </c>
      <c r="X7" s="63">
        <v>1</v>
      </c>
      <c r="Y7" s="150" t="s">
        <v>36</v>
      </c>
    </row>
    <row r="8" spans="1:25" ht="12.75" customHeight="1" x14ac:dyDescent="0.2">
      <c r="A8" s="895">
        <v>1974</v>
      </c>
      <c r="B8" s="62">
        <v>15</v>
      </c>
      <c r="C8" s="62">
        <v>15</v>
      </c>
      <c r="D8" s="150" t="s">
        <v>36</v>
      </c>
      <c r="E8" s="62">
        <v>6</v>
      </c>
      <c r="F8" s="62">
        <v>2</v>
      </c>
      <c r="G8" s="150" t="s">
        <v>36</v>
      </c>
      <c r="H8" s="62">
        <v>26</v>
      </c>
      <c r="I8" s="62">
        <v>17</v>
      </c>
      <c r="J8" s="150" t="s">
        <v>36</v>
      </c>
      <c r="K8" s="62">
        <v>18</v>
      </c>
      <c r="L8" s="63">
        <v>13</v>
      </c>
      <c r="M8" s="150" t="s">
        <v>36</v>
      </c>
      <c r="N8" s="62">
        <v>14</v>
      </c>
      <c r="O8" s="63">
        <v>17</v>
      </c>
      <c r="P8" s="150" t="s">
        <v>36</v>
      </c>
      <c r="Q8" s="62">
        <v>21</v>
      </c>
      <c r="R8" s="63">
        <v>35</v>
      </c>
      <c r="S8" s="150" t="s">
        <v>36</v>
      </c>
      <c r="T8" s="62">
        <f t="shared" si="0"/>
        <v>32</v>
      </c>
      <c r="U8" s="62">
        <f t="shared" si="1"/>
        <v>19</v>
      </c>
      <c r="V8" s="150" t="s">
        <v>36</v>
      </c>
      <c r="W8" s="62">
        <v>1</v>
      </c>
      <c r="X8" s="63">
        <v>1</v>
      </c>
      <c r="Y8" s="150" t="s">
        <v>36</v>
      </c>
    </row>
    <row r="9" spans="1:25" ht="12.75" customHeight="1" x14ac:dyDescent="0.2">
      <c r="A9" s="895">
        <v>1975</v>
      </c>
      <c r="B9" s="62">
        <v>15</v>
      </c>
      <c r="C9" s="62">
        <v>14</v>
      </c>
      <c r="D9" s="150" t="s">
        <v>36</v>
      </c>
      <c r="E9" s="62">
        <v>5</v>
      </c>
      <c r="F9" s="62">
        <v>2</v>
      </c>
      <c r="G9" s="150" t="s">
        <v>36</v>
      </c>
      <c r="H9" s="62">
        <v>26</v>
      </c>
      <c r="I9" s="62">
        <v>20</v>
      </c>
      <c r="J9" s="150" t="s">
        <v>36</v>
      </c>
      <c r="K9" s="62">
        <v>17</v>
      </c>
      <c r="L9" s="63">
        <v>15</v>
      </c>
      <c r="M9" s="150" t="s">
        <v>36</v>
      </c>
      <c r="N9" s="62">
        <v>13</v>
      </c>
      <c r="O9" s="63">
        <v>17</v>
      </c>
      <c r="P9" s="150" t="s">
        <v>36</v>
      </c>
      <c r="Q9" s="62">
        <v>23</v>
      </c>
      <c r="R9" s="63">
        <v>31</v>
      </c>
      <c r="S9" s="150" t="s">
        <v>36</v>
      </c>
      <c r="T9" s="62">
        <f t="shared" si="0"/>
        <v>31</v>
      </c>
      <c r="U9" s="62">
        <f t="shared" si="1"/>
        <v>22</v>
      </c>
      <c r="V9" s="150" t="s">
        <v>36</v>
      </c>
      <c r="W9" s="62">
        <v>1</v>
      </c>
      <c r="X9" s="63">
        <v>1</v>
      </c>
      <c r="Y9" s="150" t="s">
        <v>36</v>
      </c>
    </row>
    <row r="10" spans="1:25" ht="12.75" customHeight="1" x14ac:dyDescent="0.2">
      <c r="A10" s="895">
        <v>1976</v>
      </c>
      <c r="B10" s="62">
        <v>13</v>
      </c>
      <c r="C10" s="62">
        <v>14</v>
      </c>
      <c r="D10" s="150" t="s">
        <v>36</v>
      </c>
      <c r="E10" s="62">
        <v>8</v>
      </c>
      <c r="F10" s="62">
        <v>4</v>
      </c>
      <c r="G10" s="150" t="s">
        <v>36</v>
      </c>
      <c r="H10" s="62">
        <v>30</v>
      </c>
      <c r="I10" s="62">
        <v>21</v>
      </c>
      <c r="J10" s="150" t="s">
        <v>36</v>
      </c>
      <c r="K10" s="62">
        <v>17</v>
      </c>
      <c r="L10" s="63">
        <v>14</v>
      </c>
      <c r="M10" s="150" t="s">
        <v>36</v>
      </c>
      <c r="N10" s="62">
        <v>10</v>
      </c>
      <c r="O10" s="63">
        <v>16</v>
      </c>
      <c r="P10" s="150" t="s">
        <v>36</v>
      </c>
      <c r="Q10" s="62">
        <v>21</v>
      </c>
      <c r="R10" s="63">
        <v>31</v>
      </c>
      <c r="S10" s="150" t="s">
        <v>36</v>
      </c>
      <c r="T10" s="62">
        <f t="shared" si="0"/>
        <v>38</v>
      </c>
      <c r="U10" s="62">
        <f t="shared" si="1"/>
        <v>25</v>
      </c>
      <c r="V10" s="150" t="s">
        <v>36</v>
      </c>
      <c r="W10" s="62">
        <v>1</v>
      </c>
      <c r="X10" s="63">
        <v>1</v>
      </c>
      <c r="Y10" s="150" t="s">
        <v>36</v>
      </c>
    </row>
    <row r="11" spans="1:25" ht="12.75" customHeight="1" x14ac:dyDescent="0.2">
      <c r="A11" s="895">
        <v>1977</v>
      </c>
      <c r="B11" s="62">
        <v>13</v>
      </c>
      <c r="C11" s="62">
        <v>12</v>
      </c>
      <c r="D11" s="150" t="s">
        <v>36</v>
      </c>
      <c r="E11" s="62">
        <v>9</v>
      </c>
      <c r="F11" s="62">
        <v>6</v>
      </c>
      <c r="G11" s="150" t="s">
        <v>36</v>
      </c>
      <c r="H11" s="62">
        <v>28</v>
      </c>
      <c r="I11" s="62">
        <v>23</v>
      </c>
      <c r="J11" s="150" t="s">
        <v>36</v>
      </c>
      <c r="K11" s="62">
        <v>16</v>
      </c>
      <c r="L11" s="63">
        <v>13</v>
      </c>
      <c r="M11" s="150" t="s">
        <v>36</v>
      </c>
      <c r="N11" s="62">
        <v>11</v>
      </c>
      <c r="O11" s="63">
        <v>14</v>
      </c>
      <c r="P11" s="150" t="s">
        <v>36</v>
      </c>
      <c r="Q11" s="62">
        <v>22</v>
      </c>
      <c r="R11" s="63">
        <v>31</v>
      </c>
      <c r="S11" s="150" t="s">
        <v>36</v>
      </c>
      <c r="T11" s="62">
        <f t="shared" si="0"/>
        <v>37</v>
      </c>
      <c r="U11" s="62">
        <f t="shared" si="1"/>
        <v>29</v>
      </c>
      <c r="V11" s="150" t="s">
        <v>36</v>
      </c>
      <c r="W11" s="62">
        <v>1</v>
      </c>
      <c r="X11" s="63">
        <v>1</v>
      </c>
      <c r="Y11" s="150" t="s">
        <v>36</v>
      </c>
    </row>
    <row r="12" spans="1:25" ht="12.75" customHeight="1" x14ac:dyDescent="0.2">
      <c r="A12" s="895">
        <v>1978</v>
      </c>
      <c r="B12" s="62">
        <v>13</v>
      </c>
      <c r="C12" s="62">
        <v>12</v>
      </c>
      <c r="D12" s="150" t="s">
        <v>36</v>
      </c>
      <c r="E12" s="62">
        <v>7</v>
      </c>
      <c r="F12" s="62">
        <v>4</v>
      </c>
      <c r="G12" s="150" t="s">
        <v>36</v>
      </c>
      <c r="H12" s="62">
        <v>29</v>
      </c>
      <c r="I12" s="62">
        <v>22</v>
      </c>
      <c r="J12" s="150" t="s">
        <v>36</v>
      </c>
      <c r="K12" s="62">
        <v>17</v>
      </c>
      <c r="L12" s="63">
        <v>16</v>
      </c>
      <c r="M12" s="150" t="s">
        <v>36</v>
      </c>
      <c r="N12" s="62">
        <v>13</v>
      </c>
      <c r="O12" s="63">
        <v>17</v>
      </c>
      <c r="P12" s="150" t="s">
        <v>36</v>
      </c>
      <c r="Q12" s="62">
        <v>21</v>
      </c>
      <c r="R12" s="63">
        <v>29</v>
      </c>
      <c r="S12" s="150" t="s">
        <v>36</v>
      </c>
      <c r="T12" s="62">
        <f t="shared" si="0"/>
        <v>36</v>
      </c>
      <c r="U12" s="62">
        <f t="shared" si="1"/>
        <v>26</v>
      </c>
      <c r="V12" s="150" t="s">
        <v>36</v>
      </c>
      <c r="W12" s="62">
        <v>1</v>
      </c>
      <c r="X12" s="63">
        <v>1</v>
      </c>
      <c r="Y12" s="150" t="s">
        <v>36</v>
      </c>
    </row>
    <row r="13" spans="1:25" ht="12.75" customHeight="1" x14ac:dyDescent="0.2">
      <c r="A13" s="895">
        <v>1979</v>
      </c>
      <c r="B13" s="62">
        <v>15</v>
      </c>
      <c r="C13" s="63">
        <v>12</v>
      </c>
      <c r="D13" s="150" t="s">
        <v>36</v>
      </c>
      <c r="E13" s="62">
        <v>6</v>
      </c>
      <c r="F13" s="62">
        <v>4</v>
      </c>
      <c r="G13" s="150" t="s">
        <v>36</v>
      </c>
      <c r="H13" s="62">
        <v>29</v>
      </c>
      <c r="I13" s="63">
        <v>26</v>
      </c>
      <c r="J13" s="150" t="s">
        <v>36</v>
      </c>
      <c r="K13" s="62">
        <v>19</v>
      </c>
      <c r="L13" s="63">
        <v>15</v>
      </c>
      <c r="M13" s="150" t="s">
        <v>36</v>
      </c>
      <c r="N13" s="62">
        <v>11</v>
      </c>
      <c r="O13" s="63">
        <v>14</v>
      </c>
      <c r="P13" s="150" t="s">
        <v>36</v>
      </c>
      <c r="Q13" s="62">
        <v>20</v>
      </c>
      <c r="R13" s="63">
        <v>29</v>
      </c>
      <c r="S13" s="150" t="s">
        <v>36</v>
      </c>
      <c r="T13" s="62">
        <f t="shared" si="0"/>
        <v>35</v>
      </c>
      <c r="U13" s="62">
        <f t="shared" si="1"/>
        <v>30</v>
      </c>
      <c r="V13" s="150" t="s">
        <v>36</v>
      </c>
      <c r="W13" s="62">
        <v>1</v>
      </c>
      <c r="X13" s="63">
        <v>0</v>
      </c>
      <c r="Y13" s="150" t="s">
        <v>36</v>
      </c>
    </row>
    <row r="14" spans="1:25" ht="12.75" customHeight="1" x14ac:dyDescent="0.2">
      <c r="A14" s="895">
        <v>1980</v>
      </c>
      <c r="B14" s="62">
        <v>15</v>
      </c>
      <c r="C14" s="63">
        <v>15</v>
      </c>
      <c r="D14" s="150" t="s">
        <v>36</v>
      </c>
      <c r="E14" s="62">
        <v>4</v>
      </c>
      <c r="F14" s="62">
        <v>3</v>
      </c>
      <c r="G14" s="150" t="s">
        <v>36</v>
      </c>
      <c r="H14" s="62">
        <v>22</v>
      </c>
      <c r="I14" s="63">
        <v>17</v>
      </c>
      <c r="J14" s="150" t="s">
        <v>36</v>
      </c>
      <c r="K14" s="62">
        <v>19</v>
      </c>
      <c r="L14" s="63">
        <v>15</v>
      </c>
      <c r="M14" s="150" t="s">
        <v>36</v>
      </c>
      <c r="N14" s="62">
        <v>11</v>
      </c>
      <c r="O14" s="63">
        <v>16</v>
      </c>
      <c r="P14" s="150" t="s">
        <v>36</v>
      </c>
      <c r="Q14" s="62">
        <v>20</v>
      </c>
      <c r="R14" s="63">
        <v>34</v>
      </c>
      <c r="S14" s="150" t="s">
        <v>36</v>
      </c>
      <c r="T14" s="62">
        <f t="shared" si="0"/>
        <v>26</v>
      </c>
      <c r="U14" s="62">
        <f t="shared" si="1"/>
        <v>20</v>
      </c>
      <c r="V14" s="150" t="s">
        <v>36</v>
      </c>
      <c r="W14" s="62">
        <v>1</v>
      </c>
      <c r="X14" s="63">
        <v>0</v>
      </c>
      <c r="Y14" s="150" t="s">
        <v>36</v>
      </c>
    </row>
    <row r="15" spans="1:25" ht="12.75" customHeight="1" x14ac:dyDescent="0.2">
      <c r="A15" s="895">
        <v>1981</v>
      </c>
      <c r="B15" s="62">
        <v>22</v>
      </c>
      <c r="C15" s="63">
        <v>21</v>
      </c>
      <c r="D15" s="150" t="s">
        <v>36</v>
      </c>
      <c r="E15" s="62">
        <v>3</v>
      </c>
      <c r="F15" s="62">
        <v>2</v>
      </c>
      <c r="G15" s="150" t="s">
        <v>36</v>
      </c>
      <c r="H15" s="62">
        <v>18</v>
      </c>
      <c r="I15" s="63">
        <v>14</v>
      </c>
      <c r="J15" s="150" t="s">
        <v>36</v>
      </c>
      <c r="K15" s="62">
        <v>19</v>
      </c>
      <c r="L15" s="63">
        <v>14</v>
      </c>
      <c r="M15" s="150" t="s">
        <v>36</v>
      </c>
      <c r="N15" s="62">
        <v>14</v>
      </c>
      <c r="O15" s="63">
        <v>14</v>
      </c>
      <c r="P15" s="150" t="s">
        <v>36</v>
      </c>
      <c r="Q15" s="62">
        <v>23</v>
      </c>
      <c r="R15" s="63">
        <v>34</v>
      </c>
      <c r="S15" s="150" t="s">
        <v>36</v>
      </c>
      <c r="T15" s="62">
        <f t="shared" si="0"/>
        <v>21</v>
      </c>
      <c r="U15" s="62">
        <f t="shared" si="1"/>
        <v>16</v>
      </c>
      <c r="V15" s="150" t="s">
        <v>36</v>
      </c>
      <c r="W15" s="62">
        <v>1</v>
      </c>
      <c r="X15" s="63">
        <v>0</v>
      </c>
      <c r="Y15" s="150" t="s">
        <v>36</v>
      </c>
    </row>
    <row r="16" spans="1:25" ht="12.75" customHeight="1" x14ac:dyDescent="0.2">
      <c r="A16" s="895">
        <v>1982</v>
      </c>
      <c r="B16" s="62">
        <v>25</v>
      </c>
      <c r="C16" s="63">
        <v>23</v>
      </c>
      <c r="D16" s="150" t="s">
        <v>36</v>
      </c>
      <c r="E16" s="62">
        <v>4</v>
      </c>
      <c r="F16" s="62">
        <v>2</v>
      </c>
      <c r="G16" s="150" t="s">
        <v>36</v>
      </c>
      <c r="H16" s="62">
        <v>19</v>
      </c>
      <c r="I16" s="63">
        <v>14</v>
      </c>
      <c r="J16" s="150" t="s">
        <v>36</v>
      </c>
      <c r="K16" s="62">
        <v>16</v>
      </c>
      <c r="L16" s="63">
        <v>14</v>
      </c>
      <c r="M16" s="150" t="s">
        <v>36</v>
      </c>
      <c r="N16" s="62">
        <v>13</v>
      </c>
      <c r="O16" s="63">
        <v>14</v>
      </c>
      <c r="P16" s="150" t="s">
        <v>36</v>
      </c>
      <c r="Q16" s="62">
        <v>23</v>
      </c>
      <c r="R16" s="63">
        <v>33</v>
      </c>
      <c r="S16" s="150" t="s">
        <v>36</v>
      </c>
      <c r="T16" s="62">
        <f t="shared" si="0"/>
        <v>23</v>
      </c>
      <c r="U16" s="62">
        <f t="shared" si="1"/>
        <v>16</v>
      </c>
      <c r="V16" s="150" t="s">
        <v>36</v>
      </c>
      <c r="W16" s="62">
        <v>1</v>
      </c>
      <c r="X16" s="63">
        <v>0</v>
      </c>
      <c r="Y16" s="150" t="s">
        <v>36</v>
      </c>
    </row>
    <row r="17" spans="1:25" ht="12.75" customHeight="1" x14ac:dyDescent="0.2">
      <c r="A17" s="895">
        <v>1983</v>
      </c>
      <c r="B17" s="150" t="s">
        <v>36</v>
      </c>
      <c r="C17" s="150" t="s">
        <v>36</v>
      </c>
      <c r="D17" s="150" t="s">
        <v>36</v>
      </c>
      <c r="E17" s="150" t="s">
        <v>36</v>
      </c>
      <c r="F17" s="150" t="s">
        <v>36</v>
      </c>
      <c r="G17" s="150" t="s">
        <v>36</v>
      </c>
      <c r="H17" s="62">
        <v>22</v>
      </c>
      <c r="I17" s="63">
        <v>18</v>
      </c>
      <c r="J17" s="150" t="s">
        <v>36</v>
      </c>
      <c r="K17" s="150" t="s">
        <v>36</v>
      </c>
      <c r="L17" s="150" t="s">
        <v>36</v>
      </c>
      <c r="M17" s="150" t="s">
        <v>36</v>
      </c>
      <c r="N17" s="150" t="s">
        <v>36</v>
      </c>
      <c r="O17" s="150" t="s">
        <v>36</v>
      </c>
      <c r="P17" s="150" t="s">
        <v>36</v>
      </c>
      <c r="Q17" s="150" t="s">
        <v>36</v>
      </c>
      <c r="R17" s="150" t="s">
        <v>36</v>
      </c>
      <c r="S17" s="150" t="s">
        <v>36</v>
      </c>
      <c r="T17" s="150" t="s">
        <v>36</v>
      </c>
      <c r="U17" s="150" t="s">
        <v>36</v>
      </c>
      <c r="V17" s="150" t="s">
        <v>36</v>
      </c>
      <c r="W17" s="150" t="s">
        <v>36</v>
      </c>
      <c r="X17" s="1074" t="s">
        <v>36</v>
      </c>
      <c r="Y17" s="150" t="s">
        <v>36</v>
      </c>
    </row>
    <row r="18" spans="1:25" ht="12.75" customHeight="1" x14ac:dyDescent="0.2">
      <c r="A18" s="895">
        <v>1984</v>
      </c>
      <c r="B18" s="150" t="s">
        <v>37</v>
      </c>
      <c r="C18" s="150" t="s">
        <v>37</v>
      </c>
      <c r="D18" s="150" t="s">
        <v>37</v>
      </c>
      <c r="E18" s="150" t="s">
        <v>37</v>
      </c>
      <c r="F18" s="150" t="s">
        <v>37</v>
      </c>
      <c r="G18" s="150" t="s">
        <v>37</v>
      </c>
      <c r="H18" s="150" t="s">
        <v>37</v>
      </c>
      <c r="I18" s="150" t="s">
        <v>37</v>
      </c>
      <c r="J18" s="150" t="s">
        <v>37</v>
      </c>
      <c r="K18" s="150" t="s">
        <v>37</v>
      </c>
      <c r="L18" s="150" t="s">
        <v>37</v>
      </c>
      <c r="M18" s="150" t="s">
        <v>37</v>
      </c>
      <c r="N18" s="150" t="s">
        <v>37</v>
      </c>
      <c r="O18" s="150" t="s">
        <v>37</v>
      </c>
      <c r="P18" s="150" t="s">
        <v>37</v>
      </c>
      <c r="Q18" s="150" t="s">
        <v>37</v>
      </c>
      <c r="R18" s="150" t="s">
        <v>37</v>
      </c>
      <c r="S18" s="150" t="s">
        <v>37</v>
      </c>
      <c r="T18" s="150" t="s">
        <v>37</v>
      </c>
      <c r="U18" s="150" t="s">
        <v>37</v>
      </c>
      <c r="V18" s="150" t="s">
        <v>37</v>
      </c>
      <c r="W18" s="150" t="s">
        <v>37</v>
      </c>
      <c r="X18" s="150" t="s">
        <v>37</v>
      </c>
      <c r="Y18" s="150" t="s">
        <v>37</v>
      </c>
    </row>
    <row r="19" spans="1:25" ht="12.75" customHeight="1" x14ac:dyDescent="0.2">
      <c r="A19" s="895">
        <v>1985</v>
      </c>
      <c r="B19" s="150" t="s">
        <v>37</v>
      </c>
      <c r="C19" s="150" t="s">
        <v>37</v>
      </c>
      <c r="D19" s="150" t="s">
        <v>37</v>
      </c>
      <c r="E19" s="150" t="s">
        <v>37</v>
      </c>
      <c r="F19" s="150" t="s">
        <v>37</v>
      </c>
      <c r="G19" s="150" t="s">
        <v>37</v>
      </c>
      <c r="H19" s="150" t="s">
        <v>37</v>
      </c>
      <c r="I19" s="150" t="s">
        <v>37</v>
      </c>
      <c r="J19" s="150" t="s">
        <v>37</v>
      </c>
      <c r="K19" s="150" t="s">
        <v>37</v>
      </c>
      <c r="L19" s="150" t="s">
        <v>37</v>
      </c>
      <c r="M19" s="150" t="s">
        <v>37</v>
      </c>
      <c r="N19" s="150" t="s">
        <v>37</v>
      </c>
      <c r="O19" s="150" t="s">
        <v>37</v>
      </c>
      <c r="P19" s="150" t="s">
        <v>37</v>
      </c>
      <c r="Q19" s="150" t="s">
        <v>37</v>
      </c>
      <c r="R19" s="150" t="s">
        <v>37</v>
      </c>
      <c r="S19" s="150" t="s">
        <v>37</v>
      </c>
      <c r="T19" s="150" t="s">
        <v>37</v>
      </c>
      <c r="U19" s="150" t="s">
        <v>37</v>
      </c>
      <c r="V19" s="150" t="s">
        <v>37</v>
      </c>
      <c r="W19" s="150" t="s">
        <v>37</v>
      </c>
      <c r="X19" s="150" t="s">
        <v>37</v>
      </c>
      <c r="Y19" s="150" t="s">
        <v>37</v>
      </c>
    </row>
    <row r="20" spans="1:25" ht="12.75" customHeight="1" x14ac:dyDescent="0.2">
      <c r="A20" s="895">
        <v>1986</v>
      </c>
      <c r="B20" s="62">
        <v>22</v>
      </c>
      <c r="C20" s="151">
        <v>26</v>
      </c>
      <c r="D20" s="150" t="s">
        <v>36</v>
      </c>
      <c r="E20" s="62">
        <v>3</v>
      </c>
      <c r="F20" s="62">
        <v>1</v>
      </c>
      <c r="G20" s="150" t="s">
        <v>36</v>
      </c>
      <c r="H20" s="151">
        <v>20</v>
      </c>
      <c r="I20" s="151">
        <v>13</v>
      </c>
      <c r="J20" s="150" t="s">
        <v>36</v>
      </c>
      <c r="K20" s="62">
        <v>18</v>
      </c>
      <c r="L20" s="151">
        <v>13</v>
      </c>
      <c r="M20" s="150" t="s">
        <v>36</v>
      </c>
      <c r="N20" s="151">
        <v>14</v>
      </c>
      <c r="O20" s="151">
        <v>14</v>
      </c>
      <c r="P20" s="150" t="s">
        <v>36</v>
      </c>
      <c r="Q20" s="151">
        <v>23</v>
      </c>
      <c r="R20" s="151">
        <v>33</v>
      </c>
      <c r="S20" s="150" t="s">
        <v>36</v>
      </c>
      <c r="T20" s="62">
        <f t="shared" si="0"/>
        <v>23</v>
      </c>
      <c r="U20" s="62">
        <f t="shared" si="1"/>
        <v>14</v>
      </c>
      <c r="V20" s="150" t="s">
        <v>36</v>
      </c>
      <c r="W20" s="62">
        <v>1</v>
      </c>
      <c r="X20" s="62">
        <v>1</v>
      </c>
      <c r="Y20" s="150" t="s">
        <v>36</v>
      </c>
    </row>
    <row r="21" spans="1:25" ht="12.75" customHeight="1" x14ac:dyDescent="0.2">
      <c r="A21" s="895">
        <v>1987</v>
      </c>
      <c r="B21" s="62">
        <v>23</v>
      </c>
      <c r="C21" s="151">
        <v>24</v>
      </c>
      <c r="D21" s="150" t="s">
        <v>36</v>
      </c>
      <c r="E21" s="62">
        <v>3</v>
      </c>
      <c r="F21" s="62">
        <v>2</v>
      </c>
      <c r="G21" s="150" t="s">
        <v>36</v>
      </c>
      <c r="H21" s="151">
        <v>19</v>
      </c>
      <c r="I21" s="151">
        <v>13</v>
      </c>
      <c r="J21" s="150" t="s">
        <v>36</v>
      </c>
      <c r="K21" s="62">
        <v>17</v>
      </c>
      <c r="L21" s="151">
        <v>13</v>
      </c>
      <c r="M21" s="150" t="s">
        <v>36</v>
      </c>
      <c r="N21" s="151">
        <v>13</v>
      </c>
      <c r="O21" s="151">
        <v>13</v>
      </c>
      <c r="P21" s="150" t="s">
        <v>36</v>
      </c>
      <c r="Q21" s="151">
        <v>24</v>
      </c>
      <c r="R21" s="151">
        <v>35</v>
      </c>
      <c r="S21" s="150" t="s">
        <v>36</v>
      </c>
      <c r="T21" s="62">
        <f t="shared" si="0"/>
        <v>22</v>
      </c>
      <c r="U21" s="62">
        <f t="shared" si="1"/>
        <v>15</v>
      </c>
      <c r="V21" s="150" t="s">
        <v>36</v>
      </c>
      <c r="W21" s="62">
        <v>1</v>
      </c>
      <c r="X21" s="62">
        <v>1</v>
      </c>
      <c r="Y21" s="150" t="s">
        <v>36</v>
      </c>
    </row>
    <row r="22" spans="1:25" ht="12.75" customHeight="1" x14ac:dyDescent="0.2">
      <c r="A22" s="895">
        <v>1988</v>
      </c>
      <c r="B22" s="62">
        <v>26</v>
      </c>
      <c r="C22" s="151">
        <v>29</v>
      </c>
      <c r="D22" s="150" t="s">
        <v>36</v>
      </c>
      <c r="E22" s="62">
        <v>3</v>
      </c>
      <c r="F22" s="81">
        <v>2</v>
      </c>
      <c r="G22" s="150" t="s">
        <v>36</v>
      </c>
      <c r="H22" s="151">
        <v>20</v>
      </c>
      <c r="I22" s="62">
        <v>14</v>
      </c>
      <c r="J22" s="150" t="s">
        <v>36</v>
      </c>
      <c r="K22" s="62">
        <v>17</v>
      </c>
      <c r="L22" s="62">
        <v>14</v>
      </c>
      <c r="M22" s="150" t="s">
        <v>36</v>
      </c>
      <c r="N22" s="151">
        <v>12</v>
      </c>
      <c r="O22" s="151">
        <v>12</v>
      </c>
      <c r="P22" s="150" t="s">
        <v>36</v>
      </c>
      <c r="Q22" s="151">
        <v>22</v>
      </c>
      <c r="R22" s="151">
        <v>29</v>
      </c>
      <c r="S22" s="150" t="s">
        <v>36</v>
      </c>
      <c r="T22" s="62">
        <f t="shared" si="0"/>
        <v>23</v>
      </c>
      <c r="U22" s="62">
        <f t="shared" si="1"/>
        <v>16</v>
      </c>
      <c r="V22" s="150" t="s">
        <v>36</v>
      </c>
      <c r="W22" s="62">
        <v>1</v>
      </c>
      <c r="X22" s="62">
        <v>1</v>
      </c>
      <c r="Y22" s="150" t="s">
        <v>36</v>
      </c>
    </row>
    <row r="23" spans="1:25" s="72" customFormat="1" ht="12.75" customHeight="1" x14ac:dyDescent="0.2">
      <c r="A23" s="6">
        <v>1989</v>
      </c>
      <c r="B23" s="661">
        <v>24.536322845334531</v>
      </c>
      <c r="C23" s="661">
        <v>28.730443854238409</v>
      </c>
      <c r="D23" s="827">
        <v>26.586255436377801</v>
      </c>
      <c r="E23" s="661">
        <v>3.3860364621186121</v>
      </c>
      <c r="F23" s="661">
        <v>1.6332901995195432</v>
      </c>
      <c r="G23" s="828">
        <v>2.5293583453203299</v>
      </c>
      <c r="H23" s="661">
        <v>22.161804075532388</v>
      </c>
      <c r="I23" s="661">
        <v>15.342291102419832</v>
      </c>
      <c r="J23" s="827">
        <v>18.828676140274709</v>
      </c>
      <c r="K23" s="661">
        <v>18.101038810885921</v>
      </c>
      <c r="L23" s="661">
        <v>14.113854736266127</v>
      </c>
      <c r="M23" s="827">
        <v>16.152249406931901</v>
      </c>
      <c r="N23" s="661">
        <v>12.377336378174595</v>
      </c>
      <c r="O23" s="661">
        <v>11.284407176311408</v>
      </c>
      <c r="P23" s="827">
        <v>11.843152651513799</v>
      </c>
      <c r="Q23" s="661">
        <v>19.102062052969444</v>
      </c>
      <c r="R23" s="661">
        <v>28.189943616360253</v>
      </c>
      <c r="S23" s="827">
        <v>23.543885395879499</v>
      </c>
      <c r="T23" s="661">
        <v>25.547840537650998</v>
      </c>
      <c r="U23" s="661">
        <v>16.975581301939375</v>
      </c>
      <c r="V23" s="828">
        <v>21.358034485595098</v>
      </c>
      <c r="W23" s="661">
        <v>0.33539937498545747</v>
      </c>
      <c r="X23" s="661">
        <v>0.70576931488471695</v>
      </c>
      <c r="Y23" s="828">
        <v>0.51642262370208214</v>
      </c>
    </row>
    <row r="24" spans="1:25" ht="12.75" customHeight="1" x14ac:dyDescent="0.2">
      <c r="A24" s="895">
        <v>1990</v>
      </c>
      <c r="B24" s="62">
        <v>24.639731527248717</v>
      </c>
      <c r="C24" s="62">
        <v>24.806373931746752</v>
      </c>
      <c r="D24" s="827">
        <v>24.721015706282952</v>
      </c>
      <c r="E24" s="62">
        <v>3.2088675544656025</v>
      </c>
      <c r="F24" s="62">
        <v>1.902064430710513</v>
      </c>
      <c r="G24" s="827">
        <v>2.571440247802566</v>
      </c>
      <c r="H24" s="62">
        <v>22.787659621728494</v>
      </c>
      <c r="I24" s="62">
        <v>17.365973432194753</v>
      </c>
      <c r="J24" s="827">
        <v>20.143090778461058</v>
      </c>
      <c r="K24" s="62">
        <v>17.101809828934726</v>
      </c>
      <c r="L24" s="62">
        <v>16.800903122593077</v>
      </c>
      <c r="M24" s="827">
        <v>16.95503473489471</v>
      </c>
      <c r="N24" s="62">
        <v>11.035271998475494</v>
      </c>
      <c r="O24" s="62">
        <v>13.008421970924569</v>
      </c>
      <c r="P24" s="827">
        <v>11.997727359743514</v>
      </c>
      <c r="Q24" s="62">
        <v>20.659467884583293</v>
      </c>
      <c r="R24" s="62">
        <v>25.711659586408519</v>
      </c>
      <c r="S24" s="827">
        <v>23.123806154593353</v>
      </c>
      <c r="T24" s="62">
        <v>25.996527176194096</v>
      </c>
      <c r="U24" s="62">
        <v>19.268037862905267</v>
      </c>
      <c r="V24" s="828">
        <v>22.714531026263501</v>
      </c>
      <c r="W24" s="62">
        <v>0.56719158456785734</v>
      </c>
      <c r="X24" s="62">
        <v>0.40460352542438688</v>
      </c>
      <c r="Y24" s="828">
        <v>0.48788501822174013</v>
      </c>
    </row>
    <row r="25" spans="1:25" ht="12.75" customHeight="1" x14ac:dyDescent="0.2">
      <c r="A25" s="895">
        <v>1991</v>
      </c>
      <c r="B25" s="62">
        <v>19.242032538305185</v>
      </c>
      <c r="C25" s="62">
        <v>21.412556451618006</v>
      </c>
      <c r="D25" s="827">
        <v>20.303163992789649</v>
      </c>
      <c r="E25" s="62">
        <v>2.8001154123952219</v>
      </c>
      <c r="F25" s="62">
        <v>1.6816111893210073</v>
      </c>
      <c r="G25" s="827">
        <v>2.2532981182864105</v>
      </c>
      <c r="H25" s="62">
        <v>26.300779610549327</v>
      </c>
      <c r="I25" s="62">
        <v>17.765036382104029</v>
      </c>
      <c r="J25" s="827">
        <v>22.127802951992628</v>
      </c>
      <c r="K25" s="62">
        <v>17.751719939806055</v>
      </c>
      <c r="L25" s="62">
        <v>15.731003173949132</v>
      </c>
      <c r="M25" s="827">
        <v>16.76382659861833</v>
      </c>
      <c r="N25" s="62">
        <v>11.767763880016455</v>
      </c>
      <c r="O25" s="62">
        <v>13.781580283058965</v>
      </c>
      <c r="P25" s="827">
        <v>12.752283753636643</v>
      </c>
      <c r="Q25" s="62">
        <v>21.495344680226275</v>
      </c>
      <c r="R25" s="62">
        <v>29.078059794247274</v>
      </c>
      <c r="S25" s="827">
        <v>25.202402441038874</v>
      </c>
      <c r="T25" s="62">
        <v>29.100895022944549</v>
      </c>
      <c r="U25" s="62">
        <v>19.446647571425036</v>
      </c>
      <c r="V25" s="828">
        <v>24.381101070279051</v>
      </c>
      <c r="W25" s="62">
        <v>0.64224393870349383</v>
      </c>
      <c r="X25" s="62">
        <v>0.55015272570052709</v>
      </c>
      <c r="Y25" s="828">
        <v>0.59722214364307824</v>
      </c>
    </row>
    <row r="26" spans="1:25" ht="12.75" customHeight="1" x14ac:dyDescent="0.2">
      <c r="A26" s="895">
        <v>1992</v>
      </c>
      <c r="B26" s="62">
        <v>17.419235456500559</v>
      </c>
      <c r="C26" s="62">
        <v>19.422991291241264</v>
      </c>
      <c r="D26" s="827">
        <v>18.394864202029694</v>
      </c>
      <c r="E26" s="62">
        <v>4.3660794117358277</v>
      </c>
      <c r="F26" s="62">
        <v>1.5382799762780275</v>
      </c>
      <c r="G26" s="827">
        <v>2.9892238248480409</v>
      </c>
      <c r="H26" s="62">
        <v>24.655565401794995</v>
      </c>
      <c r="I26" s="62">
        <v>17.927988119137222</v>
      </c>
      <c r="J26" s="827">
        <v>21.37990792351048</v>
      </c>
      <c r="K26" s="62">
        <v>18.824377661611859</v>
      </c>
      <c r="L26" s="62">
        <v>16.560703669462672</v>
      </c>
      <c r="M26" s="827">
        <v>17.72219476140306</v>
      </c>
      <c r="N26" s="62">
        <v>12.669588706532044</v>
      </c>
      <c r="O26" s="62">
        <v>13.258955956678403</v>
      </c>
      <c r="P26" s="827">
        <v>12.956551629333008</v>
      </c>
      <c r="Q26" s="62">
        <v>21.264458307866114</v>
      </c>
      <c r="R26" s="62">
        <v>30.720989110199891</v>
      </c>
      <c r="S26" s="827">
        <v>25.868843295185417</v>
      </c>
      <c r="T26" s="62">
        <v>29.021644813530823</v>
      </c>
      <c r="U26" s="62">
        <v>19.466268095415248</v>
      </c>
      <c r="V26" s="828">
        <v>24.369131748358541</v>
      </c>
      <c r="W26" s="62">
        <v>0.80069505396503959</v>
      </c>
      <c r="X26" s="62">
        <v>0.57009187699838015</v>
      </c>
      <c r="Y26" s="828">
        <v>0.68841436369423847</v>
      </c>
    </row>
    <row r="27" spans="1:25" ht="12.75" customHeight="1" x14ac:dyDescent="0.2">
      <c r="A27" s="895">
        <v>1993</v>
      </c>
      <c r="B27" s="62">
        <v>16.886473211652589</v>
      </c>
      <c r="C27" s="62">
        <v>19.922189110481689</v>
      </c>
      <c r="D27" s="827">
        <v>18.360709634225053</v>
      </c>
      <c r="E27" s="62">
        <v>4.2506275358664718</v>
      </c>
      <c r="F27" s="62">
        <v>1.8152162762594342</v>
      </c>
      <c r="G27" s="827">
        <v>3.0679173935106241</v>
      </c>
      <c r="H27" s="62">
        <v>24.69781838445391</v>
      </c>
      <c r="I27" s="62">
        <v>19.989590141330211</v>
      </c>
      <c r="J27" s="827">
        <v>22.41135884966166</v>
      </c>
      <c r="K27" s="62">
        <v>19.419566014973597</v>
      </c>
      <c r="L27" s="62">
        <v>15.399533134039517</v>
      </c>
      <c r="M27" s="827">
        <v>17.467315181719339</v>
      </c>
      <c r="N27" s="62">
        <v>12.163632781230641</v>
      </c>
      <c r="O27" s="62">
        <v>13.029173507613873</v>
      </c>
      <c r="P27" s="827">
        <v>12.583965811915776</v>
      </c>
      <c r="Q27" s="62">
        <v>21.019594938383641</v>
      </c>
      <c r="R27" s="62">
        <v>28.384980941250877</v>
      </c>
      <c r="S27" s="827">
        <v>24.596451493346237</v>
      </c>
      <c r="T27" s="62">
        <v>28.948445920320381</v>
      </c>
      <c r="U27" s="62">
        <v>21.804806417589646</v>
      </c>
      <c r="V27" s="828">
        <v>25.47927624317229</v>
      </c>
      <c r="W27" s="62">
        <v>1.5622871334448616</v>
      </c>
      <c r="X27" s="62">
        <v>1.4593168890256509</v>
      </c>
      <c r="Y27" s="828">
        <v>1.5122816356238709</v>
      </c>
    </row>
    <row r="28" spans="1:25" ht="12.75" customHeight="1" x14ac:dyDescent="0.2">
      <c r="A28" s="895">
        <v>1994</v>
      </c>
      <c r="B28" s="62">
        <v>17.592695674274729</v>
      </c>
      <c r="C28" s="62">
        <v>19.326125649211495</v>
      </c>
      <c r="D28" s="827">
        <v>18.438644702222749</v>
      </c>
      <c r="E28" s="62">
        <v>4.4748457884036945</v>
      </c>
      <c r="F28" s="62">
        <v>2.4356202902710273</v>
      </c>
      <c r="G28" s="827">
        <v>3.4796623354485967</v>
      </c>
      <c r="H28" s="62">
        <v>25.967978150614766</v>
      </c>
      <c r="I28" s="62">
        <v>20.508632178589536</v>
      </c>
      <c r="J28" s="827">
        <v>23.30370645516312</v>
      </c>
      <c r="K28" s="62">
        <v>17.587891883599671</v>
      </c>
      <c r="L28" s="62">
        <v>15.686783933987861</v>
      </c>
      <c r="M28" s="827">
        <v>16.660112599029134</v>
      </c>
      <c r="N28" s="62">
        <v>12.070786262283665</v>
      </c>
      <c r="O28" s="62">
        <v>13.392776890925246</v>
      </c>
      <c r="P28" s="827">
        <v>12.715944534279414</v>
      </c>
      <c r="Q28" s="62">
        <v>20.285834817050187</v>
      </c>
      <c r="R28" s="62">
        <v>27.0478500664879</v>
      </c>
      <c r="S28" s="827">
        <v>23.585835572743605</v>
      </c>
      <c r="T28" s="62">
        <v>30.44282393901846</v>
      </c>
      <c r="U28" s="62">
        <v>22.944252468860565</v>
      </c>
      <c r="V28" s="828">
        <v>26.783368790611341</v>
      </c>
      <c r="W28" s="62">
        <v>2.0199674237710123</v>
      </c>
      <c r="X28" s="62">
        <v>1.6022109905318656</v>
      </c>
      <c r="Y28" s="828">
        <v>1.8160938011108827</v>
      </c>
    </row>
    <row r="29" spans="1:25" ht="12.75" customHeight="1" x14ac:dyDescent="0.2">
      <c r="A29" s="895">
        <v>1995</v>
      </c>
      <c r="B29" s="62">
        <v>21.386583260259712</v>
      </c>
      <c r="C29" s="62">
        <v>19.30421513421706</v>
      </c>
      <c r="D29" s="827">
        <v>20.370183893618986</v>
      </c>
      <c r="E29" s="62">
        <v>4.3857025746232372</v>
      </c>
      <c r="F29" s="62">
        <v>2.5917288815496113</v>
      </c>
      <c r="G29" s="827">
        <v>3.5100679053224502</v>
      </c>
      <c r="H29" s="62">
        <v>23.96827054395845</v>
      </c>
      <c r="I29" s="62">
        <v>21.576789293309094</v>
      </c>
      <c r="J29" s="827">
        <v>22.800993731518513</v>
      </c>
      <c r="K29" s="62">
        <v>18.407845598489576</v>
      </c>
      <c r="L29" s="62">
        <v>16.524430733600003</v>
      </c>
      <c r="M29" s="827">
        <v>17.488554887181039</v>
      </c>
      <c r="N29" s="62">
        <v>12.486599122714704</v>
      </c>
      <c r="O29" s="62">
        <v>13.500255969148544</v>
      </c>
      <c r="P29" s="827">
        <v>12.981362831311955</v>
      </c>
      <c r="Q29" s="62">
        <v>17.622134115059325</v>
      </c>
      <c r="R29" s="62">
        <v>24.909342228840398</v>
      </c>
      <c r="S29" s="827">
        <v>21.179004592855136</v>
      </c>
      <c r="T29" s="62">
        <v>28.353973118581688</v>
      </c>
      <c r="U29" s="62">
        <v>24.168518174858704</v>
      </c>
      <c r="V29" s="828">
        <v>26.311061636841082</v>
      </c>
      <c r="W29" s="62">
        <v>1.7428647849005257</v>
      </c>
      <c r="X29" s="62">
        <v>1.5932377593348213</v>
      </c>
      <c r="Y29" s="828">
        <v>1.6698321581927993</v>
      </c>
    </row>
    <row r="30" spans="1:25" ht="12.75" customHeight="1" x14ac:dyDescent="0.2">
      <c r="A30" s="895">
        <v>1996</v>
      </c>
      <c r="B30" s="62">
        <v>20.308636664606897</v>
      </c>
      <c r="C30" s="62">
        <v>18.939780687575784</v>
      </c>
      <c r="D30" s="827">
        <v>19.641487494031654</v>
      </c>
      <c r="E30" s="62">
        <v>4.5459120591527169</v>
      </c>
      <c r="F30" s="62">
        <v>2.3207878526313381</v>
      </c>
      <c r="G30" s="827">
        <v>3.4614372906493203</v>
      </c>
      <c r="H30" s="62">
        <v>25.408329773812468</v>
      </c>
      <c r="I30" s="62">
        <v>18.291382722606954</v>
      </c>
      <c r="J30" s="827">
        <v>21.939692165544425</v>
      </c>
      <c r="K30" s="62">
        <v>17.835280679364523</v>
      </c>
      <c r="L30" s="62">
        <v>17.723730103225847</v>
      </c>
      <c r="M30" s="827">
        <v>17.7809134737576</v>
      </c>
      <c r="N30" s="62">
        <v>11.382812374974547</v>
      </c>
      <c r="O30" s="62">
        <v>14.65603658797631</v>
      </c>
      <c r="P30" s="827">
        <v>12.978107172563222</v>
      </c>
      <c r="Q30" s="62">
        <v>18.230953580337605</v>
      </c>
      <c r="R30" s="62">
        <v>25.792152344538184</v>
      </c>
      <c r="S30" s="827">
        <v>21.916109337206663</v>
      </c>
      <c r="T30" s="62">
        <v>29.954241832965184</v>
      </c>
      <c r="U30" s="62">
        <v>20.612170575238292</v>
      </c>
      <c r="V30" s="828">
        <v>25.401129456193889</v>
      </c>
      <c r="W30" s="62">
        <v>2.2880748677542782</v>
      </c>
      <c r="X30" s="62">
        <v>2.2761297014372066</v>
      </c>
      <c r="Y30" s="828">
        <v>2.2822530662392189</v>
      </c>
    </row>
    <row r="31" spans="1:25" ht="12.75" customHeight="1" x14ac:dyDescent="0.2">
      <c r="A31" s="895">
        <v>1997</v>
      </c>
      <c r="B31" s="62">
        <v>19.76791016043315</v>
      </c>
      <c r="C31" s="62">
        <v>18.151805381396851</v>
      </c>
      <c r="D31" s="827">
        <v>18.977938284215139</v>
      </c>
      <c r="E31" s="62">
        <v>4.4916356220381903</v>
      </c>
      <c r="F31" s="62">
        <v>2.557312221149616</v>
      </c>
      <c r="G31" s="827">
        <v>3.5461145728870398</v>
      </c>
      <c r="H31" s="62">
        <v>24.731075646742422</v>
      </c>
      <c r="I31" s="62">
        <v>19.843894417650233</v>
      </c>
      <c r="J31" s="827">
        <v>22.342161403653702</v>
      </c>
      <c r="K31" s="62">
        <v>18.422367857540461</v>
      </c>
      <c r="L31" s="62">
        <v>17.722497701300739</v>
      </c>
      <c r="M31" s="827">
        <v>18.080262724503914</v>
      </c>
      <c r="N31" s="62">
        <v>11.051154955526963</v>
      </c>
      <c r="O31" s="62">
        <v>12.795416137282112</v>
      </c>
      <c r="P31" s="827">
        <v>11.903771256301493</v>
      </c>
      <c r="Q31" s="62">
        <v>20.624979604162888</v>
      </c>
      <c r="R31" s="62">
        <v>28.138329198966584</v>
      </c>
      <c r="S31" s="827">
        <v>24.297597217254861</v>
      </c>
      <c r="T31" s="62">
        <v>29.222711268780614</v>
      </c>
      <c r="U31" s="62">
        <v>22.401206638799849</v>
      </c>
      <c r="V31" s="828">
        <v>25.888275976540637</v>
      </c>
      <c r="W31" s="62">
        <v>0.91087615355163243</v>
      </c>
      <c r="X31" s="62">
        <v>0.79074494225587555</v>
      </c>
      <c r="Y31" s="828">
        <v>0.85215454118424616</v>
      </c>
    </row>
    <row r="32" spans="1:25" ht="12.75" customHeight="1" x14ac:dyDescent="0.2">
      <c r="A32" s="895">
        <v>1998</v>
      </c>
      <c r="B32" s="62">
        <v>23.962391228801117</v>
      </c>
      <c r="C32" s="62">
        <v>20.537380937344434</v>
      </c>
      <c r="D32" s="827">
        <v>22.299736109142373</v>
      </c>
      <c r="E32" s="62">
        <v>3.7397155427979327</v>
      </c>
      <c r="F32" s="62">
        <v>2.7779028629052549</v>
      </c>
      <c r="G32" s="827">
        <v>3.2728081059456899</v>
      </c>
      <c r="H32" s="62">
        <v>25.974963196283312</v>
      </c>
      <c r="I32" s="62">
        <v>18.636369931514043</v>
      </c>
      <c r="J32" s="827">
        <v>22.412477648955399</v>
      </c>
      <c r="K32" s="62">
        <v>18.48665224988434</v>
      </c>
      <c r="L32" s="62">
        <v>16.769972903396674</v>
      </c>
      <c r="M32" s="827">
        <v>17.653298343949945</v>
      </c>
      <c r="N32" s="62">
        <v>11.070525542339025</v>
      </c>
      <c r="O32" s="62">
        <v>14.438623960004247</v>
      </c>
      <c r="P32" s="827">
        <v>12.705553060830299</v>
      </c>
      <c r="Q32" s="62">
        <v>15.528159817621187</v>
      </c>
      <c r="R32" s="62">
        <v>26.324200733393322</v>
      </c>
      <c r="S32" s="827">
        <v>20.769047048072821</v>
      </c>
      <c r="T32" s="62">
        <v>29.714678739081243</v>
      </c>
      <c r="U32" s="62">
        <v>21.414272794419297</v>
      </c>
      <c r="V32" s="828">
        <v>25.685285754901312</v>
      </c>
      <c r="W32" s="62">
        <v>1.237592422268724</v>
      </c>
      <c r="X32" s="62">
        <v>0.5155486714389198</v>
      </c>
      <c r="Y32" s="828">
        <v>0.88707968310130281</v>
      </c>
    </row>
    <row r="33" spans="1:25" ht="12.75" customHeight="1" x14ac:dyDescent="0.2">
      <c r="A33" s="895">
        <v>1999</v>
      </c>
      <c r="B33" s="62">
        <v>26.427033589935633</v>
      </c>
      <c r="C33" s="62">
        <v>22.428992090736354</v>
      </c>
      <c r="D33" s="827">
        <v>24.486850414625756</v>
      </c>
      <c r="E33" s="62">
        <v>4.6612850622518405</v>
      </c>
      <c r="F33" s="62">
        <v>2.4656983939497028</v>
      </c>
      <c r="G33" s="827">
        <v>3.5958032970857432</v>
      </c>
      <c r="H33" s="62">
        <v>24.673046023789411</v>
      </c>
      <c r="I33" s="62">
        <v>20.014249419560031</v>
      </c>
      <c r="J33" s="827">
        <v>22.412209364008149</v>
      </c>
      <c r="K33" s="62">
        <v>17.08618070915751</v>
      </c>
      <c r="L33" s="62">
        <v>17.265240035908761</v>
      </c>
      <c r="M33" s="827">
        <v>17.173075228190076</v>
      </c>
      <c r="N33" s="62">
        <v>10.08338743185012</v>
      </c>
      <c r="O33" s="62">
        <v>12.716811412354811</v>
      </c>
      <c r="P33" s="827">
        <v>11.361344376883412</v>
      </c>
      <c r="Q33" s="62">
        <v>16.450078672302769</v>
      </c>
      <c r="R33" s="62">
        <v>24.676623631927519</v>
      </c>
      <c r="S33" s="827">
        <v>20.442284387223616</v>
      </c>
      <c r="T33" s="62">
        <v>29.334331086041253</v>
      </c>
      <c r="U33" s="62">
        <v>22.479947813509732</v>
      </c>
      <c r="V33" s="828">
        <v>26.008012661093989</v>
      </c>
      <c r="W33" s="62">
        <v>0.61898851071589467</v>
      </c>
      <c r="X33" s="62">
        <v>0.43238501556400594</v>
      </c>
      <c r="Y33" s="828">
        <v>0.52843293198561325</v>
      </c>
    </row>
    <row r="34" spans="1:25" ht="12.75" customHeight="1" x14ac:dyDescent="0.2">
      <c r="A34" s="895">
        <v>2000</v>
      </c>
      <c r="B34" s="62">
        <v>22.646627327318637</v>
      </c>
      <c r="C34" s="62">
        <v>20.35805771991015</v>
      </c>
      <c r="D34" s="827">
        <v>21.489908845918375</v>
      </c>
      <c r="E34" s="62">
        <v>5.7643905147006445</v>
      </c>
      <c r="F34" s="62">
        <v>2.3404697494630105</v>
      </c>
      <c r="G34" s="827">
        <v>4.0338281515625729</v>
      </c>
      <c r="H34" s="62">
        <v>27.122191464094819</v>
      </c>
      <c r="I34" s="62">
        <v>21.002076629647682</v>
      </c>
      <c r="J34" s="827">
        <v>24.028883786503155</v>
      </c>
      <c r="K34" s="62">
        <v>17.139977750453102</v>
      </c>
      <c r="L34" s="62">
        <v>16.127737617855484</v>
      </c>
      <c r="M34" s="827">
        <v>16.628358237024319</v>
      </c>
      <c r="N34" s="62">
        <v>11.240568509120711</v>
      </c>
      <c r="O34" s="62">
        <v>15.97883902468439</v>
      </c>
      <c r="P34" s="827">
        <v>13.635446540135721</v>
      </c>
      <c r="Q34" s="62">
        <v>15.275184153386851</v>
      </c>
      <c r="R34" s="62">
        <v>23.744152547648934</v>
      </c>
      <c r="S34" s="827">
        <v>19.555679808110963</v>
      </c>
      <c r="T34" s="62">
        <v>32.886581978795462</v>
      </c>
      <c r="U34" s="62">
        <v>23.342546379110694</v>
      </c>
      <c r="V34" s="828">
        <v>28.06271193806586</v>
      </c>
      <c r="W34" s="62">
        <v>0.81106028092263216</v>
      </c>
      <c r="X34" s="62">
        <v>0.44866671078773951</v>
      </c>
      <c r="Y34" s="828">
        <v>0.62789463074581442</v>
      </c>
    </row>
    <row r="35" spans="1:25" ht="12.75" customHeight="1" x14ac:dyDescent="0.2">
      <c r="A35" s="895">
        <v>2001</v>
      </c>
      <c r="B35" s="62">
        <v>23.929781879244157</v>
      </c>
      <c r="C35" s="62">
        <v>19.96801084389428</v>
      </c>
      <c r="D35" s="827">
        <v>21.99824806488968</v>
      </c>
      <c r="E35" s="62">
        <v>5.6079486993062684</v>
      </c>
      <c r="F35" s="62">
        <v>2.7630155078588743</v>
      </c>
      <c r="G35" s="827">
        <v>4.2251508062156589</v>
      </c>
      <c r="H35" s="62">
        <v>25.444243525236182</v>
      </c>
      <c r="I35" s="62">
        <v>22.798173195455611</v>
      </c>
      <c r="J35" s="827">
        <v>24.150713511137496</v>
      </c>
      <c r="K35" s="62">
        <v>17.239567722725425</v>
      </c>
      <c r="L35" s="62">
        <v>14.853028655048355</v>
      </c>
      <c r="M35" s="827">
        <v>16.074995304374735</v>
      </c>
      <c r="N35" s="62">
        <v>9.875970701720485</v>
      </c>
      <c r="O35" s="62">
        <v>14.085445840053859</v>
      </c>
      <c r="P35" s="827">
        <v>11.915372885128821</v>
      </c>
      <c r="Q35" s="62">
        <v>16.659455968458698</v>
      </c>
      <c r="R35" s="62">
        <v>24.605902119105519</v>
      </c>
      <c r="S35" s="827">
        <v>20.546603231836791</v>
      </c>
      <c r="T35" s="62">
        <v>31.052192224542452</v>
      </c>
      <c r="U35" s="62">
        <v>25.561188703314485</v>
      </c>
      <c r="V35" s="828">
        <v>28.375864317353251</v>
      </c>
      <c r="W35" s="62">
        <v>1.2430315033022106</v>
      </c>
      <c r="X35" s="62">
        <v>0.9264238385806145</v>
      </c>
      <c r="Y35" s="828">
        <v>1.0889161964122016</v>
      </c>
    </row>
    <row r="36" spans="1:25" ht="12.75" customHeight="1" x14ac:dyDescent="0.2">
      <c r="A36" s="895">
        <v>2002</v>
      </c>
      <c r="B36" s="62">
        <v>26.073191848877542</v>
      </c>
      <c r="C36" s="62">
        <v>23.252079519183251</v>
      </c>
      <c r="D36" s="827">
        <v>24.701720533561875</v>
      </c>
      <c r="E36" s="62">
        <v>5.8834303786014894</v>
      </c>
      <c r="F36" s="62">
        <v>3.5332351307462559</v>
      </c>
      <c r="G36" s="827">
        <v>4.7437960869914271</v>
      </c>
      <c r="H36" s="62">
        <v>23.042589424489925</v>
      </c>
      <c r="I36" s="62">
        <v>21.837159441166197</v>
      </c>
      <c r="J36" s="827">
        <v>22.454393539496834</v>
      </c>
      <c r="K36" s="62">
        <v>16.108347830020037</v>
      </c>
      <c r="L36" s="62">
        <v>16.319110751325848</v>
      </c>
      <c r="M36" s="827">
        <v>16.207499863833412</v>
      </c>
      <c r="N36" s="62">
        <v>11.603813600123587</v>
      </c>
      <c r="O36" s="62">
        <v>12.660802583379951</v>
      </c>
      <c r="P36" s="827">
        <v>12.113746851496368</v>
      </c>
      <c r="Q36" s="62">
        <v>16.624281041631601</v>
      </c>
      <c r="R36" s="62">
        <v>21.905556827541442</v>
      </c>
      <c r="S36" s="827">
        <v>19.198085249074534</v>
      </c>
      <c r="T36" s="62">
        <v>28.926019803091414</v>
      </c>
      <c r="U36" s="62">
        <v>25.370394571912453</v>
      </c>
      <c r="V36" s="828">
        <v>27.198189626488539</v>
      </c>
      <c r="W36" s="62">
        <v>0.66434587625461505</v>
      </c>
      <c r="X36" s="62">
        <v>0.49205574665427659</v>
      </c>
      <c r="Y36" s="828">
        <v>0.58075787554504965</v>
      </c>
    </row>
    <row r="37" spans="1:25" ht="12.75" customHeight="1" x14ac:dyDescent="0.2">
      <c r="A37" s="895">
        <v>2003</v>
      </c>
      <c r="B37" s="62">
        <v>28.972169406753917</v>
      </c>
      <c r="C37" s="62">
        <v>23.682328751855401</v>
      </c>
      <c r="D37" s="827">
        <v>26.382847017172356</v>
      </c>
      <c r="E37" s="62">
        <v>4.4002389276963889</v>
      </c>
      <c r="F37" s="62">
        <v>2.8457838896281027</v>
      </c>
      <c r="G37" s="827">
        <v>3.6393492343670037</v>
      </c>
      <c r="H37" s="62">
        <v>21.26085593153778</v>
      </c>
      <c r="I37" s="62">
        <v>20.738034064037908</v>
      </c>
      <c r="J37" s="827">
        <v>21.004940024878113</v>
      </c>
      <c r="K37" s="62">
        <v>14.845290359995767</v>
      </c>
      <c r="L37" s="62">
        <v>13.551525154822444</v>
      </c>
      <c r="M37" s="827">
        <v>14.212005648571393</v>
      </c>
      <c r="N37" s="62">
        <v>11.030293711929385</v>
      </c>
      <c r="O37" s="62">
        <v>14.190060670521587</v>
      </c>
      <c r="P37" s="827">
        <v>12.57696701751577</v>
      </c>
      <c r="Q37" s="62">
        <v>18.766934329430587</v>
      </c>
      <c r="R37" s="62">
        <v>24.37167451501951</v>
      </c>
      <c r="S37" s="827">
        <v>21.510396788339222</v>
      </c>
      <c r="T37" s="62">
        <v>25.661094859234169</v>
      </c>
      <c r="U37" s="62">
        <v>23.58381795366601</v>
      </c>
      <c r="V37" s="828">
        <v>24.644289259245173</v>
      </c>
      <c r="W37" s="62">
        <v>0.72421733265179744</v>
      </c>
      <c r="X37" s="62">
        <v>0.62059295411710003</v>
      </c>
      <c r="Y37" s="828">
        <v>0.67349426915121569</v>
      </c>
    </row>
    <row r="38" spans="1:25" ht="12.75" customHeight="1" x14ac:dyDescent="0.2">
      <c r="A38" s="895">
        <v>2004</v>
      </c>
      <c r="B38" s="62">
        <v>30.327026872817232</v>
      </c>
      <c r="C38" s="62">
        <v>26.900929900257626</v>
      </c>
      <c r="D38" s="827">
        <v>28.660925835417061</v>
      </c>
      <c r="E38" s="62">
        <v>4.8836517116410594</v>
      </c>
      <c r="F38" s="62">
        <v>3.0593655990546393</v>
      </c>
      <c r="G38" s="827">
        <v>3.9985849805609699</v>
      </c>
      <c r="H38" s="62">
        <v>20.503073751372682</v>
      </c>
      <c r="I38" s="62">
        <v>19.987830947857592</v>
      </c>
      <c r="J38" s="827">
        <v>20.249571291117405</v>
      </c>
      <c r="K38" s="62">
        <v>12.430358763155983</v>
      </c>
      <c r="L38" s="62">
        <v>14.000499134058048</v>
      </c>
      <c r="M38" s="827">
        <v>13.189055751791592</v>
      </c>
      <c r="N38" s="62">
        <v>11.044746962877298</v>
      </c>
      <c r="O38" s="62">
        <v>11.315406763428973</v>
      </c>
      <c r="P38" s="827">
        <v>11.192338415530317</v>
      </c>
      <c r="Q38" s="62">
        <v>20.046141194029239</v>
      </c>
      <c r="R38" s="62">
        <v>24.151216064926675</v>
      </c>
      <c r="S38" s="827">
        <v>22.032024389877112</v>
      </c>
      <c r="T38" s="62">
        <v>25.38672546301374</v>
      </c>
      <c r="U38" s="62">
        <v>23.047196546912232</v>
      </c>
      <c r="V38" s="828">
        <v>24.248156271678475</v>
      </c>
      <c r="W38" s="62">
        <v>0.76500074410568231</v>
      </c>
      <c r="X38" s="62">
        <v>0.58475159041356961</v>
      </c>
      <c r="Y38" s="828">
        <v>0.67749933570734755</v>
      </c>
    </row>
    <row r="39" spans="1:25" ht="12.75" customHeight="1" x14ac:dyDescent="0.2">
      <c r="A39" s="895">
        <v>2005</v>
      </c>
      <c r="B39" s="62">
        <v>32.558803261249906</v>
      </c>
      <c r="C39" s="62">
        <v>28.036868560894955</v>
      </c>
      <c r="D39" s="827">
        <v>30.34957407476772</v>
      </c>
      <c r="E39" s="62">
        <v>4.8900364132448537</v>
      </c>
      <c r="F39" s="62">
        <v>4.3273967847040993</v>
      </c>
      <c r="G39" s="827">
        <v>4.6148447017898064</v>
      </c>
      <c r="H39" s="62">
        <v>20.339394770266651</v>
      </c>
      <c r="I39" s="62">
        <v>18.628785290599325</v>
      </c>
      <c r="J39" s="827">
        <v>19.519143356675013</v>
      </c>
      <c r="K39" s="62">
        <v>12.87900281176498</v>
      </c>
      <c r="L39" s="62">
        <v>13.404587288421657</v>
      </c>
      <c r="M39" s="827">
        <v>13.129636100954997</v>
      </c>
      <c r="N39" s="62">
        <v>11.309389552199328</v>
      </c>
      <c r="O39" s="62">
        <v>12.106481527664176</v>
      </c>
      <c r="P39" s="827">
        <v>11.692528014905411</v>
      </c>
      <c r="Q39" s="62">
        <v>17.559354251064299</v>
      </c>
      <c r="R39" s="62">
        <v>23.020653565030539</v>
      </c>
      <c r="S39" s="827">
        <v>20.224979919514556</v>
      </c>
      <c r="T39" s="62">
        <v>25.229431183511505</v>
      </c>
      <c r="U39" s="62">
        <v>22.956182075303424</v>
      </c>
      <c r="V39" s="828">
        <v>24.133988058464393</v>
      </c>
      <c r="W39" s="62">
        <v>0.46401894021548434</v>
      </c>
      <c r="X39" s="62">
        <v>0.47522698268671726</v>
      </c>
      <c r="Y39" s="828">
        <v>0.46929383139304992</v>
      </c>
    </row>
    <row r="40" spans="1:25" ht="12.75" customHeight="1" x14ac:dyDescent="0.2">
      <c r="A40" s="895">
        <v>2006</v>
      </c>
      <c r="B40" s="62">
        <v>33.171935252856954</v>
      </c>
      <c r="C40" s="62">
        <v>29.86136528247884</v>
      </c>
      <c r="D40" s="827">
        <v>31.551745536157512</v>
      </c>
      <c r="E40" s="62">
        <v>5.1586417273259606</v>
      </c>
      <c r="F40" s="62">
        <v>3.291101874352186</v>
      </c>
      <c r="G40" s="827">
        <v>4.244225761752678</v>
      </c>
      <c r="H40" s="62">
        <v>18.700706627570003</v>
      </c>
      <c r="I40" s="62">
        <v>19.003223355829867</v>
      </c>
      <c r="J40" s="827">
        <v>18.853248557098524</v>
      </c>
      <c r="K40" s="62">
        <v>12.477714631474242</v>
      </c>
      <c r="L40" s="62">
        <v>13.412243432012597</v>
      </c>
      <c r="M40" s="827">
        <v>12.923115350009187</v>
      </c>
      <c r="N40" s="62">
        <v>11.277470545023007</v>
      </c>
      <c r="O40" s="62">
        <v>12.810429540968379</v>
      </c>
      <c r="P40" s="827">
        <v>12.015518444198777</v>
      </c>
      <c r="Q40" s="62">
        <v>18.58652206416334</v>
      </c>
      <c r="R40" s="62">
        <v>20.74529014639543</v>
      </c>
      <c r="S40" s="827">
        <v>19.643898288513771</v>
      </c>
      <c r="T40" s="62">
        <v>23.859348354895964</v>
      </c>
      <c r="U40" s="62">
        <v>22.294325230182054</v>
      </c>
      <c r="V40" s="828">
        <v>23.097474318851049</v>
      </c>
      <c r="W40" s="62">
        <v>0.62700915158668491</v>
      </c>
      <c r="X40" s="62">
        <v>0.87634636796151499</v>
      </c>
      <c r="Y40" s="828">
        <v>0.76824806226746012</v>
      </c>
    </row>
    <row r="41" spans="1:25" ht="12.75" customHeight="1" x14ac:dyDescent="0.2">
      <c r="A41" s="895">
        <v>2007</v>
      </c>
      <c r="B41" s="62">
        <v>33.541602912804905</v>
      </c>
      <c r="C41" s="62">
        <v>27.706901420687629</v>
      </c>
      <c r="D41" s="827">
        <v>30.726088226238542</v>
      </c>
      <c r="E41" s="62">
        <v>3.4192118608917612</v>
      </c>
      <c r="F41" s="62">
        <v>3.0214176616137367</v>
      </c>
      <c r="G41" s="827">
        <v>3.2217091301899146</v>
      </c>
      <c r="H41" s="62">
        <v>19.932597903509951</v>
      </c>
      <c r="I41" s="62">
        <v>19.652868977416311</v>
      </c>
      <c r="J41" s="827">
        <v>19.804951851085935</v>
      </c>
      <c r="K41" s="62">
        <v>14.125459340311192</v>
      </c>
      <c r="L41" s="62">
        <v>15.657926769144201</v>
      </c>
      <c r="M41" s="827">
        <v>14.882865570801156</v>
      </c>
      <c r="N41" s="62">
        <v>9.4653251508917045</v>
      </c>
      <c r="O41" s="62">
        <v>12.282370631952467</v>
      </c>
      <c r="P41" s="827">
        <v>10.813318742406713</v>
      </c>
      <c r="Q41" s="62">
        <v>18.379496929622295</v>
      </c>
      <c r="R41" s="62">
        <v>20.671209589475094</v>
      </c>
      <c r="S41" s="827">
        <v>19.478850214724552</v>
      </c>
      <c r="T41" s="62">
        <v>23.351809764401711</v>
      </c>
      <c r="U41" s="62">
        <v>22.674286639030047</v>
      </c>
      <c r="V41" s="828">
        <v>23.026660981276031</v>
      </c>
      <c r="W41" s="62">
        <v>1.1363059019691555</v>
      </c>
      <c r="X41" s="62">
        <v>1.0073049497072539</v>
      </c>
      <c r="Y41" s="828">
        <v>1.072216264552603</v>
      </c>
    </row>
    <row r="42" spans="1:25" ht="12.75" customHeight="1" x14ac:dyDescent="0.2">
      <c r="A42" s="895">
        <v>2008</v>
      </c>
      <c r="B42" s="62">
        <v>32.993411445586268</v>
      </c>
      <c r="C42" s="62">
        <v>28.484776653135736</v>
      </c>
      <c r="D42" s="827">
        <v>30.801711499481161</v>
      </c>
      <c r="E42" s="62">
        <v>4.2163603228774766</v>
      </c>
      <c r="F42" s="62">
        <v>2.6871717827382029</v>
      </c>
      <c r="G42" s="827">
        <v>3.4895481853474699</v>
      </c>
      <c r="H42" s="62">
        <v>20.202085181886336</v>
      </c>
      <c r="I42" s="62">
        <v>22.281403078281194</v>
      </c>
      <c r="J42" s="827">
        <v>21.221917934450143</v>
      </c>
      <c r="K42" s="62">
        <v>14.020820368551629</v>
      </c>
      <c r="L42" s="62">
        <v>13.258117124403062</v>
      </c>
      <c r="M42" s="827">
        <v>13.651509961340174</v>
      </c>
      <c r="N42" s="62">
        <v>9.9132058718098683</v>
      </c>
      <c r="O42" s="62">
        <v>12.362731024085301</v>
      </c>
      <c r="P42" s="827">
        <v>11.106765858834033</v>
      </c>
      <c r="Q42" s="62">
        <v>18.064702465807024</v>
      </c>
      <c r="R42" s="62">
        <v>19.679325172049662</v>
      </c>
      <c r="S42" s="827">
        <v>18.821491728919614</v>
      </c>
      <c r="T42" s="62">
        <v>24.418445504763813</v>
      </c>
      <c r="U42" s="62">
        <v>24.968574861019398</v>
      </c>
      <c r="V42" s="828">
        <v>24.71146611979751</v>
      </c>
      <c r="W42" s="62">
        <v>0.58941434347677812</v>
      </c>
      <c r="X42" s="62">
        <v>1.2464751653090207</v>
      </c>
      <c r="Y42" s="828">
        <v>0.90705483162408285</v>
      </c>
    </row>
    <row r="43" spans="1:25" ht="12.75" customHeight="1" x14ac:dyDescent="0.2">
      <c r="A43" s="895">
        <v>2009</v>
      </c>
      <c r="B43" s="62">
        <v>33.350088064167046</v>
      </c>
      <c r="C43" s="62">
        <v>27.588034417863689</v>
      </c>
      <c r="D43" s="827">
        <v>30.571789968885721</v>
      </c>
      <c r="E43" s="62">
        <v>4.5670046878355057</v>
      </c>
      <c r="F43" s="62">
        <v>2.7751988527492522</v>
      </c>
      <c r="G43" s="827">
        <v>3.6896200775277435</v>
      </c>
      <c r="H43" s="62">
        <v>19.226820649822734</v>
      </c>
      <c r="I43" s="62">
        <v>20.048160691766217</v>
      </c>
      <c r="J43" s="827">
        <v>19.612661618355492</v>
      </c>
      <c r="K43" s="62">
        <v>13.713362736341338</v>
      </c>
      <c r="L43" s="62">
        <v>15.330161675591434</v>
      </c>
      <c r="M43" s="827">
        <v>14.51054460056295</v>
      </c>
      <c r="N43" s="62">
        <v>9.6069673590230185</v>
      </c>
      <c r="O43" s="62">
        <v>11.865855545848431</v>
      </c>
      <c r="P43" s="827">
        <v>10.701290043378906</v>
      </c>
      <c r="Q43" s="62">
        <v>18.760883987457806</v>
      </c>
      <c r="R43" s="62">
        <v>21.488691010412651</v>
      </c>
      <c r="S43" s="827">
        <v>20.076887943261102</v>
      </c>
      <c r="T43" s="62">
        <v>23.793825337658241</v>
      </c>
      <c r="U43" s="62">
        <v>22.823359544515469</v>
      </c>
      <c r="V43" s="828">
        <v>23.302281695882989</v>
      </c>
      <c r="W43" s="62">
        <v>0.77487251535344348</v>
      </c>
      <c r="X43" s="62">
        <v>0.90389780577156775</v>
      </c>
      <c r="Y43" s="828">
        <v>0.83720574802666303</v>
      </c>
    </row>
    <row r="44" spans="1:25" ht="12.75" customHeight="1" x14ac:dyDescent="0.2">
      <c r="A44" s="895">
        <v>2010</v>
      </c>
      <c r="B44" s="62">
        <v>35.935001548567904</v>
      </c>
      <c r="C44" s="62">
        <v>30.9101795723784</v>
      </c>
      <c r="D44" s="827">
        <v>33.464175546647404</v>
      </c>
      <c r="E44" s="62">
        <v>3.2844516367933383</v>
      </c>
      <c r="F44" s="62">
        <v>2.5210822933402883</v>
      </c>
      <c r="G44" s="827">
        <v>2.9108778079542219</v>
      </c>
      <c r="H44" s="62">
        <v>16.911606148604125</v>
      </c>
      <c r="I44" s="62">
        <v>17.921862446324706</v>
      </c>
      <c r="J44" s="827">
        <v>17.429699869380741</v>
      </c>
      <c r="K44" s="62">
        <v>15.131166834095723</v>
      </c>
      <c r="L44" s="62">
        <v>14.857344024658167</v>
      </c>
      <c r="M44" s="827">
        <v>15.006273841886797</v>
      </c>
      <c r="N44" s="62">
        <v>9.9428987958546475</v>
      </c>
      <c r="O44" s="62">
        <v>12.252613775176867</v>
      </c>
      <c r="P44" s="827">
        <v>11.056822429205614</v>
      </c>
      <c r="Q44" s="62">
        <v>17.548403781305073</v>
      </c>
      <c r="R44" s="62">
        <v>21.210723472555905</v>
      </c>
      <c r="S44" s="827">
        <v>19.333802540158359</v>
      </c>
      <c r="T44" s="62">
        <v>20.196057785397464</v>
      </c>
      <c r="U44" s="62">
        <v>20.442944739664995</v>
      </c>
      <c r="V44" s="828">
        <v>20.340577677334934</v>
      </c>
      <c r="W44" s="62">
        <v>1.2464712547796348</v>
      </c>
      <c r="X44" s="62">
        <v>0.32619441556566164</v>
      </c>
      <c r="Y44" s="828">
        <v>0.79834796476395387</v>
      </c>
    </row>
    <row r="45" spans="1:25" ht="12.75" customHeight="1" x14ac:dyDescent="0.2">
      <c r="A45" s="895">
        <v>2011</v>
      </c>
      <c r="B45" s="62">
        <v>37.607039863820241</v>
      </c>
      <c r="C45" s="62">
        <v>35.361397385783931</v>
      </c>
      <c r="D45" s="827">
        <v>36.531298890973432</v>
      </c>
      <c r="E45" s="62">
        <v>3.1339729795854017</v>
      </c>
      <c r="F45" s="62">
        <v>1.9320523667787752</v>
      </c>
      <c r="G45" s="827">
        <v>2.5492728648785059</v>
      </c>
      <c r="H45" s="62">
        <v>15.308409458140723</v>
      </c>
      <c r="I45" s="62">
        <v>17.74868252596508</v>
      </c>
      <c r="J45" s="827">
        <v>16.527391074764058</v>
      </c>
      <c r="K45" s="62">
        <v>13.730612343068874</v>
      </c>
      <c r="L45" s="62">
        <v>12.754232833070839</v>
      </c>
      <c r="M45" s="827">
        <v>13.238812400638064</v>
      </c>
      <c r="N45" s="62">
        <v>9.8608916749626729</v>
      </c>
      <c r="O45" s="62">
        <v>10.306067191638107</v>
      </c>
      <c r="P45" s="827">
        <v>10.060882927444734</v>
      </c>
      <c r="Q45" s="62">
        <v>18.767344734327814</v>
      </c>
      <c r="R45" s="62">
        <v>20.89192712917507</v>
      </c>
      <c r="S45" s="827">
        <v>19.785823703252976</v>
      </c>
      <c r="T45" s="62">
        <v>18.442382437726124</v>
      </c>
      <c r="U45" s="62">
        <v>19.680734892743857</v>
      </c>
      <c r="V45" s="828">
        <v>19.076663939642501</v>
      </c>
      <c r="W45" s="62">
        <v>1.5917289460930648</v>
      </c>
      <c r="X45" s="62">
        <v>1.0056405675881186</v>
      </c>
      <c r="Y45" s="828">
        <v>1.306518138043099</v>
      </c>
    </row>
    <row r="46" spans="1:25" ht="12.75" customHeight="1" x14ac:dyDescent="0.2">
      <c r="A46" s="895" t="s">
        <v>89</v>
      </c>
      <c r="B46" s="62">
        <v>40.09514197484048</v>
      </c>
      <c r="C46" s="62">
        <v>36.909559525884291</v>
      </c>
      <c r="D46" s="827">
        <v>38.525768461391522</v>
      </c>
      <c r="E46" s="62">
        <v>2.8816357507108163</v>
      </c>
      <c r="F46" s="62">
        <v>2.271981836234656</v>
      </c>
      <c r="G46" s="827">
        <v>2.5823511300568089</v>
      </c>
      <c r="H46" s="62">
        <v>12.99635425294014</v>
      </c>
      <c r="I46" s="62">
        <v>14.700323664472428</v>
      </c>
      <c r="J46" s="827">
        <v>13.809690423144968</v>
      </c>
      <c r="K46" s="62">
        <v>14.19042052410572</v>
      </c>
      <c r="L46" s="62">
        <v>12.319067989470128</v>
      </c>
      <c r="M46" s="827">
        <v>13.265876390940864</v>
      </c>
      <c r="N46" s="62">
        <v>8.7283307662017009</v>
      </c>
      <c r="O46" s="62">
        <v>10.743339497434718</v>
      </c>
      <c r="P46" s="827">
        <v>9.7194390856419073</v>
      </c>
      <c r="Q46" s="62">
        <v>18.974191315756936</v>
      </c>
      <c r="R46" s="62">
        <v>21.783492962932272</v>
      </c>
      <c r="S46" s="827">
        <v>20.361825624404283</v>
      </c>
      <c r="T46" s="62">
        <v>15.877990003650957</v>
      </c>
      <c r="U46" s="62">
        <v>16.972305500707083</v>
      </c>
      <c r="V46" s="828">
        <v>16.392041553201853</v>
      </c>
      <c r="W46" s="62">
        <v>2.1339254154449692</v>
      </c>
      <c r="X46" s="62">
        <v>1.2722345235704062</v>
      </c>
      <c r="Y46" s="828">
        <v>1.7350488844219896</v>
      </c>
    </row>
    <row r="47" spans="1:25" ht="5.25" customHeight="1" x14ac:dyDescent="0.2">
      <c r="A47" s="159"/>
      <c r="B47" s="159"/>
      <c r="C47" s="159"/>
      <c r="D47" s="205"/>
      <c r="E47" s="159"/>
      <c r="F47" s="159"/>
      <c r="G47" s="205"/>
      <c r="H47" s="159"/>
      <c r="I47" s="159"/>
      <c r="J47" s="205"/>
      <c r="K47" s="159"/>
      <c r="L47" s="159"/>
      <c r="M47" s="205"/>
      <c r="N47" s="159"/>
      <c r="O47" s="159"/>
      <c r="P47" s="205"/>
      <c r="Q47" s="159"/>
      <c r="R47" s="159"/>
      <c r="S47" s="205"/>
      <c r="T47" s="159"/>
      <c r="U47" s="159"/>
      <c r="V47" s="205"/>
      <c r="W47" s="159"/>
      <c r="X47" s="159"/>
      <c r="Y47" s="205"/>
    </row>
    <row r="48" spans="1:25" s="1065" customFormat="1" ht="42.95" customHeight="1" x14ac:dyDescent="0.2">
      <c r="A48" s="1340" t="s">
        <v>201</v>
      </c>
      <c r="B48" s="1340"/>
      <c r="C48" s="1340"/>
      <c r="D48" s="1340"/>
      <c r="E48" s="1340"/>
      <c r="F48" s="1340"/>
      <c r="G48" s="1340"/>
      <c r="H48" s="1340"/>
      <c r="I48" s="1340"/>
      <c r="J48" s="1340"/>
      <c r="K48" s="1340"/>
      <c r="L48" s="1340"/>
      <c r="M48" s="1340"/>
      <c r="N48" s="1340"/>
      <c r="O48" s="1340"/>
      <c r="P48" s="1340"/>
      <c r="Q48" s="1340"/>
      <c r="R48" s="1340"/>
      <c r="S48" s="1340"/>
      <c r="T48" s="1340"/>
      <c r="U48" s="1340"/>
      <c r="V48" s="1340"/>
      <c r="W48" s="1340"/>
      <c r="X48" s="1340"/>
      <c r="Y48" s="1340"/>
    </row>
    <row r="49" spans="1:25" x14ac:dyDescent="0.2">
      <c r="A49" s="1341" t="s">
        <v>329</v>
      </c>
      <c r="B49" s="1341"/>
      <c r="C49" s="1341"/>
      <c r="D49" s="1341"/>
      <c r="E49" s="1341"/>
      <c r="F49" s="1341"/>
      <c r="G49" s="1341"/>
      <c r="H49" s="1341"/>
      <c r="I49" s="1341"/>
      <c r="J49" s="1341"/>
      <c r="K49" s="1341"/>
      <c r="L49" s="1341"/>
      <c r="M49" s="1341"/>
      <c r="N49" s="1341"/>
      <c r="O49" s="1341"/>
      <c r="P49" s="1341"/>
      <c r="Q49" s="1341"/>
      <c r="R49" s="1341"/>
      <c r="S49" s="1341"/>
      <c r="T49" s="1341"/>
      <c r="U49" s="1341"/>
      <c r="V49" s="1341"/>
      <c r="W49" s="1341"/>
      <c r="X49" s="1341"/>
      <c r="Y49" s="1341"/>
    </row>
    <row r="50" spans="1:25" ht="6" customHeight="1" x14ac:dyDescent="0.2">
      <c r="A50" s="484"/>
      <c r="B50" s="1071"/>
      <c r="C50" s="1071"/>
      <c r="D50" s="1071"/>
      <c r="E50" s="1071"/>
      <c r="F50" s="1071"/>
      <c r="G50" s="1071"/>
      <c r="H50" s="1071"/>
      <c r="I50" s="1071"/>
      <c r="J50" s="1071"/>
      <c r="K50" s="1071"/>
      <c r="L50" s="1071"/>
      <c r="M50" s="1071"/>
      <c r="N50" s="1071"/>
      <c r="O50" s="1071"/>
      <c r="P50" s="1071"/>
    </row>
    <row r="51" spans="1:25" ht="15" customHeight="1" x14ac:dyDescent="0.2">
      <c r="A51" s="1313" t="s">
        <v>194</v>
      </c>
      <c r="B51" s="1313"/>
      <c r="C51" s="1313"/>
      <c r="D51" s="1313"/>
      <c r="E51" s="1313"/>
      <c r="F51" s="1313"/>
      <c r="G51" s="1313"/>
      <c r="H51" s="1313"/>
      <c r="I51" s="1313"/>
      <c r="J51" s="1313"/>
      <c r="K51" s="1313"/>
      <c r="L51" s="1313"/>
      <c r="M51" s="1313"/>
      <c r="N51" s="1313"/>
      <c r="O51" s="1313"/>
      <c r="P51" s="1313"/>
      <c r="Q51" s="1313"/>
      <c r="R51" s="1313"/>
      <c r="S51" s="1313"/>
      <c r="T51" s="1313"/>
      <c r="U51" s="1313"/>
      <c r="V51" s="1313"/>
      <c r="W51" s="1313"/>
      <c r="X51" s="1313"/>
      <c r="Y51" s="1313"/>
    </row>
    <row r="52" spans="1:25" x14ac:dyDescent="0.2">
      <c r="F52" s="201"/>
      <c r="G52" s="201"/>
      <c r="H52" s="201"/>
      <c r="I52" s="199"/>
      <c r="J52" s="199"/>
      <c r="L52" s="201"/>
      <c r="M52" s="201"/>
      <c r="N52" s="201"/>
      <c r="O52" s="199"/>
      <c r="P52" s="199"/>
    </row>
    <row r="53" spans="1:25" x14ac:dyDescent="0.2">
      <c r="F53" s="201"/>
      <c r="G53" s="201"/>
      <c r="H53" s="201"/>
      <c r="I53" s="199"/>
      <c r="J53" s="199"/>
      <c r="L53" s="201"/>
      <c r="M53" s="201"/>
      <c r="N53" s="201"/>
      <c r="O53" s="199"/>
      <c r="P53" s="199"/>
    </row>
    <row r="54" spans="1:25" x14ac:dyDescent="0.2">
      <c r="F54" s="201"/>
      <c r="G54" s="201"/>
      <c r="H54" s="201"/>
      <c r="I54" s="199"/>
      <c r="J54" s="199"/>
      <c r="L54" s="201"/>
      <c r="M54" s="201"/>
      <c r="N54" s="201"/>
      <c r="O54" s="199"/>
      <c r="P54" s="199"/>
    </row>
    <row r="55" spans="1:25" x14ac:dyDescent="0.2">
      <c r="F55" s="201"/>
      <c r="G55" s="201"/>
      <c r="H55" s="201"/>
      <c r="I55" s="199"/>
      <c r="J55" s="199"/>
      <c r="L55" s="201"/>
      <c r="M55" s="201"/>
      <c r="N55" s="201"/>
      <c r="O55" s="199"/>
      <c r="P55" s="199"/>
    </row>
    <row r="56" spans="1:25" x14ac:dyDescent="0.2">
      <c r="F56" s="201"/>
      <c r="G56" s="201"/>
      <c r="H56" s="201"/>
      <c r="I56" s="199"/>
      <c r="J56" s="199"/>
      <c r="L56" s="201"/>
      <c r="M56" s="201"/>
      <c r="N56" s="201"/>
      <c r="O56" s="199"/>
      <c r="P56" s="199"/>
    </row>
    <row r="57" spans="1:25" x14ac:dyDescent="0.2">
      <c r="F57" s="201"/>
      <c r="G57" s="201"/>
      <c r="H57" s="201"/>
      <c r="I57" s="199"/>
      <c r="J57" s="199"/>
      <c r="L57" s="201"/>
      <c r="M57" s="201"/>
      <c r="N57" s="201"/>
      <c r="O57" s="199"/>
      <c r="P57" s="199"/>
    </row>
    <row r="58" spans="1:25" x14ac:dyDescent="0.2">
      <c r="F58" s="201"/>
      <c r="G58" s="201"/>
      <c r="H58" s="201"/>
      <c r="I58" s="199"/>
      <c r="J58" s="199"/>
      <c r="L58" s="201"/>
      <c r="M58" s="201"/>
      <c r="N58" s="201"/>
      <c r="O58" s="199"/>
      <c r="P58" s="199"/>
    </row>
    <row r="59" spans="1:25" x14ac:dyDescent="0.2">
      <c r="F59" s="201"/>
      <c r="G59" s="201"/>
      <c r="H59" s="201"/>
      <c r="I59" s="199"/>
      <c r="J59" s="199"/>
      <c r="L59" s="201"/>
      <c r="M59" s="201"/>
      <c r="N59" s="201"/>
      <c r="O59" s="199"/>
      <c r="P59" s="199"/>
    </row>
    <row r="60" spans="1:25" x14ac:dyDescent="0.2">
      <c r="F60" s="201"/>
      <c r="G60" s="201"/>
      <c r="H60" s="201"/>
      <c r="I60" s="199"/>
      <c r="J60" s="199"/>
      <c r="L60" s="201"/>
      <c r="M60" s="201"/>
      <c r="N60" s="201"/>
      <c r="O60" s="199"/>
      <c r="P60" s="199"/>
    </row>
    <row r="61" spans="1:25" x14ac:dyDescent="0.2">
      <c r="F61" s="201"/>
      <c r="G61" s="201"/>
      <c r="H61" s="201"/>
      <c r="I61" s="199"/>
      <c r="J61" s="199"/>
      <c r="L61" s="201"/>
      <c r="M61" s="201"/>
      <c r="N61" s="201"/>
      <c r="O61" s="199"/>
      <c r="P61" s="199"/>
    </row>
    <row r="62" spans="1:25" x14ac:dyDescent="0.2">
      <c r="F62" s="201"/>
      <c r="G62" s="201"/>
      <c r="H62" s="201"/>
      <c r="I62" s="199"/>
      <c r="J62" s="199"/>
      <c r="L62" s="201"/>
      <c r="M62" s="201"/>
      <c r="N62" s="201"/>
      <c r="O62" s="199"/>
      <c r="P62" s="199"/>
    </row>
    <row r="63" spans="1:25" x14ac:dyDescent="0.2">
      <c r="F63" s="201"/>
      <c r="G63" s="201"/>
      <c r="H63" s="201"/>
      <c r="I63" s="199"/>
      <c r="J63" s="199"/>
      <c r="L63" s="201"/>
      <c r="M63" s="201"/>
      <c r="N63" s="201"/>
      <c r="O63" s="199"/>
      <c r="P63" s="199"/>
    </row>
    <row r="64" spans="1:25" x14ac:dyDescent="0.2">
      <c r="F64" s="201"/>
      <c r="G64" s="201"/>
      <c r="H64" s="201"/>
      <c r="I64" s="199"/>
      <c r="J64" s="199"/>
      <c r="L64" s="201"/>
      <c r="M64" s="201"/>
      <c r="N64" s="201"/>
      <c r="O64" s="199"/>
      <c r="P64" s="199"/>
    </row>
  </sheetData>
  <mergeCells count="14">
    <mergeCell ref="A48:Y48"/>
    <mergeCell ref="A49:Y49"/>
    <mergeCell ref="A51:Y51"/>
    <mergeCell ref="H3:J3"/>
    <mergeCell ref="K3:M3"/>
    <mergeCell ref="N3:P3"/>
    <mergeCell ref="Q3:S3"/>
    <mergeCell ref="T3:V3"/>
    <mergeCell ref="O1:R1"/>
    <mergeCell ref="B3:D3"/>
    <mergeCell ref="E3:G3"/>
    <mergeCell ref="W3:Y3"/>
    <mergeCell ref="A2:Y2"/>
    <mergeCell ref="W1:Y1"/>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E31"/>
  <sheetViews>
    <sheetView zoomScaleNormal="100" workbookViewId="0">
      <pane ySplit="3" topLeftCell="A4" activePane="bottomLeft" state="frozen"/>
      <selection activeCell="A2" sqref="A2:XFD2"/>
      <selection pane="bottomLeft" activeCell="S38" sqref="S38"/>
    </sheetView>
  </sheetViews>
  <sheetFormatPr defaultColWidth="9.140625" defaultRowHeight="12.75" x14ac:dyDescent="0.2"/>
  <cols>
    <col min="1" max="1" width="6.7109375" style="28" customWidth="1"/>
    <col min="2" max="4" width="5.7109375" style="84" customWidth="1"/>
    <col min="5" max="6" width="5.7109375" style="18" customWidth="1"/>
    <col min="7" max="7" width="5.7109375" style="571" customWidth="1"/>
    <col min="8" max="9" width="5.7109375" style="18" customWidth="1"/>
    <col min="10" max="10" width="5.7109375" style="571" customWidth="1"/>
    <col min="11" max="12" width="5.7109375" style="18" customWidth="1"/>
    <col min="13" max="13" width="5.7109375" style="571" customWidth="1"/>
    <col min="14" max="15" width="5.7109375" style="18" customWidth="1"/>
    <col min="16" max="16" width="5.7109375" style="571" customWidth="1"/>
    <col min="17" max="18" width="5.7109375" style="18" customWidth="1"/>
    <col min="19" max="19" width="5.7109375" style="571" customWidth="1"/>
    <col min="20" max="21" width="5.7109375" style="18" customWidth="1"/>
    <col min="22" max="22" width="5.7109375" style="571" customWidth="1"/>
    <col min="23" max="24" width="5.7109375" style="18" customWidth="1"/>
    <col min="25" max="25" width="5.7109375" style="571" customWidth="1"/>
    <col min="26" max="27" width="5.7109375" style="18" customWidth="1"/>
    <col min="28" max="28" width="5.7109375" style="571" customWidth="1"/>
    <col min="29" max="39" width="8.7109375" style="18" customWidth="1"/>
    <col min="40" max="16384" width="9.140625" style="18"/>
  </cols>
  <sheetData>
    <row r="1" spans="1:31" s="74" customFormat="1" ht="30" customHeight="1" x14ac:dyDescent="0.25">
      <c r="A1" s="349"/>
      <c r="B1" s="349"/>
      <c r="C1" s="349"/>
      <c r="D1" s="349"/>
      <c r="E1" s="117"/>
      <c r="F1" s="117"/>
      <c r="G1" s="568"/>
      <c r="H1" s="117"/>
      <c r="I1" s="117"/>
      <c r="J1" s="568"/>
      <c r="K1" s="117"/>
      <c r="L1" s="117"/>
      <c r="M1" s="568"/>
      <c r="N1" s="117"/>
      <c r="O1" s="117"/>
      <c r="P1" s="568"/>
      <c r="Q1" s="117"/>
      <c r="R1" s="1311" t="s">
        <v>328</v>
      </c>
      <c r="S1" s="1311"/>
      <c r="T1" s="1312"/>
      <c r="U1" s="1312"/>
      <c r="V1" s="1312"/>
      <c r="W1" s="1322"/>
    </row>
    <row r="2" spans="1:31" s="114" customFormat="1" ht="15" customHeight="1" x14ac:dyDescent="0.2">
      <c r="A2" s="1317" t="s">
        <v>432</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row>
    <row r="3" spans="1:31" ht="30" customHeight="1" x14ac:dyDescent="0.2">
      <c r="B3" s="1355" t="s">
        <v>257</v>
      </c>
      <c r="C3" s="1355"/>
      <c r="D3" s="1355"/>
      <c r="E3" s="1354" t="s">
        <v>255</v>
      </c>
      <c r="F3" s="1354"/>
      <c r="G3" s="1354"/>
      <c r="H3" s="1354" t="s">
        <v>108</v>
      </c>
      <c r="I3" s="1354"/>
      <c r="J3" s="1354"/>
      <c r="K3" s="1355" t="s">
        <v>545</v>
      </c>
      <c r="L3" s="1355"/>
      <c r="M3" s="1355"/>
      <c r="N3" s="1355" t="s">
        <v>256</v>
      </c>
      <c r="O3" s="1355"/>
      <c r="P3" s="1355"/>
      <c r="Q3" s="1354" t="s">
        <v>110</v>
      </c>
      <c r="R3" s="1354"/>
      <c r="S3" s="1354"/>
      <c r="T3" s="1354" t="s">
        <v>111</v>
      </c>
      <c r="U3" s="1354"/>
      <c r="V3" s="1354"/>
      <c r="W3" s="1354" t="s">
        <v>278</v>
      </c>
      <c r="X3" s="1354"/>
      <c r="Y3" s="1354"/>
      <c r="Z3" s="1354" t="s">
        <v>35</v>
      </c>
      <c r="AA3" s="1354"/>
      <c r="AB3" s="1354"/>
    </row>
    <row r="4" spans="1:31" ht="15" customHeight="1" x14ac:dyDescent="0.2">
      <c r="A4" s="28" t="s">
        <v>39</v>
      </c>
      <c r="B4" s="54" t="s">
        <v>28</v>
      </c>
      <c r="C4" s="54" t="s">
        <v>29</v>
      </c>
      <c r="D4" s="54" t="s">
        <v>382</v>
      </c>
      <c r="E4" s="108" t="s">
        <v>28</v>
      </c>
      <c r="F4" s="108" t="s">
        <v>29</v>
      </c>
      <c r="G4" s="54" t="s">
        <v>382</v>
      </c>
      <c r="H4" s="108" t="s">
        <v>28</v>
      </c>
      <c r="I4" s="108" t="s">
        <v>29</v>
      </c>
      <c r="J4" s="54" t="s">
        <v>382</v>
      </c>
      <c r="K4" s="54" t="s">
        <v>28</v>
      </c>
      <c r="L4" s="54" t="s">
        <v>29</v>
      </c>
      <c r="M4" s="54" t="s">
        <v>382</v>
      </c>
      <c r="N4" s="54" t="s">
        <v>28</v>
      </c>
      <c r="O4" s="54" t="s">
        <v>29</v>
      </c>
      <c r="P4" s="54" t="s">
        <v>382</v>
      </c>
      <c r="Q4" s="108" t="s">
        <v>28</v>
      </c>
      <c r="R4" s="108" t="s">
        <v>29</v>
      </c>
      <c r="S4" s="54" t="s">
        <v>382</v>
      </c>
      <c r="T4" s="108" t="s">
        <v>28</v>
      </c>
      <c r="U4" s="108" t="s">
        <v>29</v>
      </c>
      <c r="V4" s="54" t="s">
        <v>382</v>
      </c>
      <c r="W4" s="193" t="s">
        <v>28</v>
      </c>
      <c r="X4" s="193" t="s">
        <v>29</v>
      </c>
      <c r="Y4" s="54" t="s">
        <v>382</v>
      </c>
      <c r="Z4" s="108" t="s">
        <v>28</v>
      </c>
      <c r="AA4" s="108" t="s">
        <v>29</v>
      </c>
      <c r="AB4" s="564" t="s">
        <v>382</v>
      </c>
    </row>
    <row r="5" spans="1:31" ht="6" customHeight="1" x14ac:dyDescent="0.2">
      <c r="A5" s="231"/>
      <c r="B5" s="253"/>
      <c r="C5" s="253"/>
      <c r="D5" s="253"/>
      <c r="E5" s="253"/>
      <c r="F5" s="253"/>
      <c r="G5" s="253"/>
      <c r="H5" s="253"/>
      <c r="I5" s="253"/>
      <c r="J5" s="253"/>
      <c r="K5" s="1091"/>
      <c r="L5" s="1091"/>
      <c r="M5" s="1091"/>
      <c r="N5" s="253"/>
      <c r="O5" s="253"/>
      <c r="P5" s="253"/>
      <c r="Q5" s="253"/>
      <c r="R5" s="253"/>
      <c r="S5" s="253"/>
      <c r="T5" s="253"/>
      <c r="U5" s="253"/>
      <c r="V5" s="253"/>
      <c r="W5" s="253"/>
      <c r="X5" s="253"/>
      <c r="Y5" s="253"/>
      <c r="Z5" s="253"/>
      <c r="AA5" s="253"/>
      <c r="AB5" s="253"/>
    </row>
    <row r="6" spans="1:31" s="72" customFormat="1" x14ac:dyDescent="0.2">
      <c r="A6" s="84">
        <v>2012</v>
      </c>
      <c r="B6" s="683">
        <v>64.711619999999996</v>
      </c>
      <c r="C6" s="683">
        <v>60.768413000000002</v>
      </c>
      <c r="D6" s="683">
        <v>62.749541000000001</v>
      </c>
      <c r="E6" s="683">
        <v>61.842790213430497</v>
      </c>
      <c r="F6" s="683">
        <v>67.579408543263995</v>
      </c>
      <c r="G6" s="683">
        <v>64.649829999999994</v>
      </c>
      <c r="H6" s="683">
        <v>41.020301926080201</v>
      </c>
      <c r="I6" s="683">
        <v>35.432639649507102</v>
      </c>
      <c r="J6" s="683">
        <v>38.318204999999999</v>
      </c>
      <c r="K6" s="683">
        <v>70.619395635835701</v>
      </c>
      <c r="L6" s="683">
        <v>75.246193551136599</v>
      </c>
      <c r="M6" s="683">
        <v>72.876610475962494</v>
      </c>
      <c r="N6" s="683">
        <v>65.107892000000007</v>
      </c>
      <c r="O6" s="683">
        <v>69.316327000000001</v>
      </c>
      <c r="P6" s="683">
        <v>67.206479000000002</v>
      </c>
      <c r="Q6" s="683">
        <v>29.099427381572099</v>
      </c>
      <c r="R6" s="683">
        <v>21.960569550931002</v>
      </c>
      <c r="S6" s="683">
        <v>25.669826</v>
      </c>
      <c r="T6" s="683">
        <v>11.2961998958876</v>
      </c>
      <c r="U6" s="683">
        <v>5.2026286966045996</v>
      </c>
      <c r="V6" s="683">
        <v>8.3072769999999991</v>
      </c>
      <c r="W6" s="683">
        <v>19.283159000000001</v>
      </c>
      <c r="X6" s="683">
        <v>17.428014999999998</v>
      </c>
      <c r="Y6" s="683">
        <v>18.376403</v>
      </c>
      <c r="Z6" s="683">
        <v>4.2305073584120203</v>
      </c>
      <c r="AA6" s="683">
        <v>1.8827331180565501</v>
      </c>
      <c r="AB6" s="683">
        <v>3.0830869999999999</v>
      </c>
      <c r="AC6" s="371"/>
      <c r="AD6" s="370"/>
      <c r="AE6" s="370"/>
    </row>
    <row r="7" spans="1:31" s="72" customFormat="1" x14ac:dyDescent="0.2">
      <c r="A7" s="84">
        <v>2013</v>
      </c>
      <c r="B7" s="683">
        <v>60.617368999999997</v>
      </c>
      <c r="C7" s="683">
        <v>56.610033000000001</v>
      </c>
      <c r="D7" s="683">
        <v>58.643963999999997</v>
      </c>
      <c r="E7" s="683">
        <v>59.0098126672614</v>
      </c>
      <c r="F7" s="683">
        <v>60.522496371552997</v>
      </c>
      <c r="G7" s="683">
        <v>59.749595999999997</v>
      </c>
      <c r="H7" s="683">
        <v>41.079393398751101</v>
      </c>
      <c r="I7" s="683">
        <v>32.801161103047903</v>
      </c>
      <c r="J7" s="683">
        <v>37.057282000000001</v>
      </c>
      <c r="K7" s="683">
        <v>68.647922957249904</v>
      </c>
      <c r="L7" s="683">
        <v>69.188506857285702</v>
      </c>
      <c r="M7" s="683">
        <v>68.866123307038606</v>
      </c>
      <c r="N7" s="683">
        <v>63.107022000000001</v>
      </c>
      <c r="O7" s="683">
        <v>64.077236999999997</v>
      </c>
      <c r="P7" s="683">
        <v>63.622464999999998</v>
      </c>
      <c r="Q7" s="683">
        <v>31.132917038358599</v>
      </c>
      <c r="R7" s="683">
        <v>21.238509917755199</v>
      </c>
      <c r="S7" s="683">
        <v>26.348853999999999</v>
      </c>
      <c r="T7" s="683">
        <v>11.0169491525424</v>
      </c>
      <c r="U7" s="683">
        <v>5.5152394775036298</v>
      </c>
      <c r="V7" s="683">
        <v>8.4059819999999998</v>
      </c>
      <c r="W7" s="683">
        <v>21.295546000000002</v>
      </c>
      <c r="X7" s="683">
        <v>20.588114999999998</v>
      </c>
      <c r="Y7" s="683">
        <v>20.969711</v>
      </c>
      <c r="Z7" s="683">
        <v>4.80749652778655</v>
      </c>
      <c r="AA7" s="683">
        <v>2.9362817327586601</v>
      </c>
      <c r="AB7" s="683">
        <v>3.9147630000000002</v>
      </c>
      <c r="AC7" s="371"/>
      <c r="AD7" s="370"/>
      <c r="AE7" s="370"/>
    </row>
    <row r="8" spans="1:31" s="72" customFormat="1" x14ac:dyDescent="0.2">
      <c r="A8" s="84">
        <v>2014</v>
      </c>
      <c r="B8" s="683">
        <v>63.824095645577401</v>
      </c>
      <c r="C8" s="683">
        <v>55.417249353389202</v>
      </c>
      <c r="D8" s="683">
        <v>59.572977999999999</v>
      </c>
      <c r="E8" s="683">
        <v>57.319890082822603</v>
      </c>
      <c r="F8" s="683">
        <v>62.198464168031997</v>
      </c>
      <c r="G8" s="683">
        <v>59.679732999999999</v>
      </c>
      <c r="H8" s="683">
        <v>39.112760878960302</v>
      </c>
      <c r="I8" s="683">
        <v>31.885450727967399</v>
      </c>
      <c r="J8" s="683">
        <v>35.583680000000001</v>
      </c>
      <c r="K8" s="683">
        <v>68.443642977171805</v>
      </c>
      <c r="L8" s="683">
        <v>70.901132426256595</v>
      </c>
      <c r="M8" s="683">
        <v>69.620151260225697</v>
      </c>
      <c r="N8" s="683">
        <v>64.767119550043006</v>
      </c>
      <c r="O8" s="683">
        <v>64.945977882609697</v>
      </c>
      <c r="P8" s="683">
        <v>64.797045999999995</v>
      </c>
      <c r="Q8" s="683">
        <v>32.467560515405303</v>
      </c>
      <c r="R8" s="683">
        <v>20.920387454996099</v>
      </c>
      <c r="S8" s="683">
        <v>26.884131</v>
      </c>
      <c r="T8" s="683">
        <v>12.2469934240975</v>
      </c>
      <c r="U8" s="683">
        <v>4.5245620237846698</v>
      </c>
      <c r="V8" s="683">
        <v>8.5063040000000001</v>
      </c>
      <c r="W8" s="683">
        <v>20.513012489609501</v>
      </c>
      <c r="X8" s="683">
        <v>18.895163647411</v>
      </c>
      <c r="Y8" s="683">
        <v>19.750664</v>
      </c>
      <c r="Z8" s="683">
        <v>5.0152600453187599</v>
      </c>
      <c r="AA8" s="683">
        <v>3.1986031792991301</v>
      </c>
      <c r="AB8" s="683">
        <v>4.1468660000000002</v>
      </c>
      <c r="AC8" s="371"/>
      <c r="AD8" s="370"/>
      <c r="AE8" s="370"/>
    </row>
    <row r="9" spans="1:31" s="72" customFormat="1" ht="12.75" customHeight="1" x14ac:dyDescent="0.2">
      <c r="A9" s="84">
        <v>2015</v>
      </c>
      <c r="B9" s="683">
        <v>59.435728930354202</v>
      </c>
      <c r="C9" s="683">
        <v>52.788746061371803</v>
      </c>
      <c r="D9" s="683">
        <v>56.329132000000001</v>
      </c>
      <c r="E9" s="683">
        <v>56.268902130745701</v>
      </c>
      <c r="F9" s="683">
        <v>57.327991950246698</v>
      </c>
      <c r="G9" s="683">
        <v>56.759121999999998</v>
      </c>
      <c r="H9" s="683">
        <v>40.325028228295899</v>
      </c>
      <c r="I9" s="683">
        <v>33.496206654225801</v>
      </c>
      <c r="J9" s="683">
        <v>36.960602999999999</v>
      </c>
      <c r="K9" s="683">
        <v>66.182216842813702</v>
      </c>
      <c r="L9" s="683">
        <v>68.067667888231597</v>
      </c>
      <c r="M9" s="683">
        <v>67.052885964847604</v>
      </c>
      <c r="N9" s="683">
        <v>61.3</v>
      </c>
      <c r="O9" s="683">
        <v>63.9</v>
      </c>
      <c r="P9" s="683">
        <v>62.708112999999997</v>
      </c>
      <c r="Q9" s="683">
        <v>31.060117896955099</v>
      </c>
      <c r="R9" s="683">
        <v>22.278821038458201</v>
      </c>
      <c r="S9" s="683">
        <v>26.821670999999998</v>
      </c>
      <c r="T9" s="683">
        <v>12.3899546866335</v>
      </c>
      <c r="U9" s="683">
        <v>5.7374928545191599</v>
      </c>
      <c r="V9" s="683">
        <v>9.1635690000000007</v>
      </c>
      <c r="W9" s="683">
        <v>23.907306072340699</v>
      </c>
      <c r="X9" s="683">
        <v>20.365257959013199</v>
      </c>
      <c r="Y9" s="683">
        <v>22.084679000000001</v>
      </c>
      <c r="Z9" s="683">
        <v>4.3992572499402796</v>
      </c>
      <c r="AA9" s="683">
        <v>3.3449321350880599</v>
      </c>
      <c r="AB9" s="683">
        <v>3.869059</v>
      </c>
      <c r="AC9" s="372"/>
    </row>
    <row r="10" spans="1:31" s="72" customFormat="1" ht="12.75" customHeight="1" x14ac:dyDescent="0.2">
      <c r="A10" s="84">
        <v>2016</v>
      </c>
      <c r="B10" s="683">
        <v>58.392758703850298</v>
      </c>
      <c r="C10" s="683">
        <v>51.6453166159476</v>
      </c>
      <c r="D10" s="683">
        <v>55.070045</v>
      </c>
      <c r="E10" s="683">
        <v>55.729244553292503</v>
      </c>
      <c r="F10" s="683">
        <v>57.299386713464301</v>
      </c>
      <c r="G10" s="683">
        <v>56.326822999999997</v>
      </c>
      <c r="H10" s="683">
        <v>45.713299518422602</v>
      </c>
      <c r="I10" s="683">
        <v>37.483866503559099</v>
      </c>
      <c r="J10" s="683">
        <v>41.703265999999999</v>
      </c>
      <c r="K10" s="683">
        <v>69.087360000561006</v>
      </c>
      <c r="L10" s="683">
        <v>68.678473064698096</v>
      </c>
      <c r="M10" s="683">
        <v>68.697646482867398</v>
      </c>
      <c r="N10" s="683">
        <v>60.835728473807002</v>
      </c>
      <c r="O10" s="683">
        <v>60.567114465178499</v>
      </c>
      <c r="P10" s="683">
        <v>60.777858999999999</v>
      </c>
      <c r="Q10" s="683">
        <v>33.726935911347901</v>
      </c>
      <c r="R10" s="683">
        <v>22.489583696842399</v>
      </c>
      <c r="S10" s="683">
        <v>28.592919999999999</v>
      </c>
      <c r="T10" s="683">
        <v>9.8635883927047896</v>
      </c>
      <c r="U10" s="683">
        <v>3.8042519610303098</v>
      </c>
      <c r="V10" s="683">
        <v>7.3236800000000004</v>
      </c>
      <c r="W10" s="683">
        <v>22.976601011847301</v>
      </c>
      <c r="X10" s="683">
        <v>23.594185796684801</v>
      </c>
      <c r="Y10" s="683">
        <v>23.146177000000002</v>
      </c>
      <c r="Z10" s="683">
        <v>4.46840012392828</v>
      </c>
      <c r="AA10" s="683">
        <v>2.6400426364983698</v>
      </c>
      <c r="AB10" s="683">
        <v>3.731751</v>
      </c>
      <c r="AC10" s="372"/>
    </row>
    <row r="11" spans="1:31" s="72" customFormat="1" ht="12.75" customHeight="1" x14ac:dyDescent="0.2">
      <c r="A11" s="84">
        <v>2017</v>
      </c>
      <c r="B11" s="683">
        <v>59.290560999999997</v>
      </c>
      <c r="C11" s="683">
        <v>54.389482999999998</v>
      </c>
      <c r="D11" s="683">
        <v>56.989849999999997</v>
      </c>
      <c r="E11" s="683">
        <v>55.071122757564098</v>
      </c>
      <c r="F11" s="683">
        <v>58.119735993314499</v>
      </c>
      <c r="G11" s="683">
        <v>56.510564393918401</v>
      </c>
      <c r="H11" s="683">
        <v>43.539844595764897</v>
      </c>
      <c r="I11" s="683">
        <v>40.813857344484397</v>
      </c>
      <c r="J11" s="683">
        <v>42.227614928187997</v>
      </c>
      <c r="K11" s="683">
        <v>67.386915679542099</v>
      </c>
      <c r="L11" s="683">
        <v>71.2713831945414</v>
      </c>
      <c r="M11" s="683">
        <v>69.144424699194801</v>
      </c>
      <c r="N11" s="683">
        <v>60.078026000000001</v>
      </c>
      <c r="O11" s="683">
        <v>62.661957999999998</v>
      </c>
      <c r="P11" s="683">
        <v>61.179822999999999</v>
      </c>
      <c r="Q11" s="683">
        <v>33.285329385680903</v>
      </c>
      <c r="R11" s="683">
        <v>24.913019649292401</v>
      </c>
      <c r="S11" s="683">
        <v>29.5301076709138</v>
      </c>
      <c r="T11" s="683">
        <v>9.9816647393782407</v>
      </c>
      <c r="U11" s="683">
        <v>4.6500019220289897</v>
      </c>
      <c r="V11" s="683">
        <v>7.63507262513959</v>
      </c>
      <c r="W11" s="683">
        <v>23.723132</v>
      </c>
      <c r="X11" s="683">
        <v>19.745657999999999</v>
      </c>
      <c r="Y11" s="683">
        <v>21.829391999999999</v>
      </c>
      <c r="Z11" s="683">
        <v>4.0049999584938201</v>
      </c>
      <c r="AA11" s="683">
        <v>2.67733183604898</v>
      </c>
      <c r="AB11" s="683">
        <v>3.48439739102843</v>
      </c>
      <c r="AC11" s="616"/>
    </row>
    <row r="12" spans="1:31" s="72" customFormat="1" ht="12.75" customHeight="1" x14ac:dyDescent="0.2">
      <c r="A12" s="84">
        <v>2018</v>
      </c>
      <c r="B12" s="683">
        <v>57.778527710295201</v>
      </c>
      <c r="C12" s="683">
        <v>52.771590723321097</v>
      </c>
      <c r="D12" s="683">
        <v>55.341746192377798</v>
      </c>
      <c r="E12" s="683">
        <v>56.544735742085102</v>
      </c>
      <c r="F12" s="683">
        <v>60.009276516382698</v>
      </c>
      <c r="G12" s="683">
        <v>58.129648365259001</v>
      </c>
      <c r="H12" s="683">
        <v>41.926760156797201</v>
      </c>
      <c r="I12" s="683">
        <v>36.287829981342597</v>
      </c>
      <c r="J12" s="683">
        <v>39.203331113186799</v>
      </c>
      <c r="K12" s="683">
        <v>64.977850691769007</v>
      </c>
      <c r="L12" s="683">
        <v>69.321573886709999</v>
      </c>
      <c r="M12" s="683">
        <v>66.735308934045605</v>
      </c>
      <c r="N12" s="683">
        <v>64.245926118226706</v>
      </c>
      <c r="O12" s="683">
        <v>66.055059444480804</v>
      </c>
      <c r="P12" s="683">
        <v>65.039241856122601</v>
      </c>
      <c r="Q12" s="683">
        <v>32.042503692566299</v>
      </c>
      <c r="R12" s="683">
        <v>22.814224527624098</v>
      </c>
      <c r="S12" s="683">
        <v>27.722468373434499</v>
      </c>
      <c r="T12" s="683">
        <v>11.089896263532401</v>
      </c>
      <c r="U12" s="683">
        <v>4.9553275588811898</v>
      </c>
      <c r="V12" s="683">
        <v>8.2436596609508008</v>
      </c>
      <c r="W12" s="683">
        <v>19.730245899977</v>
      </c>
      <c r="X12" s="683">
        <v>18.823386501101499</v>
      </c>
      <c r="Y12" s="683">
        <v>19.3332419765559</v>
      </c>
      <c r="Z12" s="683">
        <v>4.5755846386439698</v>
      </c>
      <c r="AA12" s="683">
        <v>2.9486174240177401</v>
      </c>
      <c r="AB12" s="683">
        <v>3.84063062228077</v>
      </c>
      <c r="AC12" s="616"/>
    </row>
    <row r="13" spans="1:31" ht="6" customHeight="1" x14ac:dyDescent="0.2">
      <c r="A13" s="169"/>
      <c r="B13" s="1092"/>
      <c r="C13" s="1092"/>
      <c r="D13" s="1092"/>
      <c r="E13" s="170"/>
      <c r="F13" s="170"/>
      <c r="G13" s="253"/>
      <c r="H13" s="170"/>
      <c r="I13" s="170"/>
      <c r="J13" s="253"/>
      <c r="K13" s="170"/>
      <c r="L13" s="170"/>
      <c r="M13" s="253"/>
      <c r="N13" s="170"/>
      <c r="O13" s="170"/>
      <c r="P13" s="253"/>
      <c r="Q13" s="170"/>
      <c r="R13" s="170"/>
      <c r="S13" s="253"/>
      <c r="T13" s="170"/>
      <c r="U13" s="170"/>
      <c r="V13" s="1089"/>
      <c r="W13" s="1090"/>
      <c r="X13" s="1090"/>
      <c r="Y13" s="1090"/>
      <c r="Z13" s="170"/>
      <c r="AA13" s="170"/>
      <c r="AB13" s="253"/>
    </row>
    <row r="14" spans="1:31" ht="15" customHeight="1" x14ac:dyDescent="0.2">
      <c r="A14" s="1331" t="s">
        <v>279</v>
      </c>
      <c r="B14" s="1331"/>
      <c r="C14" s="1331"/>
      <c r="D14" s="1331"/>
      <c r="E14" s="1331"/>
      <c r="F14" s="1331"/>
      <c r="G14" s="1331"/>
      <c r="H14" s="1331"/>
      <c r="I14" s="1331"/>
      <c r="J14" s="1331"/>
      <c r="K14" s="1331"/>
      <c r="L14" s="1331"/>
      <c r="M14" s="1331"/>
      <c r="N14" s="1331"/>
      <c r="O14" s="1331"/>
      <c r="P14" s="1331"/>
      <c r="Q14" s="1331"/>
      <c r="R14" s="1331"/>
      <c r="S14" s="1331"/>
      <c r="T14" s="1331"/>
      <c r="U14" s="1331"/>
      <c r="V14" s="1331"/>
      <c r="W14" s="1331"/>
      <c r="X14" s="1331"/>
      <c r="Y14" s="1331"/>
      <c r="Z14" s="1331"/>
      <c r="AA14" s="1331"/>
      <c r="AB14" s="1331"/>
    </row>
    <row r="15" spans="1:31" s="37" customFormat="1" ht="6" customHeight="1" x14ac:dyDescent="0.25">
      <c r="A15" s="85" t="s">
        <v>39</v>
      </c>
      <c r="B15" s="804"/>
      <c r="C15" s="804"/>
      <c r="D15" s="804"/>
      <c r="E15" s="66"/>
      <c r="F15" s="66"/>
      <c r="G15" s="565"/>
      <c r="H15" s="66"/>
      <c r="I15" s="66"/>
      <c r="J15" s="565"/>
      <c r="K15" s="66"/>
      <c r="L15" s="66"/>
      <c r="M15" s="565"/>
      <c r="N15" s="66"/>
      <c r="O15" s="66"/>
      <c r="P15" s="565"/>
      <c r="Q15" s="66"/>
      <c r="R15" s="86"/>
      <c r="S15" s="86"/>
    </row>
    <row r="16" spans="1:31" s="37" customFormat="1" ht="12.75" customHeight="1" x14ac:dyDescent="0.25">
      <c r="A16" s="1331" t="s">
        <v>194</v>
      </c>
      <c r="B16" s="1331"/>
      <c r="C16" s="1331"/>
      <c r="D16" s="1331"/>
      <c r="E16" s="1331"/>
      <c r="F16" s="1331"/>
      <c r="G16" s="1331"/>
      <c r="H16" s="1331"/>
      <c r="I16" s="1331"/>
      <c r="J16" s="1331"/>
      <c r="K16" s="1331"/>
      <c r="L16" s="1331"/>
      <c r="M16" s="1331"/>
      <c r="N16" s="1331"/>
      <c r="O16" s="1331"/>
      <c r="P16" s="1331"/>
      <c r="Q16" s="1331"/>
      <c r="R16" s="1331"/>
      <c r="S16" s="1331"/>
      <c r="T16" s="1331"/>
      <c r="U16" s="1331"/>
      <c r="V16" s="1331"/>
      <c r="W16" s="1331"/>
      <c r="X16" s="1331"/>
      <c r="Y16" s="1331"/>
      <c r="Z16" s="1331"/>
      <c r="AA16" s="1331"/>
      <c r="AB16" s="1331"/>
    </row>
    <row r="17" spans="2:28" x14ac:dyDescent="0.2">
      <c r="K17" s="683"/>
      <c r="L17" s="683"/>
      <c r="M17" s="683"/>
      <c r="N17" s="1088"/>
      <c r="AB17" s="18"/>
    </row>
    <row r="18" spans="2:28" x14ac:dyDescent="0.2">
      <c r="B18" s="683"/>
      <c r="C18" s="683"/>
      <c r="D18" s="683"/>
      <c r="E18" s="1088"/>
      <c r="K18" s="683"/>
      <c r="L18" s="683"/>
      <c r="M18" s="683"/>
      <c r="N18" s="1088"/>
      <c r="AB18" s="18"/>
    </row>
    <row r="19" spans="2:28" x14ac:dyDescent="0.2">
      <c r="D19" s="1088"/>
      <c r="K19" s="683"/>
      <c r="L19" s="683"/>
      <c r="M19" s="683"/>
      <c r="N19" s="1088"/>
      <c r="AB19" s="18"/>
    </row>
    <row r="20" spans="2:28" x14ac:dyDescent="0.2">
      <c r="K20" s="683"/>
      <c r="L20" s="683"/>
      <c r="M20" s="683"/>
      <c r="N20" s="1088"/>
      <c r="AB20" s="18"/>
    </row>
    <row r="21" spans="2:28" x14ac:dyDescent="0.2">
      <c r="K21" s="683"/>
      <c r="L21" s="683"/>
      <c r="M21" s="683"/>
      <c r="N21" s="1088"/>
      <c r="AB21" s="18"/>
    </row>
    <row r="22" spans="2:28" x14ac:dyDescent="0.2">
      <c r="K22" s="683"/>
      <c r="L22" s="683"/>
      <c r="M22" s="683"/>
      <c r="N22" s="1088"/>
      <c r="AB22" s="18"/>
    </row>
    <row r="23" spans="2:28" x14ac:dyDescent="0.2">
      <c r="K23" s="683"/>
      <c r="L23" s="683"/>
      <c r="M23" s="683"/>
      <c r="N23" s="1088"/>
      <c r="AB23" s="18"/>
    </row>
    <row r="24" spans="2:28" x14ac:dyDescent="0.2">
      <c r="K24" s="683"/>
      <c r="L24" s="683"/>
      <c r="M24" s="683"/>
    </row>
    <row r="25" spans="2:28" x14ac:dyDescent="0.2">
      <c r="M25" s="1088"/>
    </row>
    <row r="26" spans="2:28" x14ac:dyDescent="0.2">
      <c r="M26" s="1088"/>
    </row>
    <row r="27" spans="2:28" x14ac:dyDescent="0.2">
      <c r="M27" s="1088"/>
    </row>
    <row r="28" spans="2:28" x14ac:dyDescent="0.2">
      <c r="M28" s="1088"/>
    </row>
    <row r="29" spans="2:28" x14ac:dyDescent="0.2">
      <c r="M29" s="1088"/>
    </row>
    <row r="30" spans="2:28" x14ac:dyDescent="0.2">
      <c r="M30" s="1088"/>
    </row>
    <row r="31" spans="2:28" x14ac:dyDescent="0.2">
      <c r="M31" s="1088"/>
    </row>
  </sheetData>
  <mergeCells count="13">
    <mergeCell ref="R1:W1"/>
    <mergeCell ref="A2:AB2"/>
    <mergeCell ref="B3:D3"/>
    <mergeCell ref="E3:G3"/>
    <mergeCell ref="H3:J3"/>
    <mergeCell ref="K3:M3"/>
    <mergeCell ref="A14:AB14"/>
    <mergeCell ref="A16:AB16"/>
    <mergeCell ref="N3:P3"/>
    <mergeCell ref="Q3:S3"/>
    <mergeCell ref="T3:V3"/>
    <mergeCell ref="W3:Y3"/>
    <mergeCell ref="Z3:AB3"/>
  </mergeCells>
  <hyperlinks>
    <hyperlink ref="R1:U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38"/>
  <sheetViews>
    <sheetView workbookViewId="0">
      <pane ySplit="4" topLeftCell="A5" activePane="bottomLeft" state="frozen"/>
      <selection activeCell="A2" sqref="A2:XFD2"/>
      <selection pane="bottomLeft" activeCell="J18" activeCellId="1" sqref="M18 J18"/>
    </sheetView>
  </sheetViews>
  <sheetFormatPr defaultColWidth="9.140625" defaultRowHeight="12.75" x14ac:dyDescent="0.2"/>
  <cols>
    <col min="1" max="3" width="6.7109375" style="18" customWidth="1"/>
    <col min="4" max="4" width="6.7109375" style="571" customWidth="1"/>
    <col min="5" max="6" width="6.7109375" style="18" customWidth="1"/>
    <col min="7" max="7" width="6.7109375" style="571" customWidth="1"/>
    <col min="8" max="9" width="6.7109375" style="18" customWidth="1"/>
    <col min="10" max="10" width="6.7109375" style="571" customWidth="1"/>
    <col min="11" max="12" width="6.7109375" style="18" customWidth="1"/>
    <col min="13" max="13" width="6.7109375" style="571" customWidth="1"/>
    <col min="14" max="15" width="6.7109375" style="18" customWidth="1"/>
    <col min="16" max="16" width="6.7109375" style="571" customWidth="1"/>
    <col min="17" max="18" width="6.7109375" style="18" customWidth="1"/>
    <col min="19" max="19" width="6.7109375" style="571" customWidth="1"/>
    <col min="20" max="32" width="8.7109375" style="18" customWidth="1"/>
    <col min="33" max="16384" width="9.140625" style="18"/>
  </cols>
  <sheetData>
    <row r="1" spans="1:20" s="74" customFormat="1" ht="30" customHeight="1" x14ac:dyDescent="0.25">
      <c r="A1" s="349"/>
      <c r="B1" s="117"/>
      <c r="C1" s="117"/>
      <c r="D1" s="568"/>
      <c r="E1" s="117"/>
      <c r="F1" s="117"/>
      <c r="G1" s="568"/>
      <c r="H1" s="117"/>
      <c r="I1" s="117"/>
      <c r="J1" s="568"/>
      <c r="K1" s="117"/>
      <c r="L1" s="117"/>
      <c r="M1" s="568"/>
      <c r="N1" s="117"/>
      <c r="O1" s="1311" t="s">
        <v>328</v>
      </c>
      <c r="P1" s="1311"/>
      <c r="Q1" s="1312"/>
      <c r="R1" s="1312"/>
      <c r="S1" s="1312"/>
      <c r="T1" s="1322"/>
    </row>
    <row r="2" spans="1:20" s="114" customFormat="1" ht="30" customHeight="1" x14ac:dyDescent="0.2">
      <c r="A2" s="1317" t="s">
        <v>490</v>
      </c>
      <c r="B2" s="1317"/>
      <c r="C2" s="1317"/>
      <c r="D2" s="1317"/>
      <c r="E2" s="1317"/>
      <c r="F2" s="1317"/>
      <c r="G2" s="1317"/>
      <c r="H2" s="1317"/>
      <c r="I2" s="1317"/>
      <c r="J2" s="1317"/>
      <c r="K2" s="1317"/>
      <c r="L2" s="1317"/>
      <c r="M2" s="1317"/>
      <c r="N2" s="1317"/>
      <c r="O2" s="1317"/>
      <c r="P2" s="1317"/>
      <c r="Q2" s="1317"/>
      <c r="R2" s="1317"/>
      <c r="S2" s="1317"/>
    </row>
    <row r="3" spans="1:20" ht="15" customHeight="1" x14ac:dyDescent="0.2">
      <c r="B3" s="1326" t="s">
        <v>113</v>
      </c>
      <c r="C3" s="1326"/>
      <c r="D3" s="1326"/>
      <c r="E3" s="1326" t="s">
        <v>114</v>
      </c>
      <c r="F3" s="1326"/>
      <c r="G3" s="1326"/>
      <c r="H3" s="1326" t="s">
        <v>115</v>
      </c>
      <c r="I3" s="1326"/>
      <c r="J3" s="1326"/>
      <c r="K3" s="1326" t="s">
        <v>116</v>
      </c>
      <c r="L3" s="1326"/>
      <c r="M3" s="1326"/>
      <c r="N3" s="1326" t="s">
        <v>117</v>
      </c>
      <c r="O3" s="1326"/>
      <c r="P3" s="1326"/>
      <c r="Q3" s="1326" t="s">
        <v>35</v>
      </c>
      <c r="R3" s="1326"/>
      <c r="S3" s="1326"/>
    </row>
    <row r="4" spans="1:20" ht="15" customHeight="1" x14ac:dyDescent="0.2">
      <c r="A4" s="3" t="s">
        <v>39</v>
      </c>
      <c r="B4" s="108" t="s">
        <v>28</v>
      </c>
      <c r="C4" s="1" t="s">
        <v>29</v>
      </c>
      <c r="D4" s="1" t="s">
        <v>382</v>
      </c>
      <c r="E4" s="108" t="s">
        <v>28</v>
      </c>
      <c r="F4" s="1" t="s">
        <v>29</v>
      </c>
      <c r="G4" s="1" t="s">
        <v>382</v>
      </c>
      <c r="H4" s="108" t="s">
        <v>28</v>
      </c>
      <c r="I4" s="1" t="s">
        <v>29</v>
      </c>
      <c r="J4" s="1" t="s">
        <v>382</v>
      </c>
      <c r="K4" s="108" t="s">
        <v>28</v>
      </c>
      <c r="L4" s="1" t="s">
        <v>29</v>
      </c>
      <c r="M4" s="1" t="s">
        <v>382</v>
      </c>
      <c r="N4" s="108" t="s">
        <v>28</v>
      </c>
      <c r="O4" s="1" t="s">
        <v>29</v>
      </c>
      <c r="P4" s="1" t="s">
        <v>382</v>
      </c>
      <c r="Q4" s="108" t="s">
        <v>28</v>
      </c>
      <c r="R4" s="1" t="s">
        <v>29</v>
      </c>
      <c r="S4" s="1" t="s">
        <v>382</v>
      </c>
    </row>
    <row r="5" spans="1:20" ht="6" customHeight="1" x14ac:dyDescent="0.2">
      <c r="A5" s="306"/>
      <c r="B5" s="312"/>
      <c r="C5" s="312"/>
      <c r="D5" s="312"/>
      <c r="E5" s="312"/>
      <c r="F5" s="312"/>
      <c r="G5" s="312"/>
      <c r="H5" s="312"/>
      <c r="I5" s="312"/>
      <c r="J5" s="312"/>
      <c r="K5" s="312"/>
      <c r="L5" s="312"/>
      <c r="M5" s="312"/>
      <c r="N5" s="312"/>
      <c r="O5" s="312"/>
      <c r="P5" s="312"/>
      <c r="Q5" s="312"/>
      <c r="R5" s="312"/>
      <c r="S5" s="33"/>
    </row>
    <row r="6" spans="1:20" ht="12.75" customHeight="1" x14ac:dyDescent="0.2">
      <c r="A6" s="6">
        <v>2007</v>
      </c>
      <c r="B6" s="684">
        <v>4.7300370009753605</v>
      </c>
      <c r="C6" s="684">
        <v>4.6126724794157381</v>
      </c>
      <c r="D6" s="684">
        <v>4.6661692329045001</v>
      </c>
      <c r="E6" s="684">
        <v>7.4651366241153747</v>
      </c>
      <c r="F6" s="684">
        <v>7.3435739578439883</v>
      </c>
      <c r="G6" s="684">
        <v>7.3951250673693503</v>
      </c>
      <c r="H6" s="684">
        <v>23.355843948872941</v>
      </c>
      <c r="I6" s="684">
        <v>21.633601561536405</v>
      </c>
      <c r="J6" s="684">
        <v>22.506696958138502</v>
      </c>
      <c r="K6" s="684">
        <v>51.365902905135755</v>
      </c>
      <c r="L6" s="684">
        <v>59.224002013485688</v>
      </c>
      <c r="M6" s="684">
        <v>55.182565371365797</v>
      </c>
      <c r="N6" s="684">
        <v>10.777115214193454</v>
      </c>
      <c r="O6" s="684">
        <v>5.8417979869020442</v>
      </c>
      <c r="P6" s="684">
        <v>8.3931506483040508</v>
      </c>
      <c r="Q6" s="684">
        <v>2.305964306710107</v>
      </c>
      <c r="R6" s="684">
        <v>1.3443520008145957</v>
      </c>
      <c r="S6" s="684">
        <v>1.85629272191785</v>
      </c>
    </row>
    <row r="7" spans="1:20" ht="12.75" customHeight="1" x14ac:dyDescent="0.2">
      <c r="A7" s="6">
        <v>2008</v>
      </c>
      <c r="B7" s="684">
        <v>6.8357686696057254</v>
      </c>
      <c r="C7" s="684">
        <v>4.170973561388033</v>
      </c>
      <c r="D7" s="684">
        <v>5.5283530469618603</v>
      </c>
      <c r="E7" s="684">
        <v>7.3892749827501074</v>
      </c>
      <c r="F7" s="684">
        <v>7.6454358198856873</v>
      </c>
      <c r="G7" s="684">
        <v>7.5152266632051301</v>
      </c>
      <c r="H7" s="684">
        <v>23.841625576361718</v>
      </c>
      <c r="I7" s="684">
        <v>20.352158050243396</v>
      </c>
      <c r="J7" s="684">
        <v>22.112733265072801</v>
      </c>
      <c r="K7" s="684">
        <v>50.474107919749159</v>
      </c>
      <c r="L7" s="684">
        <v>60.103678367781789</v>
      </c>
      <c r="M7" s="684">
        <v>55.010300942292702</v>
      </c>
      <c r="N7" s="684">
        <v>9.8064289149850037</v>
      </c>
      <c r="O7" s="684">
        <v>6.7015850592070407</v>
      </c>
      <c r="P7" s="684">
        <v>8.3602164904100604</v>
      </c>
      <c r="Q7" s="684">
        <v>1.6527939365482742</v>
      </c>
      <c r="R7" s="684">
        <v>1.0261691414940377</v>
      </c>
      <c r="S7" s="684">
        <v>1.47316959205739</v>
      </c>
    </row>
    <row r="8" spans="1:20" ht="12.75" customHeight="1" x14ac:dyDescent="0.2">
      <c r="A8" s="6">
        <v>2009</v>
      </c>
      <c r="B8" s="684">
        <v>6.1562580976128292</v>
      </c>
      <c r="C8" s="684">
        <v>4.7565201173688134</v>
      </c>
      <c r="D8" s="684">
        <v>5.4688714385429602</v>
      </c>
      <c r="E8" s="684">
        <v>9.72772427991519</v>
      </c>
      <c r="F8" s="684">
        <v>8.9879939024286646</v>
      </c>
      <c r="G8" s="684">
        <v>9.3786544003453898</v>
      </c>
      <c r="H8" s="684">
        <v>25.1428955427414</v>
      </c>
      <c r="I8" s="684">
        <v>20.448738977872146</v>
      </c>
      <c r="J8" s="684">
        <v>22.872552622197301</v>
      </c>
      <c r="K8" s="684">
        <v>46.235828422310703</v>
      </c>
      <c r="L8" s="684">
        <v>57.165265550833631</v>
      </c>
      <c r="M8" s="684">
        <v>51.549964862358898</v>
      </c>
      <c r="N8" s="684">
        <v>10.204298256048805</v>
      </c>
      <c r="O8" s="684">
        <v>7.2966039229441897</v>
      </c>
      <c r="P8" s="684">
        <v>8.7783613948180896</v>
      </c>
      <c r="Q8" s="684">
        <v>2.5329954013681588</v>
      </c>
      <c r="R8" s="684">
        <v>1.3448775285510175</v>
      </c>
      <c r="S8" s="684">
        <v>1.9515952817374</v>
      </c>
    </row>
    <row r="9" spans="1:20" ht="12.75" customHeight="1" x14ac:dyDescent="0.2">
      <c r="A9" s="6">
        <v>2010</v>
      </c>
      <c r="B9" s="684">
        <v>5.7923194634344677</v>
      </c>
      <c r="C9" s="684">
        <v>3.6158863533797367</v>
      </c>
      <c r="D9" s="684">
        <v>4.7301729579082998</v>
      </c>
      <c r="E9" s="684">
        <v>7.1408077168017643</v>
      </c>
      <c r="F9" s="684">
        <v>6.8383461367980205</v>
      </c>
      <c r="G9" s="684">
        <v>7.00858986040675</v>
      </c>
      <c r="H9" s="684">
        <v>23.488155837746412</v>
      </c>
      <c r="I9" s="684">
        <v>19.830215674035987</v>
      </c>
      <c r="J9" s="684">
        <v>21.712275776556101</v>
      </c>
      <c r="K9" s="684">
        <v>49.984860783554517</v>
      </c>
      <c r="L9" s="684">
        <v>63.332446246251195</v>
      </c>
      <c r="M9" s="684">
        <v>56.469492822471302</v>
      </c>
      <c r="N9" s="684">
        <v>11.348818566561585</v>
      </c>
      <c r="O9" s="684">
        <v>5.3947633542025484</v>
      </c>
      <c r="P9" s="684">
        <v>8.4468189036271699</v>
      </c>
      <c r="Q9" s="684">
        <v>2.2450376319001002</v>
      </c>
      <c r="R9" s="684">
        <v>0.98834223533442489</v>
      </c>
      <c r="S9" s="684">
        <v>1.6326496790304299</v>
      </c>
    </row>
    <row r="10" spans="1:20" ht="12.75" customHeight="1" x14ac:dyDescent="0.2">
      <c r="A10" s="6">
        <v>2011</v>
      </c>
      <c r="B10" s="684">
        <v>5.9620796901167878</v>
      </c>
      <c r="C10" s="684">
        <v>4.2398067366954706</v>
      </c>
      <c r="D10" s="684">
        <v>5.1220305095738103</v>
      </c>
      <c r="E10" s="684">
        <v>8.2689470209849869</v>
      </c>
      <c r="F10" s="684">
        <v>8.511041365876757</v>
      </c>
      <c r="G10" s="684">
        <v>8.3733352574764996</v>
      </c>
      <c r="H10" s="684">
        <v>24.097894845810774</v>
      </c>
      <c r="I10" s="684">
        <v>17.84092693749816</v>
      </c>
      <c r="J10" s="684">
        <v>21.085319071954</v>
      </c>
      <c r="K10" s="684">
        <v>47.010275843011812</v>
      </c>
      <c r="L10" s="684">
        <v>60.599951020708708</v>
      </c>
      <c r="M10" s="684">
        <v>53.561734864028203</v>
      </c>
      <c r="N10" s="684">
        <v>11.597028370718984</v>
      </c>
      <c r="O10" s="684">
        <v>6.9130066335417766</v>
      </c>
      <c r="P10" s="684">
        <v>9.3407945513073507</v>
      </c>
      <c r="Q10" s="684">
        <v>3.0637742293538288</v>
      </c>
      <c r="R10" s="684">
        <v>1.8952673056792071</v>
      </c>
      <c r="S10" s="684">
        <v>2.5167857456601501</v>
      </c>
    </row>
    <row r="11" spans="1:20" ht="12.75" customHeight="1" x14ac:dyDescent="0.2">
      <c r="A11" s="6" t="s">
        <v>89</v>
      </c>
      <c r="B11" s="684">
        <v>6.1295589263784827</v>
      </c>
      <c r="C11" s="684">
        <v>3.4849608970770274</v>
      </c>
      <c r="D11" s="684">
        <v>4.8383101907841599</v>
      </c>
      <c r="E11" s="684">
        <v>6.3940172078470958</v>
      </c>
      <c r="F11" s="684">
        <v>8.9094909827982836</v>
      </c>
      <c r="G11" s="684">
        <v>7.6307739961803698</v>
      </c>
      <c r="H11" s="684">
        <v>22.323934107345263</v>
      </c>
      <c r="I11" s="684">
        <v>21.692468501505413</v>
      </c>
      <c r="J11" s="684">
        <v>22.014668881073899</v>
      </c>
      <c r="K11" s="684">
        <v>47.09856617646836</v>
      </c>
      <c r="L11" s="684">
        <v>55.574158697112786</v>
      </c>
      <c r="M11" s="684">
        <v>51.2294322861068</v>
      </c>
      <c r="N11" s="684">
        <v>13.912548381872087</v>
      </c>
      <c r="O11" s="684">
        <v>8.2080154407675252</v>
      </c>
      <c r="P11" s="684">
        <v>11.1264990176062</v>
      </c>
      <c r="Q11" s="684">
        <v>4.1413752000934831</v>
      </c>
      <c r="R11" s="684">
        <v>2.1309054807370211</v>
      </c>
      <c r="S11" s="684">
        <v>3.1603156282485299</v>
      </c>
    </row>
    <row r="12" spans="1:20" ht="12.75" customHeight="1" x14ac:dyDescent="0.2">
      <c r="A12" s="6" t="s">
        <v>90</v>
      </c>
      <c r="B12" s="684">
        <v>9.5906902086677395</v>
      </c>
      <c r="C12" s="684">
        <v>8.7594300083822301</v>
      </c>
      <c r="D12" s="684">
        <v>9.2158250000000006</v>
      </c>
      <c r="E12" s="684">
        <v>8.3868378812199005</v>
      </c>
      <c r="F12" s="684">
        <v>9.0108968985750195</v>
      </c>
      <c r="G12" s="684">
        <v>8.6836140000000004</v>
      </c>
      <c r="H12" s="684">
        <v>25.8025682182986</v>
      </c>
      <c r="I12" s="684">
        <v>21.8357082984074</v>
      </c>
      <c r="J12" s="684">
        <v>23.823492999999999</v>
      </c>
      <c r="K12" s="684">
        <v>42.8972712680578</v>
      </c>
      <c r="L12" s="684">
        <v>52.8080469404862</v>
      </c>
      <c r="M12" s="684">
        <v>47.767800000000001</v>
      </c>
      <c r="N12" s="684">
        <v>9.1492776886035294</v>
      </c>
      <c r="O12" s="684">
        <v>5.6580050293377999</v>
      </c>
      <c r="P12" s="684">
        <v>7.4428729999999996</v>
      </c>
      <c r="Q12" s="684">
        <v>4.1733547351524898</v>
      </c>
      <c r="R12" s="684">
        <v>1.9279128248113999</v>
      </c>
      <c r="S12" s="684">
        <v>3.0663939999999998</v>
      </c>
    </row>
    <row r="13" spans="1:20" ht="12.75" customHeight="1" x14ac:dyDescent="0.2">
      <c r="A13" s="6">
        <v>2013</v>
      </c>
      <c r="B13" s="684">
        <v>8.9728904161893901</v>
      </c>
      <c r="C13" s="684">
        <v>7.7079107505071001</v>
      </c>
      <c r="D13" s="684">
        <v>8.379505</v>
      </c>
      <c r="E13" s="684">
        <v>8.5910652920962196</v>
      </c>
      <c r="F13" s="684">
        <v>10.4259634888438</v>
      </c>
      <c r="G13" s="684">
        <v>9.4397920000000006</v>
      </c>
      <c r="H13" s="684">
        <v>22.871324933180599</v>
      </c>
      <c r="I13" s="684">
        <v>21.054766734279902</v>
      </c>
      <c r="J13" s="684">
        <v>21.958386999999998</v>
      </c>
      <c r="K13" s="684">
        <v>46.162657502863702</v>
      </c>
      <c r="L13" s="684">
        <v>51.561866125760602</v>
      </c>
      <c r="M13" s="684">
        <v>48.863815000000002</v>
      </c>
      <c r="N13" s="684">
        <v>9.7365406643757204</v>
      </c>
      <c r="O13" s="684">
        <v>7.01825557809331</v>
      </c>
      <c r="P13" s="684">
        <v>8.4075229999999994</v>
      </c>
      <c r="Q13" s="684">
        <v>3.6655211912943901</v>
      </c>
      <c r="R13" s="684">
        <v>2.2312373225152098</v>
      </c>
      <c r="S13" s="684">
        <v>2.9509780000000001</v>
      </c>
    </row>
    <row r="14" spans="1:20" ht="12.75" customHeight="1" x14ac:dyDescent="0.2">
      <c r="A14" s="6">
        <v>2014</v>
      </c>
      <c r="B14" s="684">
        <v>8.7640218651352004</v>
      </c>
      <c r="C14" s="684">
        <v>7.0516510190265898</v>
      </c>
      <c r="D14" s="684">
        <v>7.9185410000000003</v>
      </c>
      <c r="E14" s="684">
        <v>7.9784972243373096</v>
      </c>
      <c r="F14" s="684">
        <v>10.7831061568672</v>
      </c>
      <c r="G14" s="684">
        <v>9.3134599999999992</v>
      </c>
      <c r="H14" s="684">
        <v>20.5609252149575</v>
      </c>
      <c r="I14" s="684">
        <v>17.579292346929101</v>
      </c>
      <c r="J14" s="684">
        <v>19.117477000000001</v>
      </c>
      <c r="K14" s="684">
        <v>49.944001729871999</v>
      </c>
      <c r="L14" s="684">
        <v>53.032055000536303</v>
      </c>
      <c r="M14" s="684">
        <v>51.484287999999999</v>
      </c>
      <c r="N14" s="684">
        <v>9.1001180415125908</v>
      </c>
      <c r="O14" s="684">
        <v>8.7213402310391004</v>
      </c>
      <c r="P14" s="684">
        <v>8.9174000000000007</v>
      </c>
      <c r="Q14" s="684">
        <v>3.6524359241854398</v>
      </c>
      <c r="R14" s="684">
        <v>2.83255524560178</v>
      </c>
      <c r="S14" s="684">
        <v>3.248834</v>
      </c>
    </row>
    <row r="15" spans="1:20" ht="12.75" customHeight="1" x14ac:dyDescent="0.2">
      <c r="A15" s="6">
        <v>2015</v>
      </c>
      <c r="B15" s="684">
        <v>9.3121537670260999</v>
      </c>
      <c r="C15" s="684">
        <v>6.1448446495493485</v>
      </c>
      <c r="D15" s="684">
        <v>7.775074</v>
      </c>
      <c r="E15" s="684">
        <v>7.5721218208596799</v>
      </c>
      <c r="F15" s="684">
        <v>9.1434892840519719</v>
      </c>
      <c r="G15" s="684">
        <v>8.3488159999999993</v>
      </c>
      <c r="H15" s="684">
        <v>18.930109820326628</v>
      </c>
      <c r="I15" s="684">
        <v>21.708841805177929</v>
      </c>
      <c r="J15" s="684">
        <v>20.247122999999998</v>
      </c>
      <c r="K15" s="684">
        <v>51.480774362061318</v>
      </c>
      <c r="L15" s="684">
        <v>52.885546533267615</v>
      </c>
      <c r="M15" s="684">
        <v>52.220396999999998</v>
      </c>
      <c r="N15" s="684">
        <v>7.4330962465990771</v>
      </c>
      <c r="O15" s="684">
        <v>7.2395820118859948</v>
      </c>
      <c r="P15" s="684">
        <v>7.2993639999999997</v>
      </c>
      <c r="Q15" s="684">
        <v>5.2717439831272488</v>
      </c>
      <c r="R15" s="684">
        <v>2.8776957160695793</v>
      </c>
      <c r="S15" s="684">
        <v>4.1092259999999996</v>
      </c>
    </row>
    <row r="16" spans="1:20" s="611" customFormat="1" ht="12.75" customHeight="1" x14ac:dyDescent="0.2">
      <c r="A16" s="6">
        <v>2016</v>
      </c>
      <c r="B16" s="684">
        <v>7.7994579999999996</v>
      </c>
      <c r="C16" s="684">
        <v>6.6662889999999999</v>
      </c>
      <c r="D16" s="684">
        <v>7.5506549999999999</v>
      </c>
      <c r="E16" s="684">
        <v>5.9507940000000001</v>
      </c>
      <c r="F16" s="684">
        <v>10.003271</v>
      </c>
      <c r="G16" s="684">
        <v>7.8002149999999997</v>
      </c>
      <c r="H16" s="684">
        <v>18.190080999999999</v>
      </c>
      <c r="I16" s="684">
        <v>18.814328</v>
      </c>
      <c r="J16" s="684">
        <v>18.455327</v>
      </c>
      <c r="K16" s="684">
        <v>54.719031000000001</v>
      </c>
      <c r="L16" s="684">
        <v>53.529096000000003</v>
      </c>
      <c r="M16" s="684">
        <v>53.901071000000002</v>
      </c>
      <c r="N16" s="684">
        <v>9.2942680000000006</v>
      </c>
      <c r="O16" s="684">
        <v>8.8873329999999999</v>
      </c>
      <c r="P16" s="684">
        <v>9.1194220000000001</v>
      </c>
      <c r="Q16" s="684">
        <v>4.046367</v>
      </c>
      <c r="R16" s="684">
        <v>2.0996839999999999</v>
      </c>
      <c r="S16" s="684">
        <v>3.1733090000000002</v>
      </c>
    </row>
    <row r="17" spans="1:21" ht="12.75" customHeight="1" x14ac:dyDescent="0.2">
      <c r="A17" s="6">
        <v>2017</v>
      </c>
      <c r="B17" s="684">
        <v>8.2535489999999996</v>
      </c>
      <c r="C17" s="684">
        <v>6.6598709999999999</v>
      </c>
      <c r="D17" s="684">
        <v>7.5930759999999999</v>
      </c>
      <c r="E17" s="684">
        <v>8.1214919999999999</v>
      </c>
      <c r="F17" s="684">
        <v>9.3442070000000008</v>
      </c>
      <c r="G17" s="684">
        <v>8.703462</v>
      </c>
      <c r="H17" s="684">
        <v>17.827666000000001</v>
      </c>
      <c r="I17" s="684">
        <v>19.945633999999998</v>
      </c>
      <c r="J17" s="684">
        <v>18.811233999999999</v>
      </c>
      <c r="K17" s="684">
        <v>52.096401</v>
      </c>
      <c r="L17" s="684">
        <v>52.225619999999999</v>
      </c>
      <c r="M17" s="684">
        <v>52.057479000000001</v>
      </c>
      <c r="N17" s="684">
        <v>9.04589</v>
      </c>
      <c r="O17" s="684">
        <v>8.4947330000000001</v>
      </c>
      <c r="P17" s="684">
        <v>8.801437</v>
      </c>
      <c r="Q17" s="684">
        <v>4.6550019999999996</v>
      </c>
      <c r="R17" s="684">
        <v>3.3299349999999999</v>
      </c>
      <c r="S17" s="684">
        <v>4.0333119999999996</v>
      </c>
    </row>
    <row r="18" spans="1:21" s="897" customFormat="1" ht="12.75" customHeight="1" x14ac:dyDescent="0.2">
      <c r="A18" s="895">
        <v>2018</v>
      </c>
      <c r="B18" s="684">
        <v>9.6718219921617745</v>
      </c>
      <c r="C18" s="684">
        <v>6.4346585011318291</v>
      </c>
      <c r="D18" s="684">
        <v>8.2567698520125656</v>
      </c>
      <c r="E18" s="684">
        <v>7.715081896124099</v>
      </c>
      <c r="F18" s="684">
        <v>10.858756993535239</v>
      </c>
      <c r="G18" s="684">
        <v>9.2436924274032659</v>
      </c>
      <c r="H18" s="684">
        <v>19.069968961310654</v>
      </c>
      <c r="I18" s="684">
        <v>19.475614175059462</v>
      </c>
      <c r="J18" s="684">
        <v>19.109519680708612</v>
      </c>
      <c r="K18" s="684">
        <v>49.206254792451034</v>
      </c>
      <c r="L18" s="684">
        <v>51.994237742903984</v>
      </c>
      <c r="M18" s="684">
        <v>50.335718435095067</v>
      </c>
      <c r="N18" s="684">
        <v>9.7416753289072684</v>
      </c>
      <c r="O18" s="684">
        <v>7.911158999063943</v>
      </c>
      <c r="P18" s="684">
        <v>8.9229108319371608</v>
      </c>
      <c r="Q18" s="684">
        <v>4.5951970290458437</v>
      </c>
      <c r="R18" s="684">
        <v>3.3255735883066246</v>
      </c>
      <c r="S18" s="684">
        <v>4.1313887728407837</v>
      </c>
      <c r="T18" s="1011"/>
      <c r="U18" s="399"/>
    </row>
    <row r="19" spans="1:21" ht="6" customHeight="1" x14ac:dyDescent="0.2">
      <c r="A19" s="595"/>
      <c r="B19" s="943"/>
      <c r="C19" s="943"/>
      <c r="D19" s="943"/>
      <c r="E19" s="943"/>
      <c r="F19" s="943"/>
      <c r="G19" s="943"/>
      <c r="H19" s="943"/>
      <c r="I19" s="943"/>
      <c r="J19" s="943"/>
      <c r="K19" s="943"/>
      <c r="L19" s="943"/>
      <c r="M19" s="943"/>
      <c r="N19" s="943"/>
      <c r="O19" s="943"/>
      <c r="P19" s="943"/>
      <c r="Q19" s="943"/>
      <c r="R19" s="943"/>
      <c r="S19" s="943"/>
    </row>
    <row r="20" spans="1:21" s="72" customFormat="1" ht="39.75" customHeight="1" x14ac:dyDescent="0.2">
      <c r="A20" s="1380" t="s">
        <v>344</v>
      </c>
      <c r="B20" s="1380"/>
      <c r="C20" s="1380"/>
      <c r="D20" s="1380"/>
      <c r="E20" s="1380"/>
      <c r="F20" s="1380"/>
      <c r="G20" s="1380"/>
      <c r="H20" s="1380"/>
      <c r="I20" s="1380"/>
      <c r="J20" s="1380"/>
      <c r="K20" s="1380"/>
      <c r="L20" s="1380"/>
      <c r="M20" s="1380"/>
      <c r="N20" s="1380"/>
      <c r="O20" s="1380"/>
      <c r="P20" s="1380"/>
      <c r="Q20" s="1380"/>
      <c r="R20" s="1380"/>
      <c r="S20" s="1380"/>
    </row>
    <row r="21" spans="1:21" s="37" customFormat="1" ht="6" customHeight="1" x14ac:dyDescent="0.25">
      <c r="A21" s="85" t="s">
        <v>39</v>
      </c>
      <c r="B21" s="66"/>
      <c r="C21" s="66"/>
      <c r="D21" s="565"/>
      <c r="E21" s="66"/>
      <c r="F21" s="66"/>
      <c r="G21" s="565"/>
      <c r="H21" s="66"/>
      <c r="I21" s="66"/>
      <c r="J21" s="565"/>
      <c r="K21" s="66"/>
      <c r="L21" s="66"/>
      <c r="M21" s="565"/>
      <c r="N21" s="66"/>
      <c r="O21" s="86"/>
      <c r="P21" s="86"/>
    </row>
    <row r="22" spans="1:21" s="37" customFormat="1" ht="12.75" customHeight="1" x14ac:dyDescent="0.25">
      <c r="A22" s="1331" t="s">
        <v>194</v>
      </c>
      <c r="B22" s="1331"/>
      <c r="C22" s="1331"/>
      <c r="D22" s="1331"/>
      <c r="E22" s="1331"/>
      <c r="F22" s="1331"/>
      <c r="G22" s="1331"/>
      <c r="H22" s="1331"/>
      <c r="I22" s="1331"/>
      <c r="J22" s="1331"/>
      <c r="K22" s="1331"/>
      <c r="L22" s="1331"/>
      <c r="M22" s="1331"/>
      <c r="N22" s="1331"/>
      <c r="O22" s="1331"/>
      <c r="P22" s="1331"/>
      <c r="Q22" s="1331"/>
      <c r="R22" s="1331"/>
      <c r="S22" s="1331"/>
    </row>
    <row r="23" spans="1:21" s="1014" customFormat="1" ht="15" customHeight="1" x14ac:dyDescent="0.2">
      <c r="B23" s="1319"/>
      <c r="C23" s="1319"/>
      <c r="D23" s="1319"/>
      <c r="E23" s="1319"/>
      <c r="F23" s="1319"/>
      <c r="G23" s="1319"/>
      <c r="H23" s="1319"/>
      <c r="I23" s="1319"/>
      <c r="J23" s="1319"/>
      <c r="K23" s="1319"/>
      <c r="L23" s="1319"/>
      <c r="M23" s="1319"/>
      <c r="N23" s="1319"/>
      <c r="O23" s="1319"/>
      <c r="P23" s="1319"/>
      <c r="Q23" s="1319"/>
      <c r="R23" s="1319"/>
      <c r="S23" s="1319"/>
    </row>
    <row r="24" spans="1:21" x14ac:dyDescent="0.2">
      <c r="A24" s="1014"/>
      <c r="B24" s="1014"/>
      <c r="C24" s="1014"/>
      <c r="D24" s="684"/>
      <c r="E24" s="684"/>
      <c r="F24" s="684"/>
      <c r="G24" s="684"/>
      <c r="H24" s="684"/>
      <c r="I24" s="684"/>
      <c r="J24" s="1014"/>
      <c r="K24" s="1014"/>
      <c r="L24" s="1014"/>
      <c r="M24" s="1014"/>
      <c r="N24" s="1014"/>
      <c r="O24" s="1014"/>
      <c r="P24" s="1014"/>
      <c r="Q24" s="1014"/>
      <c r="R24" s="1014"/>
      <c r="S24" s="1014"/>
      <c r="T24" s="1014"/>
    </row>
    <row r="25" spans="1:21" x14ac:dyDescent="0.2">
      <c r="A25" s="1014"/>
      <c r="B25" s="1014"/>
      <c r="C25" s="1014"/>
      <c r="D25" s="684"/>
      <c r="E25" s="684"/>
      <c r="F25" s="684"/>
      <c r="G25" s="684"/>
      <c r="H25" s="684"/>
      <c r="I25" s="684"/>
      <c r="J25" s="1014"/>
      <c r="K25" s="1014"/>
      <c r="L25" s="1014"/>
      <c r="M25" s="1014"/>
      <c r="N25" s="1014"/>
      <c r="O25" s="1014"/>
      <c r="P25" s="1014"/>
      <c r="Q25" s="1014"/>
      <c r="R25" s="1014"/>
      <c r="S25" s="1014"/>
      <c r="T25" s="1014"/>
    </row>
    <row r="26" spans="1:21" x14ac:dyDescent="0.2">
      <c r="A26" s="1014"/>
      <c r="B26" s="1014"/>
      <c r="C26" s="1014"/>
      <c r="D26" s="684"/>
      <c r="E26" s="684"/>
      <c r="F26" s="684"/>
      <c r="G26" s="684"/>
      <c r="H26" s="684"/>
      <c r="I26" s="684"/>
      <c r="J26" s="1014"/>
      <c r="K26" s="1014"/>
      <c r="L26" s="1014"/>
      <c r="M26" s="1014"/>
      <c r="N26" s="1014"/>
      <c r="O26" s="1014"/>
      <c r="P26" s="1014"/>
      <c r="Q26" s="1014"/>
      <c r="R26" s="1014"/>
      <c r="S26" s="1014"/>
      <c r="T26" s="1014"/>
    </row>
    <row r="27" spans="1:21" x14ac:dyDescent="0.2">
      <c r="A27" s="1014"/>
      <c r="B27" s="1014"/>
      <c r="C27" s="1014"/>
      <c r="D27" s="684"/>
      <c r="E27" s="684"/>
      <c r="F27" s="684"/>
      <c r="G27" s="684"/>
      <c r="H27" s="684"/>
      <c r="I27" s="684"/>
      <c r="J27" s="1014"/>
      <c r="K27" s="1014"/>
      <c r="L27" s="1014"/>
      <c r="M27" s="1014"/>
      <c r="N27" s="1014"/>
      <c r="O27" s="1014"/>
      <c r="P27" s="1014"/>
      <c r="Q27" s="1014"/>
      <c r="R27" s="1014"/>
      <c r="S27" s="1014"/>
      <c r="T27" s="1014"/>
    </row>
    <row r="28" spans="1:21" x14ac:dyDescent="0.2">
      <c r="A28" s="1014"/>
      <c r="B28" s="1014"/>
      <c r="C28" s="1014"/>
      <c r="D28" s="684"/>
      <c r="E28" s="684"/>
      <c r="F28" s="684"/>
      <c r="G28" s="684"/>
      <c r="H28" s="684"/>
      <c r="I28" s="684"/>
      <c r="J28" s="1014"/>
      <c r="K28" s="1014"/>
      <c r="L28" s="1014"/>
      <c r="M28" s="1014"/>
      <c r="N28" s="1014"/>
      <c r="O28" s="1014"/>
      <c r="P28" s="1014"/>
      <c r="Q28" s="1014"/>
      <c r="R28" s="1014"/>
      <c r="S28" s="1014"/>
      <c r="T28" s="1014"/>
    </row>
    <row r="29" spans="1:21" x14ac:dyDescent="0.2">
      <c r="A29" s="1014"/>
      <c r="B29" s="1014"/>
      <c r="C29" s="1014"/>
      <c r="D29" s="684"/>
      <c r="E29" s="684"/>
      <c r="F29" s="684"/>
      <c r="G29" s="684"/>
      <c r="H29" s="684"/>
      <c r="I29" s="684"/>
      <c r="J29" s="1014"/>
      <c r="K29" s="1014"/>
      <c r="L29" s="1014"/>
      <c r="M29" s="1014"/>
      <c r="N29" s="1014"/>
      <c r="O29" s="1014"/>
      <c r="P29" s="1014"/>
      <c r="Q29" s="1014"/>
      <c r="R29" s="1014"/>
      <c r="S29" s="1014"/>
      <c r="T29" s="1014"/>
    </row>
    <row r="30" spans="1:21" x14ac:dyDescent="0.2">
      <c r="A30" s="1014"/>
      <c r="B30" s="1014"/>
      <c r="C30" s="1014"/>
      <c r="D30" s="1014"/>
      <c r="E30" s="1014"/>
      <c r="F30" s="1014"/>
      <c r="G30" s="1014"/>
      <c r="H30" s="1014"/>
      <c r="I30" s="1014"/>
      <c r="J30" s="1014"/>
      <c r="K30" s="1014"/>
      <c r="L30" s="1014"/>
      <c r="M30" s="1014"/>
      <c r="N30" s="1014"/>
      <c r="O30" s="1014"/>
      <c r="P30" s="1014"/>
      <c r="Q30" s="1014"/>
      <c r="R30" s="1014"/>
      <c r="S30" s="1014"/>
      <c r="T30" s="1014"/>
    </row>
    <row r="31" spans="1:21" x14ac:dyDescent="0.2">
      <c r="A31" s="1014"/>
      <c r="B31" s="1014"/>
      <c r="C31" s="1014"/>
      <c r="D31" s="1017"/>
      <c r="E31" s="1014"/>
      <c r="F31" s="1017"/>
      <c r="G31" s="1014"/>
      <c r="H31" s="1014"/>
      <c r="I31" s="1014"/>
      <c r="J31" s="1014"/>
      <c r="K31" s="1014"/>
      <c r="L31" s="1014"/>
      <c r="M31" s="1014"/>
      <c r="N31" s="1014"/>
      <c r="O31" s="1014"/>
      <c r="P31" s="1014"/>
      <c r="Q31" s="1014"/>
      <c r="R31" s="1014"/>
      <c r="S31" s="1014"/>
      <c r="T31" s="1014"/>
    </row>
    <row r="32" spans="1:21" x14ac:dyDescent="0.2">
      <c r="A32" s="1014"/>
      <c r="B32" s="1014"/>
      <c r="C32" s="1014"/>
      <c r="D32" s="1014"/>
      <c r="E32" s="1014"/>
      <c r="F32" s="1017"/>
      <c r="G32" s="1017"/>
      <c r="H32" s="1014"/>
      <c r="I32" s="1014"/>
      <c r="J32" s="1014"/>
      <c r="K32" s="1014"/>
      <c r="L32" s="1014"/>
      <c r="M32" s="1014"/>
      <c r="N32" s="1014"/>
      <c r="O32" s="1014"/>
      <c r="P32" s="1014"/>
      <c r="Q32" s="1014"/>
      <c r="R32" s="1014"/>
      <c r="S32" s="1014"/>
      <c r="T32" s="1014"/>
    </row>
    <row r="33" spans="3:9" x14ac:dyDescent="0.2">
      <c r="F33" s="1011"/>
      <c r="I33" s="1011"/>
    </row>
    <row r="34" spans="3:9" x14ac:dyDescent="0.2">
      <c r="F34" s="1011"/>
      <c r="I34" s="1011"/>
    </row>
    <row r="35" spans="3:9" x14ac:dyDescent="0.2">
      <c r="F35" s="1011"/>
      <c r="I35" s="1011"/>
    </row>
    <row r="36" spans="3:9" x14ac:dyDescent="0.2">
      <c r="F36" s="1011"/>
      <c r="I36" s="1011"/>
    </row>
    <row r="37" spans="3:9" x14ac:dyDescent="0.2">
      <c r="C37" s="1011"/>
      <c r="F37" s="1011"/>
      <c r="I37" s="1011"/>
    </row>
    <row r="38" spans="3:9" x14ac:dyDescent="0.2">
      <c r="E38" s="1011"/>
      <c r="I38" s="1011"/>
    </row>
  </sheetData>
  <mergeCells count="16">
    <mergeCell ref="Q23:S23"/>
    <mergeCell ref="B23:D23"/>
    <mergeCell ref="E23:G23"/>
    <mergeCell ref="H23:J23"/>
    <mergeCell ref="K23:M23"/>
    <mergeCell ref="N23:P23"/>
    <mergeCell ref="Q3:S3"/>
    <mergeCell ref="A20:S20"/>
    <mergeCell ref="A22:S22"/>
    <mergeCell ref="O1:T1"/>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39"/>
  <sheetViews>
    <sheetView workbookViewId="0">
      <pane ySplit="4" topLeftCell="A5" activePane="bottomLeft" state="frozen"/>
      <selection activeCell="A2" sqref="A2:XFD2"/>
      <selection pane="bottomLeft" activeCell="M18" activeCellId="1" sqref="J18 M18"/>
    </sheetView>
  </sheetViews>
  <sheetFormatPr defaultColWidth="9.140625" defaultRowHeight="12.75" x14ac:dyDescent="0.2"/>
  <cols>
    <col min="1" max="1" width="6.7109375" style="18" customWidth="1"/>
    <col min="2" max="3" width="6.7109375" style="109" customWidth="1"/>
    <col min="4" max="4" width="6.7109375" style="567" customWidth="1"/>
    <col min="5" max="6" width="6.7109375" style="109" customWidth="1"/>
    <col min="7" max="7" width="6.7109375" style="567" customWidth="1"/>
    <col min="8" max="9" width="6.7109375" style="109" customWidth="1"/>
    <col min="10" max="10" width="6.7109375" style="567" customWidth="1"/>
    <col min="11" max="12" width="6.7109375" style="18" customWidth="1"/>
    <col min="13" max="13" width="6.7109375" style="571" customWidth="1"/>
    <col min="14" max="15" width="6.7109375" style="18" customWidth="1"/>
    <col min="16" max="16" width="6.7109375" style="571" customWidth="1"/>
    <col min="17" max="18" width="6.7109375" style="18" customWidth="1"/>
    <col min="19" max="19" width="6.7109375" style="571" customWidth="1"/>
    <col min="20" max="32" width="8.7109375" style="18" customWidth="1"/>
    <col min="33" max="16384" width="9.140625" style="18"/>
  </cols>
  <sheetData>
    <row r="1" spans="1:20" s="74" customFormat="1" ht="30" customHeight="1" x14ac:dyDescent="0.25">
      <c r="A1" s="349"/>
      <c r="B1" s="117"/>
      <c r="C1" s="117"/>
      <c r="D1" s="568"/>
      <c r="E1" s="117"/>
      <c r="F1" s="117"/>
      <c r="G1" s="568"/>
      <c r="H1" s="117"/>
      <c r="I1" s="117"/>
      <c r="J1" s="568"/>
      <c r="K1" s="117"/>
      <c r="L1" s="117"/>
      <c r="M1" s="568"/>
      <c r="N1" s="117"/>
      <c r="O1" s="1311" t="s">
        <v>328</v>
      </c>
      <c r="P1" s="1311"/>
      <c r="Q1" s="1312"/>
      <c r="R1" s="1312"/>
      <c r="S1" s="1312"/>
      <c r="T1" s="1322"/>
    </row>
    <row r="2" spans="1:20" s="114" customFormat="1" ht="30" customHeight="1" x14ac:dyDescent="0.2">
      <c r="A2" s="1317" t="s">
        <v>491</v>
      </c>
      <c r="B2" s="1317"/>
      <c r="C2" s="1317"/>
      <c r="D2" s="1317"/>
      <c r="E2" s="1317"/>
      <c r="F2" s="1317"/>
      <c r="G2" s="1317"/>
      <c r="H2" s="1317"/>
      <c r="I2" s="1317"/>
      <c r="J2" s="1317"/>
      <c r="K2" s="1317"/>
      <c r="L2" s="1317"/>
      <c r="M2" s="1317"/>
      <c r="N2" s="1317"/>
      <c r="O2" s="1317"/>
      <c r="P2" s="1317"/>
      <c r="Q2" s="1317"/>
      <c r="R2" s="1317"/>
      <c r="S2" s="1317"/>
    </row>
    <row r="3" spans="1:20" ht="15" customHeight="1" x14ac:dyDescent="0.2">
      <c r="B3" s="1326" t="s">
        <v>113</v>
      </c>
      <c r="C3" s="1326"/>
      <c r="D3" s="1326"/>
      <c r="E3" s="1326" t="s">
        <v>114</v>
      </c>
      <c r="F3" s="1326"/>
      <c r="G3" s="1326"/>
      <c r="H3" s="1326" t="s">
        <v>115</v>
      </c>
      <c r="I3" s="1326"/>
      <c r="J3" s="1326"/>
      <c r="K3" s="1326" t="s">
        <v>116</v>
      </c>
      <c r="L3" s="1326"/>
      <c r="M3" s="1326"/>
      <c r="N3" s="1326" t="s">
        <v>117</v>
      </c>
      <c r="O3" s="1326"/>
      <c r="P3" s="1326"/>
      <c r="Q3" s="1326" t="s">
        <v>35</v>
      </c>
      <c r="R3" s="1326"/>
      <c r="S3" s="1326"/>
    </row>
    <row r="4" spans="1:20" ht="15" customHeight="1" x14ac:dyDescent="0.2">
      <c r="A4" s="3" t="s">
        <v>39</v>
      </c>
      <c r="B4" s="108" t="s">
        <v>28</v>
      </c>
      <c r="C4" s="1" t="s">
        <v>29</v>
      </c>
      <c r="D4" s="1" t="s">
        <v>382</v>
      </c>
      <c r="E4" s="108" t="s">
        <v>28</v>
      </c>
      <c r="F4" s="1" t="s">
        <v>29</v>
      </c>
      <c r="G4" s="1" t="s">
        <v>382</v>
      </c>
      <c r="H4" s="108" t="s">
        <v>28</v>
      </c>
      <c r="I4" s="1" t="s">
        <v>29</v>
      </c>
      <c r="J4" s="1" t="s">
        <v>382</v>
      </c>
      <c r="K4" s="108" t="s">
        <v>28</v>
      </c>
      <c r="L4" s="1" t="s">
        <v>29</v>
      </c>
      <c r="M4" s="1" t="s">
        <v>382</v>
      </c>
      <c r="N4" s="108" t="s">
        <v>28</v>
      </c>
      <c r="O4" s="1" t="s">
        <v>29</v>
      </c>
      <c r="P4" s="1" t="s">
        <v>382</v>
      </c>
      <c r="Q4" s="108" t="s">
        <v>28</v>
      </c>
      <c r="R4" s="1" t="s">
        <v>29</v>
      </c>
      <c r="S4" s="1" t="s">
        <v>382</v>
      </c>
    </row>
    <row r="5" spans="1:20" ht="6" customHeight="1" x14ac:dyDescent="0.2">
      <c r="A5" s="306"/>
      <c r="B5" s="312"/>
      <c r="C5" s="312"/>
      <c r="D5" s="312"/>
      <c r="E5" s="312"/>
      <c r="F5" s="312"/>
      <c r="G5" s="312"/>
      <c r="H5" s="312"/>
      <c r="I5" s="312"/>
      <c r="J5" s="312"/>
      <c r="K5" s="312"/>
      <c r="L5" s="312"/>
      <c r="M5" s="312"/>
      <c r="N5" s="312"/>
      <c r="O5" s="312"/>
      <c r="P5" s="312"/>
      <c r="Q5" s="312"/>
      <c r="R5" s="312"/>
      <c r="S5" s="33"/>
    </row>
    <row r="6" spans="1:20" ht="12.75" customHeight="1" x14ac:dyDescent="0.2">
      <c r="A6" s="6">
        <v>2007</v>
      </c>
      <c r="B6" s="684">
        <v>4.3839725447369213</v>
      </c>
      <c r="C6" s="684">
        <v>4.5975755346729024</v>
      </c>
      <c r="D6" s="684">
        <v>4.5005225221639158</v>
      </c>
      <c r="E6" s="684">
        <v>7.1315444017209728</v>
      </c>
      <c r="F6" s="684">
        <v>6.9713873371102606</v>
      </c>
      <c r="G6" s="684">
        <v>7.0836553861990668</v>
      </c>
      <c r="H6" s="684">
        <v>23.859972739566796</v>
      </c>
      <c r="I6" s="684">
        <v>18.771188851586569</v>
      </c>
      <c r="J6" s="684">
        <v>21.337578209856794</v>
      </c>
      <c r="K6" s="684">
        <v>57.627177743958711</v>
      </c>
      <c r="L6" s="684">
        <v>64.57566168269301</v>
      </c>
      <c r="M6" s="684">
        <v>61.001524871252641</v>
      </c>
      <c r="N6" s="684">
        <v>5.7021712770893318</v>
      </c>
      <c r="O6" s="684">
        <v>4.2384291739996947</v>
      </c>
      <c r="P6" s="684">
        <v>5.002439170291848</v>
      </c>
      <c r="Q6" s="684">
        <v>1.2951612929286176</v>
      </c>
      <c r="R6" s="684">
        <v>0.84575741993736486</v>
      </c>
      <c r="S6" s="684">
        <v>1.0742798402353366</v>
      </c>
    </row>
    <row r="7" spans="1:20" ht="12.75" customHeight="1" x14ac:dyDescent="0.2">
      <c r="A7" s="6">
        <v>2008</v>
      </c>
      <c r="B7" s="684">
        <v>4.4289591204967333</v>
      </c>
      <c r="C7" s="684">
        <v>3.609321382790029</v>
      </c>
      <c r="D7" s="684">
        <v>4.0329342795058443</v>
      </c>
      <c r="E7" s="684">
        <v>7.0052117344837308</v>
      </c>
      <c r="F7" s="684">
        <v>7.2692106862292079</v>
      </c>
      <c r="G7" s="684">
        <v>7.1243090234733168</v>
      </c>
      <c r="H7" s="684">
        <v>23.484398159579715</v>
      </c>
      <c r="I7" s="684">
        <v>18.279825063707534</v>
      </c>
      <c r="J7" s="684">
        <v>20.974355492782017</v>
      </c>
      <c r="K7" s="684">
        <v>57.290871684657361</v>
      </c>
      <c r="L7" s="684">
        <v>66.5841981497788</v>
      </c>
      <c r="M7" s="684">
        <v>61.773601251635966</v>
      </c>
      <c r="N7" s="684">
        <v>6.0248367521971895</v>
      </c>
      <c r="O7" s="684">
        <v>3.5949535219560258</v>
      </c>
      <c r="P7" s="684">
        <v>4.8579170054447927</v>
      </c>
      <c r="Q7" s="684">
        <v>1.7657225485863803</v>
      </c>
      <c r="R7" s="684">
        <v>0.66249119554131364</v>
      </c>
      <c r="S7" s="684">
        <v>1.2368829471559211</v>
      </c>
    </row>
    <row r="8" spans="1:20" ht="12.75" customHeight="1" x14ac:dyDescent="0.2">
      <c r="A8" s="6">
        <v>2009</v>
      </c>
      <c r="B8" s="684">
        <v>4.6985463650127031</v>
      </c>
      <c r="C8" s="684">
        <v>5.588836386014453</v>
      </c>
      <c r="D8" s="684">
        <v>5.1230383286986303</v>
      </c>
      <c r="E8" s="684">
        <v>8.0156051995921942</v>
      </c>
      <c r="F8" s="684">
        <v>7.3581741789607884</v>
      </c>
      <c r="G8" s="684">
        <v>7.6965011577013884</v>
      </c>
      <c r="H8" s="684">
        <v>25.501656686941804</v>
      </c>
      <c r="I8" s="684">
        <v>18.155951822997601</v>
      </c>
      <c r="J8" s="684">
        <v>21.967652200408409</v>
      </c>
      <c r="K8" s="684">
        <v>53.517827683614193</v>
      </c>
      <c r="L8" s="684">
        <v>63.409876040101146</v>
      </c>
      <c r="M8" s="684">
        <v>58.282834593305957</v>
      </c>
      <c r="N8" s="684">
        <v>6.9593325535692792</v>
      </c>
      <c r="O8" s="684">
        <v>4.2356104787714166</v>
      </c>
      <c r="P8" s="684">
        <v>5.6501809559333536</v>
      </c>
      <c r="Q8" s="684">
        <v>1.3070315112679056</v>
      </c>
      <c r="R8" s="684">
        <v>1.2515510931508917</v>
      </c>
      <c r="S8" s="684">
        <v>1.2797927639526767</v>
      </c>
    </row>
    <row r="9" spans="1:20" ht="12.75" customHeight="1" x14ac:dyDescent="0.2">
      <c r="A9" s="6">
        <v>2010</v>
      </c>
      <c r="B9" s="684">
        <v>4.9406088943572239</v>
      </c>
      <c r="C9" s="684">
        <v>5.2713656146720931</v>
      </c>
      <c r="D9" s="684">
        <v>5.1225389296828068</v>
      </c>
      <c r="E9" s="684">
        <v>8.318452591314605</v>
      </c>
      <c r="F9" s="684">
        <v>6.7590471642144783</v>
      </c>
      <c r="G9" s="684">
        <v>7.5723241644771218</v>
      </c>
      <c r="H9" s="684">
        <v>24.190846137358609</v>
      </c>
      <c r="I9" s="684">
        <v>17.543901609943585</v>
      </c>
      <c r="J9" s="684">
        <v>21.013342594698841</v>
      </c>
      <c r="K9" s="684">
        <v>52.900894729703417</v>
      </c>
      <c r="L9" s="684">
        <v>64.802963364988713</v>
      </c>
      <c r="M9" s="684">
        <v>58.566141948758542</v>
      </c>
      <c r="N9" s="684">
        <v>8.265876235317549</v>
      </c>
      <c r="O9" s="684">
        <v>4.9507545428193378</v>
      </c>
      <c r="P9" s="684">
        <v>6.6820803768369839</v>
      </c>
      <c r="Q9" s="684">
        <v>1.383321411950033</v>
      </c>
      <c r="R9" s="684">
        <v>0.67196770336244138</v>
      </c>
      <c r="S9" s="684">
        <v>1.0435719855472021</v>
      </c>
    </row>
    <row r="10" spans="1:20" ht="12.75" customHeight="1" x14ac:dyDescent="0.2">
      <c r="A10" s="6">
        <v>2011</v>
      </c>
      <c r="B10" s="684">
        <v>5.6546147821417758</v>
      </c>
      <c r="C10" s="684">
        <v>4.7516247248125101</v>
      </c>
      <c r="D10" s="684">
        <v>5.2052499696013532</v>
      </c>
      <c r="E10" s="684">
        <v>6.9606022265498408</v>
      </c>
      <c r="F10" s="684">
        <v>8.0998153748338506</v>
      </c>
      <c r="G10" s="684">
        <v>7.5278923576295176</v>
      </c>
      <c r="H10" s="684">
        <v>25.181138165776002</v>
      </c>
      <c r="I10" s="684">
        <v>19.149648997283585</v>
      </c>
      <c r="J10" s="684">
        <v>22.231762134435947</v>
      </c>
      <c r="K10" s="684">
        <v>54.223767515327303</v>
      </c>
      <c r="L10" s="684">
        <v>61.61149216133407</v>
      </c>
      <c r="M10" s="684">
        <v>57.816109358864196</v>
      </c>
      <c r="N10" s="684">
        <v>5.5810807437225805</v>
      </c>
      <c r="O10" s="684">
        <v>5.0466509618741338</v>
      </c>
      <c r="P10" s="684">
        <v>5.3385077092016955</v>
      </c>
      <c r="Q10" s="684">
        <v>2.3987965664828037</v>
      </c>
      <c r="R10" s="684">
        <v>1.3407677798616668</v>
      </c>
      <c r="S10" s="684">
        <v>1.8804784702698603</v>
      </c>
    </row>
    <row r="11" spans="1:20" ht="12.75" customHeight="1" x14ac:dyDescent="0.2">
      <c r="A11" s="6" t="s">
        <v>89</v>
      </c>
      <c r="B11" s="684">
        <v>6.4778499284456963</v>
      </c>
      <c r="C11" s="684">
        <v>5.9510368121221058</v>
      </c>
      <c r="D11" s="684">
        <v>6.2156323349391593</v>
      </c>
      <c r="E11" s="684">
        <v>6.5087051308958532</v>
      </c>
      <c r="F11" s="684">
        <v>7.3493329319903866</v>
      </c>
      <c r="G11" s="684">
        <v>6.9120724020916846</v>
      </c>
      <c r="H11" s="684">
        <v>24.774515421033065</v>
      </c>
      <c r="I11" s="684">
        <v>19.170471820117044</v>
      </c>
      <c r="J11" s="684">
        <v>22.02457062793345</v>
      </c>
      <c r="K11" s="684">
        <v>51.27469382199191</v>
      </c>
      <c r="L11" s="684">
        <v>59.62469062300633</v>
      </c>
      <c r="M11" s="684">
        <v>55.32309065812705</v>
      </c>
      <c r="N11" s="684">
        <v>8.0581112916777258</v>
      </c>
      <c r="O11" s="684">
        <v>5.7536905308796831</v>
      </c>
      <c r="P11" s="684">
        <v>6.9589972874677457</v>
      </c>
      <c r="Q11" s="684">
        <v>2.9061244059562945</v>
      </c>
      <c r="R11" s="684">
        <v>2.1507772818831095</v>
      </c>
      <c r="S11" s="684">
        <v>2.5656366894383873</v>
      </c>
    </row>
    <row r="12" spans="1:20" ht="12.75" customHeight="1" x14ac:dyDescent="0.2">
      <c r="A12" s="6" t="s">
        <v>90</v>
      </c>
      <c r="B12" s="684">
        <v>9.7814776274713804</v>
      </c>
      <c r="C12" s="684">
        <v>8.4291187739463602</v>
      </c>
      <c r="D12" s="684">
        <v>9.1365219999999994</v>
      </c>
      <c r="E12" s="684">
        <v>10.093652445369401</v>
      </c>
      <c r="F12" s="684">
        <v>9.9616858237547898</v>
      </c>
      <c r="G12" s="684">
        <v>10.006776</v>
      </c>
      <c r="H12" s="684">
        <v>26.4308012486993</v>
      </c>
      <c r="I12" s="684">
        <v>21.2917350848385</v>
      </c>
      <c r="J12" s="684">
        <v>23.920501000000002</v>
      </c>
      <c r="K12" s="684">
        <v>43.4443288241415</v>
      </c>
      <c r="L12" s="684">
        <v>52.326217843459197</v>
      </c>
      <c r="M12" s="684">
        <v>47.829169999999998</v>
      </c>
      <c r="N12" s="684">
        <v>7.5962539021852198</v>
      </c>
      <c r="O12" s="684">
        <v>6.6228790366721402</v>
      </c>
      <c r="P12" s="684">
        <v>7.1038940000000004</v>
      </c>
      <c r="Q12" s="684">
        <v>2.6534859521331899</v>
      </c>
      <c r="R12" s="684">
        <v>1.3683634373289499</v>
      </c>
      <c r="S12" s="684">
        <v>2.0031370000000002</v>
      </c>
    </row>
    <row r="13" spans="1:20" ht="12.75" customHeight="1" x14ac:dyDescent="0.2">
      <c r="A13" s="6">
        <v>2013</v>
      </c>
      <c r="B13" s="684">
        <v>8.9245872378402495</v>
      </c>
      <c r="C13" s="684">
        <v>8.8534107402031896</v>
      </c>
      <c r="D13" s="684">
        <v>8.8754439999999999</v>
      </c>
      <c r="E13" s="684">
        <v>8.6568496207050405</v>
      </c>
      <c r="F13" s="684">
        <v>10.401548137397199</v>
      </c>
      <c r="G13" s="684">
        <v>9.4646980000000003</v>
      </c>
      <c r="H13" s="684">
        <v>23.516287371709101</v>
      </c>
      <c r="I13" s="684">
        <v>19.1098209966135</v>
      </c>
      <c r="J13" s="684">
        <v>21.451578000000001</v>
      </c>
      <c r="K13" s="684">
        <v>50.468540829986601</v>
      </c>
      <c r="L13" s="684">
        <v>53.942912433478497</v>
      </c>
      <c r="M13" s="684">
        <v>52.086384000000002</v>
      </c>
      <c r="N13" s="684">
        <v>6.3810798750557796</v>
      </c>
      <c r="O13" s="684">
        <v>6.3376874697629404</v>
      </c>
      <c r="P13" s="684">
        <v>6.3712499999999999</v>
      </c>
      <c r="Q13" s="684">
        <v>2.0526550647032602</v>
      </c>
      <c r="R13" s="684">
        <v>1.3546202225447499</v>
      </c>
      <c r="S13" s="684">
        <v>1.7506459999999999</v>
      </c>
    </row>
    <row r="14" spans="1:20" ht="12.75" customHeight="1" x14ac:dyDescent="0.2">
      <c r="A14" s="6">
        <v>2014</v>
      </c>
      <c r="B14" s="684">
        <v>8.6637620271832692</v>
      </c>
      <c r="C14" s="684">
        <v>8.7724732227045106</v>
      </c>
      <c r="D14" s="684">
        <v>8.7083110000000001</v>
      </c>
      <c r="E14" s="684">
        <v>8.2145021531677092</v>
      </c>
      <c r="F14" s="684">
        <v>10.952421642687799</v>
      </c>
      <c r="G14" s="684">
        <v>9.5009040000000002</v>
      </c>
      <c r="H14" s="684">
        <v>21.7818030429972</v>
      </c>
      <c r="I14" s="684">
        <v>18.6211809426907</v>
      </c>
      <c r="J14" s="684">
        <v>20.200686000000001</v>
      </c>
      <c r="K14" s="684">
        <v>51.754952807659102</v>
      </c>
      <c r="L14" s="684">
        <v>53.147002934146897</v>
      </c>
      <c r="M14" s="684">
        <v>52.483584999999998</v>
      </c>
      <c r="N14" s="684">
        <v>6.7153474479536097</v>
      </c>
      <c r="O14" s="684">
        <v>7.2668010000728396</v>
      </c>
      <c r="P14" s="684">
        <v>7.0067690000000002</v>
      </c>
      <c r="Q14" s="684">
        <v>2.86963252103914</v>
      </c>
      <c r="R14" s="684">
        <v>1.2401202576971999</v>
      </c>
      <c r="S14" s="684">
        <v>2.0997460000000001</v>
      </c>
    </row>
    <row r="15" spans="1:20" ht="12.75" customHeight="1" x14ac:dyDescent="0.2">
      <c r="A15" s="6">
        <v>2015</v>
      </c>
      <c r="B15" s="684">
        <v>9.7471658330961191</v>
      </c>
      <c r="C15" s="684">
        <v>8.712428347590345</v>
      </c>
      <c r="D15" s="684">
        <v>9.2884729999999998</v>
      </c>
      <c r="E15" s="684">
        <v>7.6188300465717864</v>
      </c>
      <c r="F15" s="684">
        <v>10.314257159546255</v>
      </c>
      <c r="G15" s="684">
        <v>8.9051039999999997</v>
      </c>
      <c r="H15" s="684">
        <v>19.165094933268794</v>
      </c>
      <c r="I15" s="684">
        <v>16.947213995178352</v>
      </c>
      <c r="J15" s="684">
        <v>18.131311</v>
      </c>
      <c r="K15" s="684">
        <v>53.588043078517188</v>
      </c>
      <c r="L15" s="684">
        <v>55.397719209680552</v>
      </c>
      <c r="M15" s="684">
        <v>54.452924000000003</v>
      </c>
      <c r="N15" s="684">
        <v>7.3605308411936727</v>
      </c>
      <c r="O15" s="684">
        <v>6.9451828489554526</v>
      </c>
      <c r="P15" s="684">
        <v>7.1168079999999998</v>
      </c>
      <c r="Q15" s="684">
        <v>2.5203352673505952</v>
      </c>
      <c r="R15" s="684">
        <v>1.6831984390487804</v>
      </c>
      <c r="S15" s="684">
        <v>2.1053809999999999</v>
      </c>
    </row>
    <row r="16" spans="1:20" s="611" customFormat="1" ht="12.75" customHeight="1" x14ac:dyDescent="0.2">
      <c r="A16" s="6">
        <v>2016</v>
      </c>
      <c r="B16" s="684">
        <v>7.587053</v>
      </c>
      <c r="C16" s="684">
        <v>7.3474130000000004</v>
      </c>
      <c r="D16" s="684">
        <v>7.6132030000000004</v>
      </c>
      <c r="E16" s="684">
        <v>7.6011379999999997</v>
      </c>
      <c r="F16" s="684">
        <v>12.171099</v>
      </c>
      <c r="G16" s="684">
        <v>9.6806049999999999</v>
      </c>
      <c r="H16" s="684">
        <v>19.538326000000001</v>
      </c>
      <c r="I16" s="684">
        <v>18.344311999999999</v>
      </c>
      <c r="J16" s="684">
        <v>19.032008000000001</v>
      </c>
      <c r="K16" s="684">
        <v>56.751795999999999</v>
      </c>
      <c r="L16" s="684">
        <v>53.153239999999997</v>
      </c>
      <c r="M16" s="684">
        <v>54.838881999999998</v>
      </c>
      <c r="N16" s="684">
        <v>6.0637549999999996</v>
      </c>
      <c r="O16" s="684">
        <v>6.9050380000000002</v>
      </c>
      <c r="P16" s="684">
        <v>6.5238230000000001</v>
      </c>
      <c r="Q16" s="684">
        <v>2.4579330000000001</v>
      </c>
      <c r="R16" s="684">
        <v>2.0788989999999998</v>
      </c>
      <c r="S16" s="684">
        <v>2.3114789999999998</v>
      </c>
    </row>
    <row r="17" spans="1:21" ht="12.75" customHeight="1" x14ac:dyDescent="0.2">
      <c r="A17" s="6">
        <v>2017</v>
      </c>
      <c r="B17" s="684">
        <v>8.1792350000000003</v>
      </c>
      <c r="C17" s="684">
        <v>7.0247419999999998</v>
      </c>
      <c r="D17" s="684">
        <v>7.7088679999999998</v>
      </c>
      <c r="E17" s="684">
        <v>8.0081690000000005</v>
      </c>
      <c r="F17" s="684">
        <v>11.804726</v>
      </c>
      <c r="G17" s="684">
        <v>9.6946150000000006</v>
      </c>
      <c r="H17" s="684">
        <v>16.911038000000001</v>
      </c>
      <c r="I17" s="684">
        <v>17.528307000000002</v>
      </c>
      <c r="J17" s="684">
        <v>17.17895</v>
      </c>
      <c r="K17" s="684">
        <v>57.930768999999998</v>
      </c>
      <c r="L17" s="684">
        <v>55.084093000000003</v>
      </c>
      <c r="M17" s="684">
        <v>56.448614999999997</v>
      </c>
      <c r="N17" s="684">
        <v>6.2624639999999996</v>
      </c>
      <c r="O17" s="684">
        <v>6.8033770000000002</v>
      </c>
      <c r="P17" s="684">
        <v>6.5904429999999996</v>
      </c>
      <c r="Q17" s="684">
        <v>2.7083240000000002</v>
      </c>
      <c r="R17" s="684">
        <v>1.7547550000000001</v>
      </c>
      <c r="S17" s="684">
        <v>2.3785090000000002</v>
      </c>
    </row>
    <row r="18" spans="1:21" s="897" customFormat="1" ht="12.75" customHeight="1" x14ac:dyDescent="0.2">
      <c r="A18" s="895">
        <v>2018</v>
      </c>
      <c r="B18" s="684">
        <v>9.266617741001399</v>
      </c>
      <c r="C18" s="684">
        <v>7.4834101095704151</v>
      </c>
      <c r="D18" s="684">
        <v>8.4663773918189911</v>
      </c>
      <c r="E18" s="684">
        <v>7.8120871516306396</v>
      </c>
      <c r="F18" s="684">
        <v>12.956781484559141</v>
      </c>
      <c r="G18" s="684">
        <v>10.169185367801585</v>
      </c>
      <c r="H18" s="684">
        <v>16.151346124809841</v>
      </c>
      <c r="I18" s="684">
        <v>16.056702675132549</v>
      </c>
      <c r="J18" s="684">
        <v>16.064252878284695</v>
      </c>
      <c r="K18" s="684">
        <v>56.950602918971782</v>
      </c>
      <c r="L18" s="684">
        <v>54.17986014224477</v>
      </c>
      <c r="M18" s="684">
        <v>55.558820158179145</v>
      </c>
      <c r="N18" s="684">
        <v>6.9036646948470892</v>
      </c>
      <c r="O18" s="684">
        <v>7.6649332094622853</v>
      </c>
      <c r="P18" s="684">
        <v>7.3169471814545552</v>
      </c>
      <c r="Q18" s="684">
        <v>2.9156810000000002</v>
      </c>
      <c r="R18" s="684">
        <v>1.6583123790306848</v>
      </c>
      <c r="S18" s="684">
        <v>2.4244170224600117</v>
      </c>
      <c r="T18" s="1012"/>
      <c r="U18" s="399"/>
    </row>
    <row r="19" spans="1:21" ht="6" customHeight="1" x14ac:dyDescent="0.2">
      <c r="A19" s="159"/>
      <c r="B19" s="159"/>
      <c r="C19" s="159"/>
      <c r="D19" s="205"/>
      <c r="E19" s="159"/>
      <c r="F19" s="159"/>
      <c r="G19" s="205"/>
      <c r="H19" s="159"/>
      <c r="I19" s="159"/>
      <c r="J19" s="205"/>
      <c r="K19" s="159"/>
      <c r="L19" s="159"/>
      <c r="M19" s="205"/>
      <c r="N19" s="159"/>
      <c r="O19" s="159"/>
      <c r="P19" s="205"/>
      <c r="Q19" s="159"/>
      <c r="R19" s="159"/>
      <c r="S19" s="205"/>
    </row>
    <row r="20" spans="1:21" s="72" customFormat="1" ht="39" customHeight="1" x14ac:dyDescent="0.2">
      <c r="A20" s="1380" t="s">
        <v>344</v>
      </c>
      <c r="B20" s="1380"/>
      <c r="C20" s="1380"/>
      <c r="D20" s="1380"/>
      <c r="E20" s="1380"/>
      <c r="F20" s="1380"/>
      <c r="G20" s="1380"/>
      <c r="H20" s="1380"/>
      <c r="I20" s="1380"/>
      <c r="J20" s="1380"/>
      <c r="K20" s="1380"/>
      <c r="L20" s="1380"/>
      <c r="M20" s="1380"/>
      <c r="N20" s="1380"/>
      <c r="O20" s="1380"/>
      <c r="P20" s="1380"/>
      <c r="Q20" s="1380"/>
      <c r="R20" s="1380"/>
      <c r="S20" s="1380"/>
    </row>
    <row r="21" spans="1:21" s="37" customFormat="1" ht="6" customHeight="1" x14ac:dyDescent="0.25">
      <c r="A21" s="85" t="s">
        <v>39</v>
      </c>
      <c r="B21" s="66"/>
      <c r="C21" s="66"/>
      <c r="D21" s="565"/>
      <c r="E21" s="66"/>
      <c r="F21" s="66"/>
      <c r="G21" s="565"/>
      <c r="H21" s="66"/>
      <c r="I21" s="66"/>
      <c r="J21" s="565"/>
      <c r="K21" s="66"/>
      <c r="L21" s="66"/>
      <c r="M21" s="565"/>
      <c r="N21" s="66"/>
      <c r="O21" s="86"/>
      <c r="P21" s="86"/>
    </row>
    <row r="22" spans="1:21" s="37" customFormat="1" ht="12.75" customHeight="1" x14ac:dyDescent="0.25">
      <c r="A22" s="1331" t="s">
        <v>194</v>
      </c>
      <c r="B22" s="1331"/>
      <c r="C22" s="1331"/>
      <c r="D22" s="1331"/>
      <c r="E22" s="1331"/>
      <c r="F22" s="1331"/>
      <c r="G22" s="1331"/>
      <c r="H22" s="1331"/>
      <c r="I22" s="1331"/>
      <c r="J22" s="1331"/>
      <c r="K22" s="1331"/>
      <c r="L22" s="1331"/>
      <c r="M22" s="1331"/>
      <c r="N22" s="1331"/>
      <c r="O22" s="1331"/>
      <c r="P22" s="1331"/>
      <c r="Q22" s="1331"/>
      <c r="R22" s="1331"/>
      <c r="S22" s="1331"/>
    </row>
    <row r="23" spans="1:21" x14ac:dyDescent="0.2">
      <c r="E23" s="1012"/>
      <c r="H23" s="1012"/>
      <c r="K23" s="1012"/>
      <c r="N23" s="1012"/>
      <c r="Q23" s="1012"/>
    </row>
    <row r="24" spans="1:21" x14ac:dyDescent="0.2">
      <c r="J24" s="1035"/>
    </row>
    <row r="25" spans="1:21" x14ac:dyDescent="0.2">
      <c r="J25" s="1035"/>
      <c r="K25" s="1016"/>
      <c r="L25" s="1016"/>
      <c r="M25" s="1016"/>
      <c r="N25" s="1016"/>
      <c r="O25" s="1016"/>
      <c r="P25" s="1016"/>
      <c r="Q25" s="1016"/>
      <c r="R25" s="1016"/>
      <c r="S25" s="1016"/>
    </row>
    <row r="26" spans="1:21" x14ac:dyDescent="0.2">
      <c r="J26" s="1035"/>
    </row>
    <row r="27" spans="1:21" x14ac:dyDescent="0.2">
      <c r="J27" s="1035"/>
    </row>
    <row r="28" spans="1:21" x14ac:dyDescent="0.2">
      <c r="J28" s="1035"/>
    </row>
    <row r="29" spans="1:21" x14ac:dyDescent="0.2">
      <c r="J29" s="1035"/>
    </row>
    <row r="32" spans="1:21" x14ac:dyDescent="0.2">
      <c r="F32" s="1012"/>
      <c r="H32" s="1012"/>
    </row>
    <row r="33" spans="8:9" x14ac:dyDescent="0.2">
      <c r="I33" s="1012"/>
    </row>
    <row r="34" spans="8:9" x14ac:dyDescent="0.2">
      <c r="I34" s="1012"/>
    </row>
    <row r="35" spans="8:9" x14ac:dyDescent="0.2">
      <c r="I35" s="1012"/>
    </row>
    <row r="36" spans="8:9" x14ac:dyDescent="0.2">
      <c r="I36" s="1012"/>
    </row>
    <row r="37" spans="8:9" x14ac:dyDescent="0.2">
      <c r="I37" s="1012"/>
    </row>
    <row r="38" spans="8:9" x14ac:dyDescent="0.2">
      <c r="I38" s="1012"/>
    </row>
    <row r="39" spans="8:9" x14ac:dyDescent="0.2">
      <c r="H39" s="1012"/>
    </row>
  </sheetData>
  <mergeCells count="10">
    <mergeCell ref="Q3:S3"/>
    <mergeCell ref="A20:S20"/>
    <mergeCell ref="A22:S22"/>
    <mergeCell ref="O1:T1"/>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21"/>
  <sheetViews>
    <sheetView workbookViewId="0">
      <pane ySplit="4" topLeftCell="A5" activePane="bottomLeft" state="frozen"/>
      <selection activeCell="A2" sqref="A2:XFD2"/>
      <selection pane="bottomLeft" activeCell="M12" activeCellId="1" sqref="J12 M12"/>
    </sheetView>
  </sheetViews>
  <sheetFormatPr defaultColWidth="9.140625" defaultRowHeight="12.75" x14ac:dyDescent="0.2"/>
  <cols>
    <col min="1" max="3" width="6.7109375" style="18" customWidth="1"/>
    <col min="4" max="4" width="6.7109375" style="571" customWidth="1"/>
    <col min="5" max="6" width="6.7109375" style="18" customWidth="1"/>
    <col min="7" max="7" width="6.7109375" style="571" customWidth="1"/>
    <col min="8" max="9" width="6.7109375" style="18" customWidth="1"/>
    <col min="10" max="10" width="6.7109375" style="571" customWidth="1"/>
    <col min="11" max="12" width="6.7109375" style="18" customWidth="1"/>
    <col min="13" max="13" width="6.7109375" style="571" customWidth="1"/>
    <col min="14" max="15" width="6.7109375" style="18" customWidth="1"/>
    <col min="16" max="16" width="6.7109375" style="571" customWidth="1"/>
    <col min="17" max="18" width="6.7109375" style="18" customWidth="1"/>
    <col min="19" max="19" width="6.7109375" style="571" customWidth="1"/>
    <col min="20" max="32" width="8.7109375" style="18" customWidth="1"/>
    <col min="33" max="16384" width="9.140625" style="18"/>
  </cols>
  <sheetData>
    <row r="1" spans="1:21" s="74" customFormat="1" ht="30" customHeight="1" x14ac:dyDescent="0.25">
      <c r="A1" s="349"/>
      <c r="B1" s="117"/>
      <c r="C1" s="117"/>
      <c r="D1" s="568"/>
      <c r="E1" s="117"/>
      <c r="F1" s="117"/>
      <c r="G1" s="568"/>
      <c r="H1" s="117"/>
      <c r="I1" s="117"/>
      <c r="J1" s="568"/>
      <c r="K1" s="117"/>
      <c r="L1" s="117"/>
      <c r="M1" s="568"/>
      <c r="N1" s="117"/>
      <c r="O1" s="1311" t="s">
        <v>328</v>
      </c>
      <c r="P1" s="1311"/>
      <c r="Q1" s="1312"/>
      <c r="R1" s="1312"/>
      <c r="S1" s="1312"/>
      <c r="T1" s="1322"/>
    </row>
    <row r="2" spans="1:21" s="133" customFormat="1" ht="30" customHeight="1" x14ac:dyDescent="0.2">
      <c r="A2" s="1378" t="s">
        <v>492</v>
      </c>
      <c r="B2" s="1378"/>
      <c r="C2" s="1378"/>
      <c r="D2" s="1378"/>
      <c r="E2" s="1378"/>
      <c r="F2" s="1378"/>
      <c r="G2" s="1378"/>
      <c r="H2" s="1378"/>
      <c r="I2" s="1378"/>
      <c r="J2" s="1378"/>
      <c r="K2" s="1378"/>
      <c r="L2" s="1378"/>
      <c r="M2" s="1378"/>
      <c r="N2" s="1378"/>
      <c r="O2" s="1378"/>
      <c r="P2" s="1378"/>
      <c r="Q2" s="1378"/>
      <c r="R2" s="1378"/>
      <c r="S2" s="1378"/>
    </row>
    <row r="3" spans="1:21" ht="15" customHeight="1" x14ac:dyDescent="0.2">
      <c r="B3" s="1326" t="s">
        <v>113</v>
      </c>
      <c r="C3" s="1326"/>
      <c r="D3" s="1326"/>
      <c r="E3" s="1326" t="s">
        <v>114</v>
      </c>
      <c r="F3" s="1326"/>
      <c r="G3" s="1326"/>
      <c r="H3" s="1326" t="s">
        <v>115</v>
      </c>
      <c r="I3" s="1326"/>
      <c r="J3" s="1326"/>
      <c r="K3" s="1326" t="s">
        <v>116</v>
      </c>
      <c r="L3" s="1326"/>
      <c r="M3" s="1326"/>
      <c r="N3" s="1326" t="s">
        <v>117</v>
      </c>
      <c r="O3" s="1326"/>
      <c r="P3" s="1326"/>
      <c r="Q3" s="1326" t="s">
        <v>35</v>
      </c>
      <c r="R3" s="1326"/>
      <c r="S3" s="1326"/>
    </row>
    <row r="4" spans="1:21" ht="15" customHeight="1" x14ac:dyDescent="0.2">
      <c r="A4" s="3" t="s">
        <v>39</v>
      </c>
      <c r="B4" s="108" t="s">
        <v>28</v>
      </c>
      <c r="C4" s="1" t="s">
        <v>29</v>
      </c>
      <c r="D4" s="1" t="s">
        <v>382</v>
      </c>
      <c r="E4" s="108" t="s">
        <v>28</v>
      </c>
      <c r="F4" s="1" t="s">
        <v>29</v>
      </c>
      <c r="G4" s="1" t="s">
        <v>382</v>
      </c>
      <c r="H4" s="108" t="s">
        <v>28</v>
      </c>
      <c r="I4" s="1" t="s">
        <v>29</v>
      </c>
      <c r="J4" s="1" t="s">
        <v>382</v>
      </c>
      <c r="K4" s="108" t="s">
        <v>28</v>
      </c>
      <c r="L4" s="1" t="s">
        <v>29</v>
      </c>
      <c r="M4" s="1" t="s">
        <v>382</v>
      </c>
      <c r="N4" s="108" t="s">
        <v>28</v>
      </c>
      <c r="O4" s="1" t="s">
        <v>29</v>
      </c>
      <c r="P4" s="1" t="s">
        <v>382</v>
      </c>
      <c r="Q4" s="108" t="s">
        <v>28</v>
      </c>
      <c r="R4" s="1" t="s">
        <v>29</v>
      </c>
      <c r="S4" s="1" t="s">
        <v>382</v>
      </c>
    </row>
    <row r="5" spans="1:21" ht="6" customHeight="1" x14ac:dyDescent="0.2">
      <c r="A5" s="273"/>
      <c r="B5" s="312"/>
      <c r="C5" s="312"/>
      <c r="D5" s="312"/>
      <c r="E5" s="312"/>
      <c r="F5" s="312"/>
      <c r="G5" s="312"/>
      <c r="H5" s="312"/>
      <c r="I5" s="312"/>
      <c r="J5" s="312"/>
      <c r="K5" s="312"/>
      <c r="L5" s="312"/>
      <c r="M5" s="312"/>
      <c r="N5" s="312"/>
      <c r="O5" s="312"/>
      <c r="P5" s="312"/>
      <c r="Q5" s="312"/>
      <c r="R5" s="312"/>
      <c r="S5" s="33"/>
    </row>
    <row r="6" spans="1:21" ht="15" customHeight="1" x14ac:dyDescent="0.2">
      <c r="A6" s="5">
        <v>2012</v>
      </c>
      <c r="B6" s="684">
        <v>9.6670677898114707</v>
      </c>
      <c r="C6" s="684">
        <v>7.7954735959765298</v>
      </c>
      <c r="D6" s="684">
        <v>8.7769670000000009</v>
      </c>
      <c r="E6" s="684">
        <v>13.638186923385501</v>
      </c>
      <c r="F6" s="684">
        <v>11.190276613579201</v>
      </c>
      <c r="G6" s="684">
        <v>12.430669999999999</v>
      </c>
      <c r="H6" s="684">
        <v>29.923786602486999</v>
      </c>
      <c r="I6" s="684">
        <v>31.139983235540701</v>
      </c>
      <c r="J6" s="684">
        <v>30.488078000000002</v>
      </c>
      <c r="K6" s="684">
        <v>31.0469314079422</v>
      </c>
      <c r="L6" s="684">
        <v>38.642078792958898</v>
      </c>
      <c r="M6" s="684">
        <v>34.775497999999999</v>
      </c>
      <c r="N6" s="684">
        <v>11.3116726835138</v>
      </c>
      <c r="O6" s="684">
        <v>9.1785414920368797</v>
      </c>
      <c r="P6" s="684">
        <v>10.277345</v>
      </c>
      <c r="Q6" s="684">
        <v>4.4123545928600096</v>
      </c>
      <c r="R6" s="684">
        <v>2.0536462699078002</v>
      </c>
      <c r="S6" s="684">
        <v>3.2514419999999999</v>
      </c>
    </row>
    <row r="7" spans="1:21" ht="12.75" customHeight="1" x14ac:dyDescent="0.2">
      <c r="A7" s="5">
        <v>2013</v>
      </c>
      <c r="B7" s="684">
        <v>9.5038167938931295</v>
      </c>
      <c r="C7" s="684">
        <v>7.0993914807302199</v>
      </c>
      <c r="D7" s="684">
        <v>8.3483149999999995</v>
      </c>
      <c r="E7" s="684">
        <v>13.702290076335901</v>
      </c>
      <c r="F7" s="684">
        <v>12.9411764705882</v>
      </c>
      <c r="G7" s="684">
        <v>13.27867</v>
      </c>
      <c r="H7" s="684">
        <v>29.312977099236601</v>
      </c>
      <c r="I7" s="684">
        <v>28.3569979716024</v>
      </c>
      <c r="J7" s="684">
        <v>28.850975999999999</v>
      </c>
      <c r="K7" s="684">
        <v>31.068702290076299</v>
      </c>
      <c r="L7" s="684">
        <v>38.3772819472617</v>
      </c>
      <c r="M7" s="684">
        <v>34.675466</v>
      </c>
      <c r="N7" s="684">
        <v>12.290076335877901</v>
      </c>
      <c r="O7" s="684">
        <v>10.7910750507099</v>
      </c>
      <c r="P7" s="684">
        <v>11.543523</v>
      </c>
      <c r="Q7" s="684">
        <v>4.1221374045801502</v>
      </c>
      <c r="R7" s="684">
        <v>2.4340770791074999</v>
      </c>
      <c r="S7" s="684">
        <v>3.3030490000000001</v>
      </c>
    </row>
    <row r="8" spans="1:21" ht="12.75" customHeight="1" x14ac:dyDescent="0.2">
      <c r="A8" s="5">
        <v>2014</v>
      </c>
      <c r="B8" s="684">
        <v>10.2846957451092</v>
      </c>
      <c r="C8" s="684">
        <v>6.9512147321309303</v>
      </c>
      <c r="D8" s="684">
        <v>8.6539070000000002</v>
      </c>
      <c r="E8" s="684">
        <v>14.5124843915676</v>
      </c>
      <c r="F8" s="684">
        <v>12.5776746856969</v>
      </c>
      <c r="G8" s="684">
        <v>13.546893000000001</v>
      </c>
      <c r="H8" s="684">
        <v>29.030851925572701</v>
      </c>
      <c r="I8" s="684">
        <v>29.075112881773101</v>
      </c>
      <c r="J8" s="684">
        <v>29.088830999999999</v>
      </c>
      <c r="K8" s="684">
        <v>30.712968478220098</v>
      </c>
      <c r="L8" s="684">
        <v>34.801896787847298</v>
      </c>
      <c r="M8" s="684">
        <v>32.718074999999999</v>
      </c>
      <c r="N8" s="684">
        <v>11.364281107038799</v>
      </c>
      <c r="O8" s="684">
        <v>13.748145323364501</v>
      </c>
      <c r="P8" s="684">
        <v>12.509029</v>
      </c>
      <c r="Q8" s="684">
        <v>4.09471835249163</v>
      </c>
      <c r="R8" s="684">
        <v>2.8459555891872199</v>
      </c>
      <c r="S8" s="684">
        <v>3.4832649999999998</v>
      </c>
    </row>
    <row r="9" spans="1:21" ht="12.75" customHeight="1" x14ac:dyDescent="0.2">
      <c r="A9" s="5">
        <v>2015</v>
      </c>
      <c r="B9" s="684">
        <v>10.912341305877177</v>
      </c>
      <c r="C9" s="684">
        <v>6.4553465964435643</v>
      </c>
      <c r="D9" s="684">
        <v>8.765053</v>
      </c>
      <c r="E9" s="684">
        <v>14.854026536325012</v>
      </c>
      <c r="F9" s="684">
        <v>12.396607150580213</v>
      </c>
      <c r="G9" s="684">
        <v>13.689439999999999</v>
      </c>
      <c r="H9" s="684">
        <v>30.263212444428568</v>
      </c>
      <c r="I9" s="684">
        <v>31.195304904071847</v>
      </c>
      <c r="J9" s="684">
        <v>30.688896</v>
      </c>
      <c r="K9" s="684">
        <v>27.888731793760702</v>
      </c>
      <c r="L9" s="684">
        <v>34.284224606148221</v>
      </c>
      <c r="M9" s="684">
        <v>31.001131999999998</v>
      </c>
      <c r="N9" s="684">
        <v>10.677182801593586</v>
      </c>
      <c r="O9" s="684">
        <v>12.349717519412746</v>
      </c>
      <c r="P9" s="684">
        <v>11.465586</v>
      </c>
      <c r="Q9" s="684">
        <v>5.4045051180146162</v>
      </c>
      <c r="R9" s="684">
        <v>3.3187992233465553</v>
      </c>
      <c r="S9" s="684">
        <v>4.3898919999999997</v>
      </c>
    </row>
    <row r="10" spans="1:21" s="611" customFormat="1" ht="12.75" customHeight="1" x14ac:dyDescent="0.2">
      <c r="A10" s="610">
        <v>2016</v>
      </c>
      <c r="B10" s="684">
        <v>9.6800789999999992</v>
      </c>
      <c r="C10" s="684">
        <v>7.0993170000000001</v>
      </c>
      <c r="D10" s="684">
        <v>8.6944499999999998</v>
      </c>
      <c r="E10" s="684">
        <v>15.207136999999999</v>
      </c>
      <c r="F10" s="684">
        <v>13.12078</v>
      </c>
      <c r="G10" s="684">
        <v>14.094607</v>
      </c>
      <c r="H10" s="684">
        <v>29.540338999999999</v>
      </c>
      <c r="I10" s="684">
        <v>30.392658000000001</v>
      </c>
      <c r="J10" s="684">
        <v>29.795031000000002</v>
      </c>
      <c r="K10" s="684">
        <v>28.655947999999999</v>
      </c>
      <c r="L10" s="684">
        <v>33.971468000000002</v>
      </c>
      <c r="M10" s="684">
        <v>31.087976000000001</v>
      </c>
      <c r="N10" s="684">
        <v>12.681193</v>
      </c>
      <c r="O10" s="684">
        <v>12.652525000000001</v>
      </c>
      <c r="P10" s="684">
        <v>12.687101</v>
      </c>
      <c r="Q10" s="684">
        <v>4.2353040000000002</v>
      </c>
      <c r="R10" s="684">
        <v>2.763252</v>
      </c>
      <c r="S10" s="684">
        <v>3.6408360000000002</v>
      </c>
    </row>
    <row r="11" spans="1:21" ht="12.75" customHeight="1" x14ac:dyDescent="0.2">
      <c r="A11" s="5">
        <v>2017</v>
      </c>
      <c r="B11" s="684">
        <v>10.102344</v>
      </c>
      <c r="C11" s="684">
        <v>6.8297660000000002</v>
      </c>
      <c r="D11" s="684">
        <v>8.6708029999999994</v>
      </c>
      <c r="E11" s="684">
        <v>14.658303</v>
      </c>
      <c r="F11" s="684">
        <v>13.931362999999999</v>
      </c>
      <c r="G11" s="684">
        <v>14.190072000000001</v>
      </c>
      <c r="H11" s="684">
        <v>29.052492999999998</v>
      </c>
      <c r="I11" s="684">
        <v>30.445124</v>
      </c>
      <c r="J11" s="684">
        <v>29.572175000000001</v>
      </c>
      <c r="K11" s="684">
        <v>28.887422000000001</v>
      </c>
      <c r="L11" s="684">
        <v>33.367311999999998</v>
      </c>
      <c r="M11" s="684">
        <v>31.139778</v>
      </c>
      <c r="N11" s="684">
        <v>12.248267</v>
      </c>
      <c r="O11" s="684">
        <v>12.164458</v>
      </c>
      <c r="P11" s="684">
        <v>12.246897000000001</v>
      </c>
      <c r="Q11" s="684">
        <v>5.0511720000000002</v>
      </c>
      <c r="R11" s="684">
        <v>3.261978</v>
      </c>
      <c r="S11" s="684">
        <v>4.1802739999999998</v>
      </c>
    </row>
    <row r="12" spans="1:21" s="897" customFormat="1" ht="12.75" customHeight="1" x14ac:dyDescent="0.2">
      <c r="A12" s="895">
        <v>2018</v>
      </c>
      <c r="B12" s="684">
        <v>11.213720549205652</v>
      </c>
      <c r="C12" s="684">
        <v>7.1770876036701683</v>
      </c>
      <c r="D12" s="684">
        <v>9.4436738785484344</v>
      </c>
      <c r="E12" s="684">
        <v>15.785262772270892</v>
      </c>
      <c r="F12" s="684">
        <v>13.834069118049033</v>
      </c>
      <c r="G12" s="684">
        <v>14.831025680722149</v>
      </c>
      <c r="H12" s="684">
        <v>28.230341186224052</v>
      </c>
      <c r="I12" s="684">
        <v>30.05430756340413</v>
      </c>
      <c r="J12" s="684">
        <v>28.939986677233914</v>
      </c>
      <c r="K12" s="684">
        <v>27.114803341729775</v>
      </c>
      <c r="L12" s="684">
        <v>32.882196379219508</v>
      </c>
      <c r="M12" s="684">
        <v>29.78174523491705</v>
      </c>
      <c r="N12" s="684">
        <v>12.657055097232723</v>
      </c>
      <c r="O12" s="684">
        <v>12.305516100851458</v>
      </c>
      <c r="P12" s="684">
        <v>12.451876659323512</v>
      </c>
      <c r="Q12" s="684">
        <v>4.998817053337314</v>
      </c>
      <c r="R12" s="684">
        <v>3.7468232348061488</v>
      </c>
      <c r="S12" s="684">
        <v>4.5516918692534087</v>
      </c>
      <c r="T12" s="1015"/>
      <c r="U12" s="399"/>
    </row>
    <row r="13" spans="1:21" s="37" customFormat="1" ht="6" customHeight="1" x14ac:dyDescent="0.25">
      <c r="A13" s="156" t="s">
        <v>39</v>
      </c>
      <c r="B13" s="157"/>
      <c r="C13" s="157"/>
      <c r="D13" s="490"/>
      <c r="E13" s="157"/>
      <c r="F13" s="157"/>
      <c r="G13" s="490"/>
      <c r="H13" s="157"/>
      <c r="I13" s="157"/>
      <c r="J13" s="490"/>
      <c r="K13" s="157"/>
      <c r="L13" s="157"/>
      <c r="M13" s="490"/>
      <c r="N13" s="157"/>
      <c r="O13" s="161"/>
      <c r="P13" s="208"/>
      <c r="Q13" s="106"/>
      <c r="R13" s="106"/>
      <c r="S13" s="230"/>
    </row>
    <row r="14" spans="1:21" s="37" customFormat="1" ht="15" customHeight="1" x14ac:dyDescent="0.25">
      <c r="A14" s="1375" t="s">
        <v>258</v>
      </c>
      <c r="B14" s="1375"/>
      <c r="C14" s="1375"/>
      <c r="D14" s="1375"/>
      <c r="E14" s="1375"/>
      <c r="F14" s="1375"/>
      <c r="G14" s="1375"/>
      <c r="H14" s="1375"/>
      <c r="I14" s="1375"/>
      <c r="J14" s="1375"/>
      <c r="K14" s="1375"/>
      <c r="L14" s="1375"/>
      <c r="M14" s="1375"/>
      <c r="N14" s="1375"/>
      <c r="O14" s="1375"/>
      <c r="P14" s="1375"/>
      <c r="Q14" s="1375"/>
      <c r="R14" s="1375"/>
      <c r="S14" s="1375"/>
    </row>
    <row r="15" spans="1:21" s="37" customFormat="1" ht="6" customHeight="1" x14ac:dyDescent="0.25">
      <c r="A15" s="172"/>
      <c r="B15" s="172"/>
      <c r="C15" s="172"/>
      <c r="D15" s="570"/>
      <c r="E15" s="172"/>
      <c r="F15" s="172"/>
      <c r="G15" s="570"/>
      <c r="H15" s="172"/>
      <c r="I15" s="172"/>
      <c r="J15" s="570"/>
      <c r="K15" s="173"/>
      <c r="L15" s="173"/>
      <c r="M15" s="573"/>
      <c r="N15" s="173"/>
      <c r="O15" s="173"/>
      <c r="P15" s="573"/>
      <c r="Q15" s="173"/>
      <c r="R15" s="173"/>
      <c r="S15" s="573"/>
    </row>
    <row r="16" spans="1:21" s="37" customFormat="1" ht="12.75" customHeight="1" x14ac:dyDescent="0.25">
      <c r="A16" s="1375" t="s">
        <v>194</v>
      </c>
      <c r="B16" s="1375"/>
      <c r="C16" s="1375"/>
      <c r="D16" s="1375"/>
      <c r="E16" s="1375"/>
      <c r="F16" s="1375"/>
      <c r="G16" s="1375"/>
      <c r="H16" s="1375"/>
      <c r="I16" s="1375"/>
      <c r="J16" s="1375"/>
      <c r="K16" s="1375"/>
      <c r="L16" s="1375"/>
      <c r="M16" s="1375"/>
      <c r="N16" s="1375"/>
      <c r="O16" s="1375"/>
      <c r="P16" s="1375"/>
      <c r="Q16" s="1375"/>
      <c r="R16" s="1375"/>
      <c r="S16" s="1375"/>
    </row>
    <row r="17" spans="2:17" x14ac:dyDescent="0.2">
      <c r="E17" s="1015"/>
      <c r="H17" s="1015"/>
      <c r="K17" s="1015"/>
      <c r="N17" s="1015"/>
      <c r="Q17" s="1015"/>
    </row>
    <row r="20" spans="2:17" x14ac:dyDescent="0.2">
      <c r="B20" s="392"/>
      <c r="C20" s="393"/>
      <c r="D20" s="393"/>
      <c r="E20" s="393"/>
      <c r="F20" s="393"/>
      <c r="G20" s="393"/>
      <c r="H20" s="393"/>
      <c r="I20" s="393"/>
      <c r="J20" s="393"/>
      <c r="K20" s="393"/>
    </row>
    <row r="21" spans="2:17" x14ac:dyDescent="0.2">
      <c r="B21" s="392"/>
      <c r="C21" s="393"/>
      <c r="D21" s="393"/>
      <c r="E21" s="393"/>
      <c r="F21" s="393"/>
      <c r="G21" s="393"/>
      <c r="H21" s="393"/>
      <c r="I21" s="393"/>
      <c r="J21" s="393"/>
      <c r="K21" s="393"/>
    </row>
  </sheetData>
  <mergeCells count="10">
    <mergeCell ref="Q3:S3"/>
    <mergeCell ref="A14:S14"/>
    <mergeCell ref="A16:S16"/>
    <mergeCell ref="O1:T1"/>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22"/>
  <sheetViews>
    <sheetView workbookViewId="0">
      <pane ySplit="4" topLeftCell="A5" activePane="bottomLeft" state="frozen"/>
      <selection activeCell="A2" sqref="A2:XFD2"/>
      <selection pane="bottomLeft" activeCell="N31" sqref="N31"/>
    </sheetView>
  </sheetViews>
  <sheetFormatPr defaultColWidth="9.140625" defaultRowHeight="12.75" x14ac:dyDescent="0.2"/>
  <cols>
    <col min="1" max="3" width="6.7109375" style="18" customWidth="1"/>
    <col min="4" max="4" width="6.7109375" style="571" customWidth="1"/>
    <col min="5" max="6" width="6.7109375" style="18" customWidth="1"/>
    <col min="7" max="7" width="6.7109375" style="571" customWidth="1"/>
    <col min="8" max="9" width="6.7109375" style="18" customWidth="1"/>
    <col min="10" max="10" width="6.7109375" style="571" customWidth="1"/>
    <col min="11" max="12" width="6.7109375" style="18" customWidth="1"/>
    <col min="13" max="13" width="6.7109375" style="571" customWidth="1"/>
    <col min="14" max="15" width="6.7109375" style="18" customWidth="1"/>
    <col min="16" max="16" width="6.7109375" style="571" customWidth="1"/>
    <col min="17" max="18" width="6.7109375" style="18" customWidth="1"/>
    <col min="19" max="19" width="6.7109375" style="571" customWidth="1"/>
    <col min="20" max="32" width="8.7109375" style="18" customWidth="1"/>
    <col min="33" max="16384" width="9.140625" style="18"/>
  </cols>
  <sheetData>
    <row r="1" spans="1:21" s="74" customFormat="1" ht="30" customHeight="1" x14ac:dyDescent="0.25">
      <c r="A1" s="349"/>
      <c r="B1" s="117"/>
      <c r="C1" s="117"/>
      <c r="D1" s="568"/>
      <c r="E1" s="117"/>
      <c r="F1" s="117"/>
      <c r="G1" s="568"/>
      <c r="H1" s="117"/>
      <c r="I1" s="117"/>
      <c r="J1" s="568"/>
      <c r="K1" s="117"/>
      <c r="L1" s="117"/>
      <c r="M1" s="568"/>
      <c r="N1" s="117"/>
      <c r="O1" s="1311" t="s">
        <v>328</v>
      </c>
      <c r="P1" s="1311"/>
      <c r="Q1" s="1312"/>
      <c r="R1" s="1312"/>
      <c r="S1" s="1312"/>
      <c r="T1" s="1322"/>
    </row>
    <row r="2" spans="1:21" s="133" customFormat="1" ht="30" customHeight="1" x14ac:dyDescent="0.2">
      <c r="A2" s="1378" t="s">
        <v>461</v>
      </c>
      <c r="B2" s="1378"/>
      <c r="C2" s="1378"/>
      <c r="D2" s="1378"/>
      <c r="E2" s="1378"/>
      <c r="F2" s="1378"/>
      <c r="G2" s="1378"/>
      <c r="H2" s="1378"/>
      <c r="I2" s="1378"/>
      <c r="J2" s="1378"/>
      <c r="K2" s="1378"/>
      <c r="L2" s="1378"/>
      <c r="M2" s="1378"/>
      <c r="N2" s="1378"/>
      <c r="O2" s="1378"/>
      <c r="P2" s="1378"/>
      <c r="Q2" s="1378"/>
      <c r="R2" s="1378"/>
      <c r="S2" s="1378"/>
    </row>
    <row r="3" spans="1:21" ht="15" customHeight="1" x14ac:dyDescent="0.2">
      <c r="B3" s="1326" t="s">
        <v>113</v>
      </c>
      <c r="C3" s="1326"/>
      <c r="D3" s="1326"/>
      <c r="E3" s="1326" t="s">
        <v>114</v>
      </c>
      <c r="F3" s="1326"/>
      <c r="G3" s="1326"/>
      <c r="H3" s="1326" t="s">
        <v>115</v>
      </c>
      <c r="I3" s="1326"/>
      <c r="J3" s="1326"/>
      <c r="K3" s="1326" t="s">
        <v>116</v>
      </c>
      <c r="L3" s="1326"/>
      <c r="M3" s="1326"/>
      <c r="N3" s="1326" t="s">
        <v>117</v>
      </c>
      <c r="O3" s="1326"/>
      <c r="P3" s="1326"/>
      <c r="Q3" s="1326" t="s">
        <v>35</v>
      </c>
      <c r="R3" s="1326"/>
      <c r="S3" s="1326"/>
    </row>
    <row r="4" spans="1:21" ht="15" customHeight="1" x14ac:dyDescent="0.2">
      <c r="A4" s="3" t="s">
        <v>39</v>
      </c>
      <c r="B4" s="108" t="s">
        <v>28</v>
      </c>
      <c r="C4" s="1" t="s">
        <v>29</v>
      </c>
      <c r="D4" s="1" t="s">
        <v>382</v>
      </c>
      <c r="E4" s="108" t="s">
        <v>28</v>
      </c>
      <c r="F4" s="1" t="s">
        <v>29</v>
      </c>
      <c r="G4" s="1" t="s">
        <v>382</v>
      </c>
      <c r="H4" s="108" t="s">
        <v>28</v>
      </c>
      <c r="I4" s="1" t="s">
        <v>29</v>
      </c>
      <c r="J4" s="1" t="s">
        <v>382</v>
      </c>
      <c r="K4" s="108" t="s">
        <v>28</v>
      </c>
      <c r="L4" s="1" t="s">
        <v>29</v>
      </c>
      <c r="M4" s="1" t="s">
        <v>382</v>
      </c>
      <c r="N4" s="108" t="s">
        <v>28</v>
      </c>
      <c r="O4" s="1" t="s">
        <v>29</v>
      </c>
      <c r="P4" s="1" t="s">
        <v>382</v>
      </c>
      <c r="Q4" s="108" t="s">
        <v>28</v>
      </c>
      <c r="R4" s="1" t="s">
        <v>29</v>
      </c>
      <c r="S4" s="1" t="s">
        <v>382</v>
      </c>
    </row>
    <row r="5" spans="1:21" ht="6" customHeight="1" x14ac:dyDescent="0.2">
      <c r="A5" s="306"/>
      <c r="B5" s="312"/>
      <c r="C5" s="312"/>
      <c r="D5" s="312"/>
      <c r="E5" s="312"/>
      <c r="F5" s="312"/>
      <c r="G5" s="312"/>
      <c r="H5" s="312"/>
      <c r="I5" s="312"/>
      <c r="J5" s="312"/>
      <c r="K5" s="312"/>
      <c r="L5" s="312"/>
      <c r="M5" s="312"/>
      <c r="N5" s="312"/>
      <c r="O5" s="312"/>
      <c r="P5" s="312"/>
      <c r="Q5" s="312"/>
      <c r="R5" s="312"/>
      <c r="S5" s="33"/>
    </row>
    <row r="6" spans="1:21" ht="15" customHeight="1" x14ac:dyDescent="0.2">
      <c r="A6" s="6">
        <v>2012</v>
      </c>
      <c r="B6" s="684">
        <v>11.862643080124901</v>
      </c>
      <c r="C6" s="684">
        <v>7.7765607886089798</v>
      </c>
      <c r="D6" s="684">
        <v>9.8503089999999993</v>
      </c>
      <c r="E6" s="684">
        <v>17.845993756503599</v>
      </c>
      <c r="F6" s="684">
        <v>13.4173055859803</v>
      </c>
      <c r="G6" s="684">
        <v>15.664731</v>
      </c>
      <c r="H6" s="684">
        <v>30.1248699271592</v>
      </c>
      <c r="I6" s="684">
        <v>28.6966046002191</v>
      </c>
      <c r="J6" s="684">
        <v>29.429455000000001</v>
      </c>
      <c r="K6" s="684">
        <v>27.5754422476587</v>
      </c>
      <c r="L6" s="684">
        <v>38.7732749178532</v>
      </c>
      <c r="M6" s="684">
        <v>33.080776999999998</v>
      </c>
      <c r="N6" s="684">
        <v>9.7814776274713804</v>
      </c>
      <c r="O6" s="684">
        <v>9.5290251916757907</v>
      </c>
      <c r="P6" s="684">
        <v>9.6602569999999996</v>
      </c>
      <c r="Q6" s="684">
        <v>2.8095733610822098</v>
      </c>
      <c r="R6" s="684">
        <v>1.80722891566265</v>
      </c>
      <c r="S6" s="684">
        <v>2.3144710000000002</v>
      </c>
    </row>
    <row r="7" spans="1:21" ht="12.75" customHeight="1" x14ac:dyDescent="0.2">
      <c r="A7" s="5">
        <v>2013</v>
      </c>
      <c r="B7" s="684">
        <v>11.473214285714301</v>
      </c>
      <c r="C7" s="684">
        <v>8.5631349782293196</v>
      </c>
      <c r="D7" s="684">
        <v>10.075635</v>
      </c>
      <c r="E7" s="684">
        <v>16.9196428571429</v>
      </c>
      <c r="F7" s="684">
        <v>12.917271407837401</v>
      </c>
      <c r="G7" s="684">
        <v>14.972289</v>
      </c>
      <c r="H7" s="684">
        <v>30.0446428571429</v>
      </c>
      <c r="I7" s="684">
        <v>28.0599903241413</v>
      </c>
      <c r="J7" s="684">
        <v>29.075523</v>
      </c>
      <c r="K7" s="684">
        <v>29.821428571428601</v>
      </c>
      <c r="L7" s="684">
        <v>38.364779874213802</v>
      </c>
      <c r="M7" s="684">
        <v>33.900131999999999</v>
      </c>
      <c r="N7" s="684">
        <v>9.2410714285714306</v>
      </c>
      <c r="O7" s="684">
        <v>10.2080309627479</v>
      </c>
      <c r="P7" s="684">
        <v>9.7689240000000002</v>
      </c>
      <c r="Q7" s="684">
        <v>2.5</v>
      </c>
      <c r="R7" s="684">
        <v>1.88679245283019</v>
      </c>
      <c r="S7" s="684">
        <v>2.207497</v>
      </c>
    </row>
    <row r="8" spans="1:21" ht="12.75" customHeight="1" x14ac:dyDescent="0.2">
      <c r="A8" s="5">
        <v>2014</v>
      </c>
      <c r="B8" s="684">
        <v>10.9179436230142</v>
      </c>
      <c r="C8" s="684">
        <v>9.5252565785884205</v>
      </c>
      <c r="D8" s="684">
        <v>10.230657000000001</v>
      </c>
      <c r="E8" s="684">
        <v>19.765021127066301</v>
      </c>
      <c r="F8" s="684">
        <v>14.130966736479101</v>
      </c>
      <c r="G8" s="684">
        <v>17.000654999999998</v>
      </c>
      <c r="H8" s="684">
        <v>29.973426565087401</v>
      </c>
      <c r="I8" s="684">
        <v>29.851095877406198</v>
      </c>
      <c r="J8" s="684">
        <v>29.927644000000001</v>
      </c>
      <c r="K8" s="684">
        <v>27.422408226183901</v>
      </c>
      <c r="L8" s="684">
        <v>34.5077482875096</v>
      </c>
      <c r="M8" s="684">
        <v>30.857586000000001</v>
      </c>
      <c r="N8" s="684">
        <v>8.7877446345205392</v>
      </c>
      <c r="O8" s="684">
        <v>10.330161435273499</v>
      </c>
      <c r="P8" s="684">
        <v>9.5482859999999992</v>
      </c>
      <c r="Q8" s="684">
        <v>3.1334558241275801</v>
      </c>
      <c r="R8" s="684">
        <v>1.65477108474315</v>
      </c>
      <c r="S8" s="684">
        <v>2.4351720000000001</v>
      </c>
    </row>
    <row r="9" spans="1:21" ht="12.75" customHeight="1" x14ac:dyDescent="0.2">
      <c r="A9" s="5">
        <v>2015</v>
      </c>
      <c r="B9" s="684">
        <v>12.186465067332938</v>
      </c>
      <c r="C9" s="684">
        <v>9.1197171974948148</v>
      </c>
      <c r="D9" s="684">
        <v>10.790962</v>
      </c>
      <c r="E9" s="684">
        <v>17.377541283032929</v>
      </c>
      <c r="F9" s="684">
        <v>14.820771910494621</v>
      </c>
      <c r="G9" s="684">
        <v>16.121704000000001</v>
      </c>
      <c r="H9" s="684">
        <v>28.412360474889343</v>
      </c>
      <c r="I9" s="684">
        <v>27.053072434103619</v>
      </c>
      <c r="J9" s="684">
        <v>27.778527</v>
      </c>
      <c r="K9" s="684">
        <v>28.224928970039464</v>
      </c>
      <c r="L9" s="684">
        <v>35.959388294009415</v>
      </c>
      <c r="M9" s="684">
        <v>31.906489000000001</v>
      </c>
      <c r="N9" s="684">
        <v>10.888825141634797</v>
      </c>
      <c r="O9" s="684">
        <v>11.182711257146742</v>
      </c>
      <c r="P9" s="684">
        <v>11.009221999999999</v>
      </c>
      <c r="Q9" s="684">
        <v>2.9098790630691158</v>
      </c>
      <c r="R9" s="684">
        <v>1.8643389067505618</v>
      </c>
      <c r="S9" s="684">
        <v>2.3930959999999999</v>
      </c>
    </row>
    <row r="10" spans="1:21" s="611" customFormat="1" ht="12.75" customHeight="1" x14ac:dyDescent="0.2">
      <c r="A10" s="610">
        <v>2016</v>
      </c>
      <c r="B10" s="684">
        <v>9.790559</v>
      </c>
      <c r="C10" s="684">
        <v>8.4437029999999993</v>
      </c>
      <c r="D10" s="684">
        <v>9.2600429999999996</v>
      </c>
      <c r="E10" s="684">
        <v>20.226544000000001</v>
      </c>
      <c r="F10" s="684">
        <v>16.693121999999999</v>
      </c>
      <c r="G10" s="684">
        <v>18.416367000000001</v>
      </c>
      <c r="H10" s="684">
        <v>30.127431000000001</v>
      </c>
      <c r="I10" s="684">
        <v>29.037891999999999</v>
      </c>
      <c r="J10" s="684">
        <v>29.509414</v>
      </c>
      <c r="K10" s="684">
        <v>27.718132000000001</v>
      </c>
      <c r="L10" s="684">
        <v>33.189051999999997</v>
      </c>
      <c r="M10" s="684">
        <v>30.360049</v>
      </c>
      <c r="N10" s="684">
        <v>9.0619829999999997</v>
      </c>
      <c r="O10" s="684">
        <v>10.546087</v>
      </c>
      <c r="P10" s="684">
        <v>9.7950510000000008</v>
      </c>
      <c r="Q10" s="684">
        <v>3.0753520000000001</v>
      </c>
      <c r="R10" s="684">
        <v>2.0901450000000001</v>
      </c>
      <c r="S10" s="684">
        <v>2.6590760000000002</v>
      </c>
    </row>
    <row r="11" spans="1:21" ht="12.75" customHeight="1" x14ac:dyDescent="0.2">
      <c r="A11" s="5">
        <v>2017</v>
      </c>
      <c r="B11" s="684">
        <v>11.418386999999999</v>
      </c>
      <c r="C11" s="684">
        <v>7.9399230000000003</v>
      </c>
      <c r="D11" s="684">
        <v>9.8643780000000003</v>
      </c>
      <c r="E11" s="684">
        <v>19.256844999999998</v>
      </c>
      <c r="F11" s="684">
        <v>16.443594000000001</v>
      </c>
      <c r="G11" s="684">
        <v>17.955957999999999</v>
      </c>
      <c r="H11" s="684">
        <v>29.987732000000001</v>
      </c>
      <c r="I11" s="684">
        <v>27.827432999999999</v>
      </c>
      <c r="J11" s="684">
        <v>28.844138999999998</v>
      </c>
      <c r="K11" s="684">
        <v>27.994216000000002</v>
      </c>
      <c r="L11" s="684">
        <v>35.761676000000001</v>
      </c>
      <c r="M11" s="684">
        <v>31.412787999999999</v>
      </c>
      <c r="N11" s="684">
        <v>8.2717620000000007</v>
      </c>
      <c r="O11" s="684">
        <v>9.9840590000000002</v>
      </c>
      <c r="P11" s="684">
        <v>9.2001600000000003</v>
      </c>
      <c r="Q11" s="684">
        <v>3.0710579999999998</v>
      </c>
      <c r="R11" s="684">
        <v>2.0433150000000002</v>
      </c>
      <c r="S11" s="684">
        <v>2.7225760000000001</v>
      </c>
    </row>
    <row r="12" spans="1:21" s="897" customFormat="1" ht="12.75" customHeight="1" x14ac:dyDescent="0.2">
      <c r="A12" s="895">
        <v>2018</v>
      </c>
      <c r="B12" s="684">
        <v>12.87997587958384</v>
      </c>
      <c r="C12" s="684">
        <v>8.3721948588769362</v>
      </c>
      <c r="D12" s="684">
        <v>10.807449932953944</v>
      </c>
      <c r="E12" s="684">
        <v>21.288083860215252</v>
      </c>
      <c r="F12" s="684">
        <v>17.167416706421164</v>
      </c>
      <c r="G12" s="684">
        <v>19.334544695193589</v>
      </c>
      <c r="H12" s="684">
        <v>28.589881142284302</v>
      </c>
      <c r="I12" s="684">
        <v>28.070487462003651</v>
      </c>
      <c r="J12" s="684">
        <v>28.235771957850218</v>
      </c>
      <c r="K12" s="684">
        <v>23.587474131279187</v>
      </c>
      <c r="L12" s="684">
        <v>32.773071414442171</v>
      </c>
      <c r="M12" s="684">
        <v>27.890997937300664</v>
      </c>
      <c r="N12" s="684">
        <v>10.470243425719733</v>
      </c>
      <c r="O12" s="684">
        <v>11.376606759972001</v>
      </c>
      <c r="P12" s="684">
        <v>10.919700659000506</v>
      </c>
      <c r="Q12" s="684">
        <v>3.1843415609162777</v>
      </c>
      <c r="R12" s="684">
        <v>2.2402227982839866</v>
      </c>
      <c r="S12" s="684">
        <v>2.8115348176985004</v>
      </c>
      <c r="T12" s="1013"/>
      <c r="U12" s="399"/>
    </row>
    <row r="13" spans="1:21" s="37" customFormat="1" ht="6" customHeight="1" x14ac:dyDescent="0.25">
      <c r="A13" s="156" t="s">
        <v>39</v>
      </c>
      <c r="B13" s="157"/>
      <c r="C13" s="157"/>
      <c r="D13" s="490"/>
      <c r="E13" s="157"/>
      <c r="F13" s="157"/>
      <c r="G13" s="490"/>
      <c r="H13" s="157"/>
      <c r="I13" s="157"/>
      <c r="J13" s="490"/>
      <c r="K13" s="157"/>
      <c r="L13" s="157"/>
      <c r="M13" s="490"/>
      <c r="N13" s="157"/>
      <c r="O13" s="161"/>
      <c r="P13" s="208"/>
      <c r="Q13" s="106"/>
      <c r="R13" s="106"/>
      <c r="S13" s="230"/>
    </row>
    <row r="14" spans="1:21" s="37" customFormat="1" ht="15" customHeight="1" x14ac:dyDescent="0.25">
      <c r="A14" s="1375" t="s">
        <v>258</v>
      </c>
      <c r="B14" s="1375"/>
      <c r="C14" s="1375"/>
      <c r="D14" s="1375"/>
      <c r="E14" s="1375"/>
      <c r="F14" s="1375"/>
      <c r="G14" s="1375"/>
      <c r="H14" s="1375"/>
      <c r="I14" s="1375"/>
      <c r="J14" s="1375"/>
      <c r="K14" s="1375"/>
      <c r="L14" s="1375"/>
      <c r="M14" s="1375"/>
      <c r="N14" s="1375"/>
      <c r="O14" s="1375"/>
      <c r="P14" s="1375"/>
      <c r="Q14" s="1375"/>
      <c r="R14" s="1375"/>
      <c r="S14" s="1375"/>
    </row>
    <row r="15" spans="1:21" s="37" customFormat="1" ht="6" customHeight="1" x14ac:dyDescent="0.25">
      <c r="A15" s="172"/>
      <c r="B15" s="172"/>
      <c r="C15" s="172"/>
      <c r="D15" s="570"/>
      <c r="E15" s="172"/>
      <c r="F15" s="172"/>
      <c r="G15" s="570"/>
      <c r="H15" s="172"/>
      <c r="I15" s="172"/>
      <c r="J15" s="570"/>
      <c r="K15" s="173"/>
      <c r="L15" s="173"/>
      <c r="M15" s="573"/>
      <c r="N15" s="173"/>
      <c r="O15" s="173"/>
      <c r="P15" s="573"/>
      <c r="Q15" s="173"/>
      <c r="R15" s="173"/>
      <c r="S15" s="573"/>
    </row>
    <row r="16" spans="1:21" s="37" customFormat="1" ht="12.75" customHeight="1" x14ac:dyDescent="0.25">
      <c r="A16" s="1375" t="s">
        <v>194</v>
      </c>
      <c r="B16" s="1375"/>
      <c r="C16" s="1375"/>
      <c r="D16" s="1375"/>
      <c r="E16" s="1375"/>
      <c r="F16" s="1375"/>
      <c r="G16" s="1375"/>
      <c r="H16" s="1375"/>
      <c r="I16" s="1375"/>
      <c r="J16" s="1375"/>
      <c r="K16" s="1375"/>
      <c r="L16" s="1375"/>
      <c r="M16" s="1375"/>
      <c r="N16" s="1375"/>
      <c r="O16" s="1375"/>
      <c r="P16" s="1375"/>
      <c r="Q16" s="1375"/>
      <c r="R16" s="1375"/>
      <c r="S16" s="1375"/>
    </row>
    <row r="17" spans="5:17" x14ac:dyDescent="0.2">
      <c r="E17" s="1013"/>
      <c r="H17" s="1013"/>
      <c r="K17" s="1013"/>
      <c r="N17" s="1013"/>
      <c r="Q17" s="1013"/>
    </row>
    <row r="21" spans="5:17" x14ac:dyDescent="0.2">
      <c r="F21" s="395"/>
      <c r="G21" s="395"/>
      <c r="H21" s="396"/>
      <c r="I21" s="396"/>
      <c r="J21" s="396"/>
      <c r="K21" s="396"/>
      <c r="L21" s="396"/>
      <c r="M21" s="396"/>
      <c r="N21" s="396"/>
      <c r="O21" s="396"/>
      <c r="P21" s="396"/>
    </row>
    <row r="22" spans="5:17" x14ac:dyDescent="0.2">
      <c r="F22" s="395"/>
      <c r="G22" s="395"/>
      <c r="H22" s="396"/>
      <c r="I22" s="396"/>
      <c r="J22" s="396"/>
      <c r="K22" s="396"/>
      <c r="L22" s="396"/>
      <c r="M22" s="396"/>
      <c r="N22" s="396"/>
      <c r="O22" s="396"/>
      <c r="P22" s="396"/>
    </row>
  </sheetData>
  <mergeCells count="10">
    <mergeCell ref="Q3:S3"/>
    <mergeCell ref="A14:S14"/>
    <mergeCell ref="A16:S16"/>
    <mergeCell ref="O1:T1"/>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36"/>
  <sheetViews>
    <sheetView workbookViewId="0">
      <pane ySplit="4" topLeftCell="A5" activePane="bottomLeft" state="frozen"/>
      <selection activeCell="A2" sqref="A2:XFD2"/>
      <selection pane="bottomLeft" activeCell="M18" activeCellId="1" sqref="J18 M18"/>
    </sheetView>
  </sheetViews>
  <sheetFormatPr defaultColWidth="9.140625" defaultRowHeight="12.75" x14ac:dyDescent="0.2"/>
  <cols>
    <col min="1" max="3" width="6.7109375" style="18" customWidth="1"/>
    <col min="4" max="4" width="6.7109375" style="571" customWidth="1"/>
    <col min="5" max="6" width="6.7109375" style="18" customWidth="1"/>
    <col min="7" max="7" width="6.7109375" style="571" customWidth="1"/>
    <col min="8" max="9" width="6.7109375" style="18" customWidth="1"/>
    <col min="10" max="10" width="6.7109375" style="571" customWidth="1"/>
    <col min="11" max="12" width="6.7109375" style="18" customWidth="1"/>
    <col min="13" max="13" width="6.7109375" style="571" customWidth="1"/>
    <col min="14" max="15" width="6.7109375" style="18" customWidth="1"/>
    <col min="16" max="16" width="6.7109375" style="571" customWidth="1"/>
    <col min="17" max="18" width="6.7109375" style="18" customWidth="1"/>
    <col min="19" max="19" width="6.7109375" style="571" customWidth="1"/>
    <col min="20" max="32" width="8.7109375" style="18" customWidth="1"/>
    <col min="33" max="16384" width="9.140625" style="18"/>
  </cols>
  <sheetData>
    <row r="1" spans="1:21" s="74" customFormat="1" ht="30" customHeight="1" x14ac:dyDescent="0.25">
      <c r="A1" s="349"/>
      <c r="B1" s="117"/>
      <c r="C1" s="117"/>
      <c r="D1" s="568"/>
      <c r="E1" s="117"/>
      <c r="F1" s="117"/>
      <c r="G1" s="568"/>
      <c r="H1" s="117"/>
      <c r="I1" s="117"/>
      <c r="J1" s="568"/>
      <c r="K1" s="117"/>
      <c r="L1" s="117"/>
      <c r="M1" s="568"/>
      <c r="N1" s="117"/>
      <c r="O1" s="1311" t="s">
        <v>328</v>
      </c>
      <c r="P1" s="1311"/>
      <c r="Q1" s="1312"/>
      <c r="R1" s="1312"/>
      <c r="S1" s="1312"/>
      <c r="T1" s="1322"/>
    </row>
    <row r="2" spans="1:21" s="114" customFormat="1" ht="30" customHeight="1" x14ac:dyDescent="0.2">
      <c r="A2" s="1317" t="s">
        <v>462</v>
      </c>
      <c r="B2" s="1317"/>
      <c r="C2" s="1317"/>
      <c r="D2" s="1317"/>
      <c r="E2" s="1317"/>
      <c r="F2" s="1317"/>
      <c r="G2" s="1317"/>
      <c r="H2" s="1317"/>
      <c r="I2" s="1317"/>
      <c r="J2" s="1317"/>
      <c r="K2" s="1317"/>
      <c r="L2" s="1317"/>
      <c r="M2" s="1317"/>
      <c r="N2" s="1317"/>
      <c r="O2" s="1317"/>
      <c r="P2" s="1317"/>
      <c r="Q2" s="1317"/>
      <c r="R2" s="1317"/>
      <c r="S2" s="1317"/>
    </row>
    <row r="3" spans="1:21" ht="15" customHeight="1" x14ac:dyDescent="0.2">
      <c r="B3" s="1326" t="s">
        <v>113</v>
      </c>
      <c r="C3" s="1326"/>
      <c r="D3" s="1326"/>
      <c r="E3" s="1326" t="s">
        <v>114</v>
      </c>
      <c r="F3" s="1326"/>
      <c r="G3" s="1326"/>
      <c r="H3" s="1326" t="s">
        <v>115</v>
      </c>
      <c r="I3" s="1326"/>
      <c r="J3" s="1326"/>
      <c r="K3" s="1326" t="s">
        <v>116</v>
      </c>
      <c r="L3" s="1326"/>
      <c r="M3" s="1326"/>
      <c r="N3" s="1326" t="s">
        <v>117</v>
      </c>
      <c r="O3" s="1326"/>
      <c r="P3" s="1326"/>
      <c r="Q3" s="1326" t="s">
        <v>35</v>
      </c>
      <c r="R3" s="1326"/>
      <c r="S3" s="1326"/>
    </row>
    <row r="4" spans="1:21" ht="15" customHeight="1" x14ac:dyDescent="0.2">
      <c r="A4" s="3" t="s">
        <v>39</v>
      </c>
      <c r="B4" s="108" t="s">
        <v>28</v>
      </c>
      <c r="C4" s="1" t="s">
        <v>29</v>
      </c>
      <c r="D4" s="1" t="s">
        <v>382</v>
      </c>
      <c r="E4" s="108" t="s">
        <v>28</v>
      </c>
      <c r="F4" s="1" t="s">
        <v>29</v>
      </c>
      <c r="G4" s="1" t="s">
        <v>382</v>
      </c>
      <c r="H4" s="108" t="s">
        <v>28</v>
      </c>
      <c r="I4" s="1" t="s">
        <v>29</v>
      </c>
      <c r="J4" s="1" t="s">
        <v>382</v>
      </c>
      <c r="K4" s="108" t="s">
        <v>28</v>
      </c>
      <c r="L4" s="1" t="s">
        <v>29</v>
      </c>
      <c r="M4" s="1" t="s">
        <v>382</v>
      </c>
      <c r="N4" s="108" t="s">
        <v>28</v>
      </c>
      <c r="O4" s="1" t="s">
        <v>29</v>
      </c>
      <c r="P4" s="1" t="s">
        <v>382</v>
      </c>
      <c r="Q4" s="108" t="s">
        <v>28</v>
      </c>
      <c r="R4" s="1" t="s">
        <v>29</v>
      </c>
      <c r="S4" s="1" t="s">
        <v>382</v>
      </c>
    </row>
    <row r="5" spans="1:21" ht="6" customHeight="1" x14ac:dyDescent="0.2">
      <c r="A5" s="306"/>
      <c r="B5" s="312"/>
      <c r="C5" s="312"/>
      <c r="D5" s="312"/>
      <c r="E5" s="312"/>
      <c r="F5" s="312"/>
      <c r="G5" s="312"/>
      <c r="H5" s="312"/>
      <c r="I5" s="312"/>
      <c r="J5" s="312"/>
      <c r="K5" s="312"/>
      <c r="L5" s="312"/>
      <c r="M5" s="312"/>
      <c r="N5" s="312"/>
      <c r="O5" s="312"/>
      <c r="P5" s="312"/>
      <c r="Q5" s="312"/>
      <c r="R5" s="312"/>
      <c r="S5" s="33"/>
    </row>
    <row r="6" spans="1:21" ht="12.75" customHeight="1" x14ac:dyDescent="0.2">
      <c r="A6" s="6">
        <v>2007</v>
      </c>
      <c r="B6" s="684">
        <v>3.3235938641343998</v>
      </c>
      <c r="C6" s="684">
        <v>1.0101010101010099</v>
      </c>
      <c r="D6" s="684">
        <v>2.2099315018779899</v>
      </c>
      <c r="E6" s="684">
        <v>14.1709276844412</v>
      </c>
      <c r="F6" s="684">
        <v>6.4491064491064503</v>
      </c>
      <c r="G6" s="684">
        <v>10.4164728973876</v>
      </c>
      <c r="H6" s="684">
        <v>35.7195032870709</v>
      </c>
      <c r="I6" s="684">
        <v>35.975135975135998</v>
      </c>
      <c r="J6" s="684">
        <v>35.823310356288403</v>
      </c>
      <c r="K6" s="684">
        <v>33.308984660336002</v>
      </c>
      <c r="L6" s="684">
        <v>49.922299922299899</v>
      </c>
      <c r="M6" s="684">
        <v>41.370964285728</v>
      </c>
      <c r="N6" s="684">
        <v>10.372534696859001</v>
      </c>
      <c r="O6" s="684">
        <v>4.8562548562548598</v>
      </c>
      <c r="P6" s="684">
        <v>7.6762432438013697</v>
      </c>
      <c r="Q6" s="684">
        <v>3.10445580715851</v>
      </c>
      <c r="R6" s="684">
        <v>1.78710178710179</v>
      </c>
      <c r="S6" s="684">
        <v>2.5030777149166301</v>
      </c>
      <c r="U6" s="399"/>
    </row>
    <row r="7" spans="1:21" ht="12.75" customHeight="1" x14ac:dyDescent="0.2">
      <c r="A7" s="6">
        <v>2008</v>
      </c>
      <c r="B7" s="684">
        <v>3.7435284747112698</v>
      </c>
      <c r="C7" s="684">
        <v>0.92866188265090799</v>
      </c>
      <c r="D7" s="684">
        <v>2.3683163947403401</v>
      </c>
      <c r="E7" s="684">
        <v>12.7837514934289</v>
      </c>
      <c r="F7" s="684">
        <v>5.4031236808780099</v>
      </c>
      <c r="G7" s="684">
        <v>9.1759720046503404</v>
      </c>
      <c r="H7" s="684">
        <v>38.032656312226202</v>
      </c>
      <c r="I7" s="684">
        <v>32.714225411566098</v>
      </c>
      <c r="J7" s="684">
        <v>35.386556393120301</v>
      </c>
      <c r="K7" s="684">
        <v>33.572281959378699</v>
      </c>
      <c r="L7" s="684">
        <v>54.157872520050702</v>
      </c>
      <c r="M7" s="684">
        <v>43.4931723800089</v>
      </c>
      <c r="N7" s="684">
        <v>9.5181202708084403</v>
      </c>
      <c r="O7" s="684">
        <v>5.1920641620937102</v>
      </c>
      <c r="P7" s="684">
        <v>7.4273480015138196</v>
      </c>
      <c r="Q7" s="684">
        <v>2.34966148944644</v>
      </c>
      <c r="R7" s="684">
        <v>1.6040523427606601</v>
      </c>
      <c r="S7" s="684">
        <v>2.1486348259663499</v>
      </c>
      <c r="U7" s="399"/>
    </row>
    <row r="8" spans="1:21" ht="12.75" customHeight="1" x14ac:dyDescent="0.2">
      <c r="A8" s="6">
        <v>2009</v>
      </c>
      <c r="B8" s="684">
        <v>3.1074503931111899</v>
      </c>
      <c r="C8" s="684">
        <v>0.98231827111984305</v>
      </c>
      <c r="D8" s="684">
        <v>2.0658501195875201</v>
      </c>
      <c r="E8" s="684">
        <v>13.253463122426099</v>
      </c>
      <c r="F8" s="684">
        <v>6.4833005893909599</v>
      </c>
      <c r="G8" s="684">
        <v>9.9608893622971202</v>
      </c>
      <c r="H8" s="684">
        <v>36.840134780980897</v>
      </c>
      <c r="I8" s="684">
        <v>33.634577603143399</v>
      </c>
      <c r="J8" s="684">
        <v>35.284553961362199</v>
      </c>
      <c r="K8" s="684">
        <v>34.107076001497603</v>
      </c>
      <c r="L8" s="684">
        <v>51.198428290766202</v>
      </c>
      <c r="M8" s="684">
        <v>42.4432193759516</v>
      </c>
      <c r="N8" s="684">
        <v>9.6967427929614392</v>
      </c>
      <c r="O8" s="684">
        <v>5.7367387033398796</v>
      </c>
      <c r="P8" s="684">
        <v>7.7452126982582499</v>
      </c>
      <c r="Q8" s="684">
        <v>2.99513290902284</v>
      </c>
      <c r="R8" s="684">
        <v>1.9646365422396901</v>
      </c>
      <c r="S8" s="684">
        <v>2.5002744825433298</v>
      </c>
      <c r="U8" s="399"/>
    </row>
    <row r="9" spans="1:21" ht="12.75" customHeight="1" x14ac:dyDescent="0.2">
      <c r="A9" s="6">
        <v>2010</v>
      </c>
      <c r="B9" s="684">
        <v>4.2168674698795199</v>
      </c>
      <c r="C9" s="684">
        <v>0.97623089983022104</v>
      </c>
      <c r="D9" s="684">
        <v>2.62878912897148</v>
      </c>
      <c r="E9" s="684">
        <v>12.409638554216899</v>
      </c>
      <c r="F9" s="684">
        <v>6.4516129032258096</v>
      </c>
      <c r="G9" s="684">
        <v>9.5323519589909704</v>
      </c>
      <c r="H9" s="684">
        <v>34.939759036144601</v>
      </c>
      <c r="I9" s="684">
        <v>35.526315789473699</v>
      </c>
      <c r="J9" s="684">
        <v>35.2000991472514</v>
      </c>
      <c r="K9" s="684">
        <v>35.140562248995998</v>
      </c>
      <c r="L9" s="684">
        <v>50.976230899830199</v>
      </c>
      <c r="M9" s="684">
        <v>42.859111341183301</v>
      </c>
      <c r="N9" s="684">
        <v>10.763052208835299</v>
      </c>
      <c r="O9" s="684">
        <v>4.6264855687606099</v>
      </c>
      <c r="P9" s="684">
        <v>7.7612702233869104</v>
      </c>
      <c r="Q9" s="684">
        <v>2.5301204819277099</v>
      </c>
      <c r="R9" s="684">
        <v>1.4431239388794601</v>
      </c>
      <c r="S9" s="684">
        <v>2.0183782002159401</v>
      </c>
      <c r="U9" s="399"/>
    </row>
    <row r="10" spans="1:21" ht="12.75" customHeight="1" x14ac:dyDescent="0.2">
      <c r="A10" s="6">
        <v>2011</v>
      </c>
      <c r="B10" s="684">
        <v>3.5401915868388198</v>
      </c>
      <c r="C10" s="684">
        <v>0.89047195013357106</v>
      </c>
      <c r="D10" s="684">
        <v>2.2681787483565898</v>
      </c>
      <c r="E10" s="684">
        <v>12.4531445231154</v>
      </c>
      <c r="F10" s="684">
        <v>5.3428317008014199</v>
      </c>
      <c r="G10" s="684">
        <v>9.0294800482838902</v>
      </c>
      <c r="H10" s="684">
        <v>34.5689296126614</v>
      </c>
      <c r="I10" s="684">
        <v>33.348174532502199</v>
      </c>
      <c r="J10" s="684">
        <v>33.959508802358997</v>
      </c>
      <c r="K10" s="684">
        <v>35.068721366097499</v>
      </c>
      <c r="L10" s="684">
        <v>52.804986642920703</v>
      </c>
      <c r="M10" s="684">
        <v>43.613180076530398</v>
      </c>
      <c r="N10" s="684">
        <v>10.4539775093711</v>
      </c>
      <c r="O10" s="684">
        <v>5.1647373107747097</v>
      </c>
      <c r="P10" s="684">
        <v>7.9061562461651302</v>
      </c>
      <c r="Q10" s="684">
        <v>3.91503540191587</v>
      </c>
      <c r="R10" s="684">
        <v>2.4487978628673202</v>
      </c>
      <c r="S10" s="684">
        <v>3.2234960783050299</v>
      </c>
      <c r="U10" s="399"/>
    </row>
    <row r="11" spans="1:21" ht="12.75" customHeight="1" x14ac:dyDescent="0.2">
      <c r="A11" s="6" t="s">
        <v>89</v>
      </c>
      <c r="B11" s="684">
        <v>4.0720102871838799</v>
      </c>
      <c r="C11" s="684">
        <v>1.13275940190304</v>
      </c>
      <c r="D11" s="684">
        <v>2.6275529948249501</v>
      </c>
      <c r="E11" s="684">
        <v>10.287183883411901</v>
      </c>
      <c r="F11" s="684">
        <v>6.2075215224286397</v>
      </c>
      <c r="G11" s="684">
        <v>8.3056108820598809</v>
      </c>
      <c r="H11" s="684">
        <v>35.190741534504902</v>
      </c>
      <c r="I11" s="684">
        <v>32.351608518350702</v>
      </c>
      <c r="J11" s="684">
        <v>33.824351833955603</v>
      </c>
      <c r="K11" s="684">
        <v>32.1903129018431</v>
      </c>
      <c r="L11" s="684">
        <v>51.925690983235199</v>
      </c>
      <c r="M11" s="684">
        <v>41.799441371367102</v>
      </c>
      <c r="N11" s="684">
        <v>13.6305186455208</v>
      </c>
      <c r="O11" s="684">
        <v>6.4340734028092399</v>
      </c>
      <c r="P11" s="684">
        <v>10.1299061053738</v>
      </c>
      <c r="Q11" s="684">
        <v>4.6292327475353598</v>
      </c>
      <c r="R11" s="684">
        <v>1.94834617127322</v>
      </c>
      <c r="S11" s="684">
        <v>3.3131368124187501</v>
      </c>
      <c r="U11" s="399"/>
    </row>
    <row r="12" spans="1:21" ht="12.75" customHeight="1" x14ac:dyDescent="0.2">
      <c r="A12" s="6" t="s">
        <v>90</v>
      </c>
      <c r="B12" s="684">
        <v>6.0593900481540901</v>
      </c>
      <c r="C12" s="684">
        <v>1.96899874319229</v>
      </c>
      <c r="D12" s="684">
        <v>4.0581940000000003</v>
      </c>
      <c r="E12" s="684">
        <v>11.3162118780096</v>
      </c>
      <c r="F12" s="684">
        <v>6.6191872643485503</v>
      </c>
      <c r="G12" s="684">
        <v>9.0509970000000006</v>
      </c>
      <c r="H12" s="684">
        <v>32.905296950240803</v>
      </c>
      <c r="I12" s="684">
        <v>29.493087557603701</v>
      </c>
      <c r="J12" s="684">
        <v>31.201854000000001</v>
      </c>
      <c r="K12" s="684">
        <v>35.674157303370798</v>
      </c>
      <c r="L12" s="684">
        <v>54.503560955173903</v>
      </c>
      <c r="M12" s="684">
        <v>44.888451000000003</v>
      </c>
      <c r="N12" s="684">
        <v>9.0288924558587507</v>
      </c>
      <c r="O12" s="684">
        <v>4.7758692919983199</v>
      </c>
      <c r="P12" s="684">
        <v>6.9519570000000002</v>
      </c>
      <c r="Q12" s="684">
        <v>5.0160513643659703</v>
      </c>
      <c r="R12" s="684">
        <v>2.6392961876832799</v>
      </c>
      <c r="S12" s="684">
        <v>3.8485469999999999</v>
      </c>
      <c r="U12" s="399"/>
    </row>
    <row r="13" spans="1:21" ht="12.75" customHeight="1" x14ac:dyDescent="0.2">
      <c r="A13" s="6">
        <v>2013</v>
      </c>
      <c r="B13" s="684">
        <v>5.9182894234440599</v>
      </c>
      <c r="C13" s="684">
        <v>1.9074675324675301</v>
      </c>
      <c r="D13" s="684">
        <v>4.0235430000000001</v>
      </c>
      <c r="E13" s="684">
        <v>11.8365788468881</v>
      </c>
      <c r="F13" s="684">
        <v>6.8993506493506498</v>
      </c>
      <c r="G13" s="684">
        <v>9.4114830000000005</v>
      </c>
      <c r="H13" s="684">
        <v>32.875143184421503</v>
      </c>
      <c r="I13" s="684">
        <v>32.0616883116883</v>
      </c>
      <c r="J13" s="684">
        <v>32.470981999999999</v>
      </c>
      <c r="K13" s="684">
        <v>35.166093928980501</v>
      </c>
      <c r="L13" s="684">
        <v>50.527597402597401</v>
      </c>
      <c r="M13" s="684">
        <v>42.608181999999999</v>
      </c>
      <c r="N13" s="684">
        <v>9.3928980526918693</v>
      </c>
      <c r="O13" s="684">
        <v>5.7629870129870104</v>
      </c>
      <c r="P13" s="684">
        <v>7.6251689999999996</v>
      </c>
      <c r="Q13" s="684">
        <v>4.8109965635738803</v>
      </c>
      <c r="R13" s="684">
        <v>2.8409090909090899</v>
      </c>
      <c r="S13" s="684">
        <v>3.8606400000000001</v>
      </c>
      <c r="U13" s="399"/>
    </row>
    <row r="14" spans="1:21" ht="12.75" customHeight="1" x14ac:dyDescent="0.2">
      <c r="A14" s="6">
        <v>2014</v>
      </c>
      <c r="B14" s="684">
        <v>6.08373162938432</v>
      </c>
      <c r="C14" s="684">
        <v>2.5115055213580502</v>
      </c>
      <c r="D14" s="684">
        <v>4.3471580000000003</v>
      </c>
      <c r="E14" s="684">
        <v>11.0085838392424</v>
      </c>
      <c r="F14" s="684">
        <v>5.7828303912808199</v>
      </c>
      <c r="G14" s="684">
        <v>8.4837500000000006</v>
      </c>
      <c r="H14" s="684">
        <v>32.724312355030399</v>
      </c>
      <c r="I14" s="684">
        <v>29.9983091069948</v>
      </c>
      <c r="J14" s="684">
        <v>31.437861999999999</v>
      </c>
      <c r="K14" s="684">
        <v>36.115970458413699</v>
      </c>
      <c r="L14" s="684">
        <v>52.381204728786997</v>
      </c>
      <c r="M14" s="684">
        <v>43.982069000000003</v>
      </c>
      <c r="N14" s="684">
        <v>9.4382141532095396</v>
      </c>
      <c r="O14" s="684">
        <v>6.5308994200766204</v>
      </c>
      <c r="P14" s="684">
        <v>8.0148679999999999</v>
      </c>
      <c r="Q14" s="684">
        <v>4.6291875647196603</v>
      </c>
      <c r="R14" s="684">
        <v>2.7952508315026798</v>
      </c>
      <c r="S14" s="684">
        <v>3.7342939999999998</v>
      </c>
      <c r="U14" s="399"/>
    </row>
    <row r="15" spans="1:21" ht="12.75" customHeight="1" x14ac:dyDescent="0.2">
      <c r="A15" s="6">
        <v>2015</v>
      </c>
      <c r="B15" s="684">
        <v>6.4994237212091051</v>
      </c>
      <c r="C15" s="684">
        <v>2.569843007404109</v>
      </c>
      <c r="D15" s="684">
        <v>4.6102210000000001</v>
      </c>
      <c r="E15" s="684">
        <v>9.9618901862145783</v>
      </c>
      <c r="F15" s="684">
        <v>6.2731953287250244</v>
      </c>
      <c r="G15" s="684">
        <v>8.2102699999999995</v>
      </c>
      <c r="H15" s="684">
        <v>31.379249383954484</v>
      </c>
      <c r="I15" s="684">
        <v>32.199413124927752</v>
      </c>
      <c r="J15" s="684">
        <v>31.704592999999999</v>
      </c>
      <c r="K15" s="684">
        <v>38.948227753252709</v>
      </c>
      <c r="L15" s="684">
        <v>50.101833273213089</v>
      </c>
      <c r="M15" s="684">
        <v>44.394739000000001</v>
      </c>
      <c r="N15" s="684">
        <v>7.4380941024936851</v>
      </c>
      <c r="O15" s="684">
        <v>5.6751593681621495</v>
      </c>
      <c r="P15" s="684">
        <v>6.5478389999999997</v>
      </c>
      <c r="Q15" s="684">
        <v>5.7731148528759348</v>
      </c>
      <c r="R15" s="684">
        <v>3.1805558975703452</v>
      </c>
      <c r="S15" s="684">
        <v>4.5323390000000003</v>
      </c>
      <c r="U15" s="399"/>
    </row>
    <row r="16" spans="1:21" s="611" customFormat="1" ht="12.75" customHeight="1" x14ac:dyDescent="0.2">
      <c r="A16" s="6">
        <v>2016</v>
      </c>
      <c r="B16" s="684">
        <v>5.695468</v>
      </c>
      <c r="C16" s="684">
        <v>2.4920239999999998</v>
      </c>
      <c r="D16" s="684">
        <v>4.346088</v>
      </c>
      <c r="E16" s="684">
        <v>9.7062670000000004</v>
      </c>
      <c r="F16" s="684">
        <v>6.5594400000000004</v>
      </c>
      <c r="G16" s="684">
        <v>8.2489159999999995</v>
      </c>
      <c r="H16" s="684">
        <v>30.791784</v>
      </c>
      <c r="I16" s="684">
        <v>31.283151</v>
      </c>
      <c r="J16" s="684">
        <v>30.870674999999999</v>
      </c>
      <c r="K16" s="684">
        <v>39.201717000000002</v>
      </c>
      <c r="L16" s="684">
        <v>49.340161999999999</v>
      </c>
      <c r="M16" s="684">
        <v>43.839036</v>
      </c>
      <c r="N16" s="684">
        <v>9.7192380000000007</v>
      </c>
      <c r="O16" s="684">
        <v>7.5178209999999996</v>
      </c>
      <c r="P16" s="684">
        <v>8.7008369999999999</v>
      </c>
      <c r="Q16" s="684">
        <v>4.8855259999999996</v>
      </c>
      <c r="R16" s="684">
        <v>2.8074020000000002</v>
      </c>
      <c r="S16" s="684">
        <v>3.9944480000000002</v>
      </c>
      <c r="U16" s="399"/>
    </row>
    <row r="17" spans="1:21" s="897" customFormat="1" ht="12.75" customHeight="1" x14ac:dyDescent="0.2">
      <c r="A17" s="6">
        <v>2017</v>
      </c>
      <c r="B17" s="684">
        <v>5.6784420000000004</v>
      </c>
      <c r="C17" s="684">
        <v>2.5484200000000001</v>
      </c>
      <c r="D17" s="684">
        <v>4.2945789999999997</v>
      </c>
      <c r="E17" s="684">
        <v>10.399471999999999</v>
      </c>
      <c r="F17" s="684">
        <v>6.5919129999999999</v>
      </c>
      <c r="G17" s="684">
        <v>8.5238409999999991</v>
      </c>
      <c r="H17" s="684">
        <v>31.462529</v>
      </c>
      <c r="I17" s="684">
        <v>30.105335</v>
      </c>
      <c r="J17" s="684">
        <v>30.633572999999998</v>
      </c>
      <c r="K17" s="684">
        <v>38.164411000000001</v>
      </c>
      <c r="L17" s="684">
        <v>50.492694999999998</v>
      </c>
      <c r="M17" s="684">
        <v>44.137818000000003</v>
      </c>
      <c r="N17" s="684">
        <v>8.7487619999999993</v>
      </c>
      <c r="O17" s="684">
        <v>6.7618080000000003</v>
      </c>
      <c r="P17" s="684">
        <v>7.8380140000000003</v>
      </c>
      <c r="Q17" s="684">
        <v>5.5463849999999999</v>
      </c>
      <c r="R17" s="684">
        <v>3.4998300000000002</v>
      </c>
      <c r="S17" s="684">
        <v>4.5721749999999997</v>
      </c>
      <c r="U17" s="399"/>
    </row>
    <row r="18" spans="1:21" ht="12.75" customHeight="1" x14ac:dyDescent="0.25">
      <c r="A18" s="6">
        <v>2018</v>
      </c>
      <c r="B18" s="913">
        <v>7.2554920515010402</v>
      </c>
      <c r="C18" s="913">
        <v>2.69838797265382</v>
      </c>
      <c r="D18" s="913">
        <v>5.2504882781479898</v>
      </c>
      <c r="E18" s="913">
        <v>11.2681560352146</v>
      </c>
      <c r="F18" s="913">
        <v>7.7094060360769099</v>
      </c>
      <c r="G18" s="913">
        <v>9.4746568226096493</v>
      </c>
      <c r="H18" s="913">
        <v>29.9867469692581</v>
      </c>
      <c r="I18" s="913">
        <v>30.793754882816</v>
      </c>
      <c r="J18" s="913">
        <v>30.178319860205001</v>
      </c>
      <c r="K18" s="913">
        <v>36.3354341069792</v>
      </c>
      <c r="L18" s="913">
        <v>49.388703030581098</v>
      </c>
      <c r="M18" s="913">
        <v>42.4761483419923</v>
      </c>
      <c r="N18" s="913">
        <v>9.4767372976360207</v>
      </c>
      <c r="O18" s="913">
        <v>5.8138167624497097</v>
      </c>
      <c r="P18" s="913">
        <v>7.73697617823351</v>
      </c>
      <c r="Q18" s="913">
        <v>5.6774335394109396</v>
      </c>
      <c r="R18" s="913">
        <v>3.5959313154224302</v>
      </c>
      <c r="S18" s="913">
        <v>4.8834105188116199</v>
      </c>
      <c r="U18" s="399"/>
    </row>
    <row r="19" spans="1:21" ht="6" customHeight="1" x14ac:dyDescent="0.2">
      <c r="A19" s="159"/>
      <c r="B19" s="159"/>
      <c r="C19" s="159"/>
      <c r="D19" s="205"/>
      <c r="E19" s="159"/>
      <c r="F19" s="159"/>
      <c r="G19" s="205"/>
      <c r="H19" s="159"/>
      <c r="I19" s="159"/>
      <c r="J19" s="205"/>
      <c r="K19" s="159"/>
      <c r="L19" s="159"/>
      <c r="M19" s="205"/>
      <c r="N19" s="159"/>
      <c r="O19" s="159"/>
      <c r="P19" s="205"/>
      <c r="Q19" s="159"/>
      <c r="R19" s="159"/>
      <c r="S19" s="205"/>
    </row>
    <row r="20" spans="1:21" s="72" customFormat="1" ht="42.75" customHeight="1" x14ac:dyDescent="0.2">
      <c r="A20" s="1380" t="s">
        <v>344</v>
      </c>
      <c r="B20" s="1380"/>
      <c r="C20" s="1380"/>
      <c r="D20" s="1380"/>
      <c r="E20" s="1380"/>
      <c r="F20" s="1380"/>
      <c r="G20" s="1380"/>
      <c r="H20" s="1380"/>
      <c r="I20" s="1380"/>
      <c r="J20" s="1380"/>
      <c r="K20" s="1380"/>
      <c r="L20" s="1380"/>
      <c r="M20" s="1380"/>
      <c r="N20" s="1380"/>
      <c r="O20" s="1380"/>
      <c r="P20" s="1380"/>
      <c r="Q20" s="1380"/>
      <c r="R20" s="1380"/>
      <c r="S20" s="1380"/>
    </row>
    <row r="21" spans="1:21" s="37" customFormat="1" ht="6" customHeight="1" x14ac:dyDescent="0.25">
      <c r="A21" s="85" t="s">
        <v>39</v>
      </c>
      <c r="B21" s="66"/>
      <c r="C21" s="66"/>
      <c r="D21" s="565"/>
      <c r="E21" s="66"/>
      <c r="F21" s="66"/>
      <c r="G21" s="565"/>
      <c r="H21" s="66"/>
      <c r="I21" s="66"/>
      <c r="J21" s="565"/>
      <c r="K21" s="66"/>
      <c r="L21" s="66"/>
      <c r="M21" s="565"/>
      <c r="N21" s="66"/>
      <c r="O21" s="86"/>
      <c r="P21" s="86"/>
    </row>
    <row r="22" spans="1:21" s="37" customFormat="1" ht="12.75" customHeight="1" x14ac:dyDescent="0.25">
      <c r="A22" s="1331" t="s">
        <v>194</v>
      </c>
      <c r="B22" s="1331"/>
      <c r="C22" s="1331"/>
      <c r="D22" s="1331"/>
      <c r="E22" s="1331"/>
      <c r="F22" s="1331"/>
      <c r="G22" s="1331"/>
      <c r="H22" s="1331"/>
      <c r="I22" s="1331"/>
      <c r="J22" s="1331"/>
      <c r="K22" s="1331"/>
      <c r="L22" s="1331"/>
      <c r="M22" s="1331"/>
      <c r="N22" s="1331"/>
      <c r="O22" s="1331"/>
      <c r="P22" s="1331"/>
      <c r="Q22" s="1331"/>
      <c r="R22" s="1331"/>
      <c r="S22" s="1331"/>
    </row>
    <row r="24" spans="1:21" x14ac:dyDescent="0.2">
      <c r="D24" s="684"/>
      <c r="E24" s="684"/>
      <c r="F24" s="684"/>
      <c r="G24" s="684"/>
      <c r="H24" s="684"/>
      <c r="I24" s="684"/>
      <c r="J24" s="1033"/>
      <c r="K24" s="571"/>
      <c r="M24" s="18"/>
      <c r="N24" s="571"/>
      <c r="P24" s="18"/>
      <c r="Q24" s="571"/>
      <c r="S24" s="18"/>
    </row>
    <row r="25" spans="1:21" x14ac:dyDescent="0.2">
      <c r="D25" s="684"/>
      <c r="E25" s="684"/>
      <c r="F25" s="684"/>
      <c r="G25" s="684"/>
      <c r="H25" s="684"/>
      <c r="I25" s="684"/>
      <c r="J25" s="1033"/>
      <c r="K25" s="571"/>
      <c r="M25" s="18"/>
      <c r="N25" s="571"/>
      <c r="P25" s="18"/>
      <c r="Q25" s="571"/>
      <c r="S25" s="18"/>
    </row>
    <row r="26" spans="1:21" x14ac:dyDescent="0.2">
      <c r="D26" s="684"/>
      <c r="E26" s="684"/>
      <c r="F26" s="684"/>
      <c r="G26" s="684"/>
      <c r="H26" s="684"/>
      <c r="I26" s="684"/>
      <c r="J26" s="1033"/>
      <c r="K26" s="571"/>
      <c r="M26" s="18"/>
      <c r="N26" s="571"/>
      <c r="P26" s="18"/>
      <c r="Q26" s="571"/>
      <c r="S26" s="18"/>
    </row>
    <row r="27" spans="1:21" x14ac:dyDescent="0.2">
      <c r="D27" s="684"/>
      <c r="E27" s="684"/>
      <c r="F27" s="684"/>
      <c r="G27" s="684"/>
      <c r="H27" s="684"/>
      <c r="I27" s="684"/>
      <c r="J27" s="1033"/>
      <c r="K27" s="394"/>
      <c r="L27" s="394"/>
      <c r="M27" s="394"/>
      <c r="N27" s="394"/>
      <c r="P27" s="18"/>
      <c r="Q27" s="571"/>
      <c r="S27" s="18"/>
    </row>
    <row r="28" spans="1:21" x14ac:dyDescent="0.2">
      <c r="D28" s="684"/>
      <c r="E28" s="684"/>
      <c r="F28" s="684"/>
      <c r="G28" s="684"/>
      <c r="H28" s="684"/>
      <c r="I28" s="684"/>
      <c r="J28" s="1033"/>
      <c r="K28" s="394"/>
      <c r="L28" s="394"/>
      <c r="M28" s="394"/>
      <c r="N28" s="394"/>
      <c r="P28" s="18"/>
      <c r="Q28" s="571"/>
      <c r="S28" s="18"/>
    </row>
    <row r="29" spans="1:21" x14ac:dyDescent="0.2">
      <c r="D29" s="684"/>
      <c r="E29" s="684"/>
      <c r="F29" s="684"/>
      <c r="G29" s="684"/>
      <c r="H29" s="684"/>
      <c r="I29" s="684"/>
      <c r="J29" s="1033"/>
      <c r="K29" s="571"/>
      <c r="M29" s="18"/>
      <c r="N29" s="571"/>
      <c r="P29" s="18"/>
      <c r="Q29" s="571"/>
      <c r="S29" s="18"/>
    </row>
    <row r="30" spans="1:21" x14ac:dyDescent="0.2">
      <c r="D30" s="1034"/>
      <c r="E30" s="1033"/>
      <c r="F30" s="75"/>
      <c r="G30" s="75"/>
      <c r="H30" s="75"/>
      <c r="I30" s="75"/>
      <c r="J30" s="75"/>
      <c r="K30" s="571"/>
      <c r="M30" s="18"/>
      <c r="N30" s="571"/>
      <c r="P30" s="18"/>
      <c r="Q30" s="571"/>
      <c r="S30" s="18"/>
    </row>
    <row r="31" spans="1:21" x14ac:dyDescent="0.2">
      <c r="D31" s="1034"/>
      <c r="E31" s="1033"/>
      <c r="F31" s="75"/>
      <c r="G31" s="75"/>
      <c r="H31" s="75"/>
      <c r="I31" s="75"/>
      <c r="J31" s="75"/>
      <c r="K31" s="571"/>
      <c r="M31" s="18"/>
      <c r="N31" s="571"/>
      <c r="P31" s="18"/>
      <c r="Q31" s="571"/>
      <c r="S31" s="18"/>
    </row>
    <row r="32" spans="1:21" x14ac:dyDescent="0.2">
      <c r="D32" s="1034"/>
      <c r="E32" s="1033"/>
      <c r="F32" s="1023"/>
      <c r="G32" s="1023"/>
      <c r="H32" s="1023"/>
      <c r="I32" s="1023"/>
      <c r="J32" s="1023"/>
      <c r="K32" s="571"/>
      <c r="M32" s="18"/>
      <c r="N32" s="571"/>
      <c r="P32" s="18"/>
      <c r="Q32" s="571"/>
      <c r="S32" s="18"/>
    </row>
    <row r="33" spans="4:19" x14ac:dyDescent="0.2">
      <c r="D33" s="1034"/>
      <c r="E33" s="1033"/>
      <c r="G33" s="18"/>
      <c r="H33" s="571"/>
      <c r="J33" s="18"/>
      <c r="K33" s="571"/>
      <c r="M33" s="18"/>
      <c r="N33" s="571"/>
      <c r="P33" s="18"/>
      <c r="Q33" s="571"/>
      <c r="S33" s="18"/>
    </row>
    <row r="34" spans="4:19" x14ac:dyDescent="0.2">
      <c r="D34" s="1034"/>
      <c r="E34" s="1033"/>
      <c r="G34" s="18"/>
      <c r="H34" s="571"/>
      <c r="J34" s="18"/>
      <c r="K34" s="571"/>
      <c r="M34" s="18"/>
      <c r="N34" s="571"/>
      <c r="P34" s="18"/>
      <c r="Q34" s="571"/>
      <c r="S34" s="18"/>
    </row>
    <row r="35" spans="4:19" x14ac:dyDescent="0.2">
      <c r="E35" s="615"/>
      <c r="G35" s="18"/>
      <c r="H35" s="571"/>
      <c r="J35" s="18"/>
      <c r="K35" s="571"/>
      <c r="M35" s="18"/>
      <c r="N35" s="571"/>
      <c r="P35" s="18"/>
      <c r="Q35" s="571"/>
      <c r="S35" s="18"/>
    </row>
    <row r="36" spans="4:19" x14ac:dyDescent="0.2">
      <c r="E36" s="615"/>
      <c r="G36" s="18"/>
      <c r="H36" s="571"/>
      <c r="J36" s="18"/>
      <c r="K36" s="571"/>
      <c r="M36" s="18"/>
      <c r="N36" s="571"/>
      <c r="P36" s="18"/>
      <c r="Q36" s="571"/>
      <c r="S36" s="18"/>
    </row>
  </sheetData>
  <mergeCells count="10">
    <mergeCell ref="Q3:S3"/>
    <mergeCell ref="A20:S20"/>
    <mergeCell ref="A22:S22"/>
    <mergeCell ref="O1:T1"/>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29"/>
  <sheetViews>
    <sheetView workbookViewId="0">
      <pane ySplit="4" topLeftCell="A5" activePane="bottomLeft" state="frozen"/>
      <selection activeCell="A2" sqref="A2:XFD2"/>
      <selection pane="bottomLeft" activeCell="M18" activeCellId="1" sqref="J18 M18"/>
    </sheetView>
  </sheetViews>
  <sheetFormatPr defaultColWidth="9.140625" defaultRowHeight="12.75" x14ac:dyDescent="0.2"/>
  <cols>
    <col min="1" max="3" width="6.7109375" style="18" customWidth="1"/>
    <col min="4" max="4" width="6.7109375" style="571" customWidth="1"/>
    <col min="5" max="6" width="6.7109375" style="18" customWidth="1"/>
    <col min="7" max="7" width="6.7109375" style="571" customWidth="1"/>
    <col min="8" max="9" width="6.7109375" style="18" customWidth="1"/>
    <col min="10" max="10" width="6.7109375" style="571" customWidth="1"/>
    <col min="11" max="12" width="6.7109375" style="18" customWidth="1"/>
    <col min="13" max="13" width="6.7109375" style="571" customWidth="1"/>
    <col min="14" max="15" width="6.7109375" style="18" customWidth="1"/>
    <col min="16" max="16" width="6.7109375" style="571" customWidth="1"/>
    <col min="17" max="18" width="6.7109375" style="18" customWidth="1"/>
    <col min="19" max="19" width="6.7109375" style="571" customWidth="1"/>
    <col min="20" max="32" width="8.7109375" style="18" customWidth="1"/>
    <col min="33" max="16384" width="9.140625" style="18"/>
  </cols>
  <sheetData>
    <row r="1" spans="1:21" s="74" customFormat="1" ht="30" customHeight="1" x14ac:dyDescent="0.25">
      <c r="A1" s="349"/>
      <c r="B1" s="117"/>
      <c r="C1" s="117"/>
      <c r="D1" s="568"/>
      <c r="E1" s="117"/>
      <c r="F1" s="117"/>
      <c r="G1" s="568"/>
      <c r="H1" s="117"/>
      <c r="I1" s="117"/>
      <c r="J1" s="568"/>
      <c r="K1" s="117"/>
      <c r="L1" s="117"/>
      <c r="M1" s="568"/>
      <c r="N1" s="117"/>
      <c r="O1" s="1311" t="s">
        <v>328</v>
      </c>
      <c r="P1" s="1311"/>
      <c r="Q1" s="1312"/>
      <c r="R1" s="1312"/>
      <c r="S1" s="1312"/>
      <c r="T1" s="1322"/>
    </row>
    <row r="2" spans="1:21" s="114" customFormat="1" ht="30" customHeight="1" x14ac:dyDescent="0.2">
      <c r="A2" s="1317" t="s">
        <v>463</v>
      </c>
      <c r="B2" s="1317"/>
      <c r="C2" s="1317"/>
      <c r="D2" s="1317"/>
      <c r="E2" s="1317"/>
      <c r="F2" s="1317"/>
      <c r="G2" s="1317"/>
      <c r="H2" s="1317"/>
      <c r="I2" s="1317"/>
      <c r="J2" s="1317"/>
      <c r="K2" s="1317"/>
      <c r="L2" s="1317"/>
      <c r="M2" s="1317"/>
      <c r="N2" s="1317"/>
      <c r="O2" s="1317"/>
      <c r="P2" s="1317"/>
      <c r="Q2" s="1317"/>
      <c r="R2" s="1317"/>
      <c r="S2" s="1317"/>
    </row>
    <row r="3" spans="1:21" ht="15" customHeight="1" x14ac:dyDescent="0.2">
      <c r="B3" s="1326" t="s">
        <v>113</v>
      </c>
      <c r="C3" s="1326"/>
      <c r="D3" s="1326"/>
      <c r="E3" s="1326" t="s">
        <v>114</v>
      </c>
      <c r="F3" s="1326"/>
      <c r="G3" s="1326"/>
      <c r="H3" s="1326" t="s">
        <v>115</v>
      </c>
      <c r="I3" s="1326"/>
      <c r="J3" s="1326"/>
      <c r="K3" s="1326" t="s">
        <v>116</v>
      </c>
      <c r="L3" s="1326"/>
      <c r="M3" s="1326"/>
      <c r="N3" s="1326" t="s">
        <v>117</v>
      </c>
      <c r="O3" s="1326"/>
      <c r="P3" s="1326"/>
      <c r="Q3" s="1326" t="s">
        <v>35</v>
      </c>
      <c r="R3" s="1326"/>
      <c r="S3" s="1326"/>
    </row>
    <row r="4" spans="1:21" ht="15" customHeight="1" x14ac:dyDescent="0.2">
      <c r="A4" s="3" t="s">
        <v>39</v>
      </c>
      <c r="B4" s="108" t="s">
        <v>28</v>
      </c>
      <c r="C4" s="1" t="s">
        <v>29</v>
      </c>
      <c r="D4" s="1" t="s">
        <v>382</v>
      </c>
      <c r="E4" s="108" t="s">
        <v>28</v>
      </c>
      <c r="F4" s="1" t="s">
        <v>29</v>
      </c>
      <c r="G4" s="1" t="s">
        <v>382</v>
      </c>
      <c r="H4" s="108" t="s">
        <v>28</v>
      </c>
      <c r="I4" s="1" t="s">
        <v>29</v>
      </c>
      <c r="J4" s="1" t="s">
        <v>382</v>
      </c>
      <c r="K4" s="108" t="s">
        <v>28</v>
      </c>
      <c r="L4" s="1" t="s">
        <v>29</v>
      </c>
      <c r="M4" s="1" t="s">
        <v>382</v>
      </c>
      <c r="N4" s="108" t="s">
        <v>28</v>
      </c>
      <c r="O4" s="1" t="s">
        <v>29</v>
      </c>
      <c r="P4" s="1" t="s">
        <v>382</v>
      </c>
      <c r="Q4" s="108" t="s">
        <v>28</v>
      </c>
      <c r="R4" s="1" t="s">
        <v>29</v>
      </c>
      <c r="S4" s="1" t="s">
        <v>382</v>
      </c>
    </row>
    <row r="5" spans="1:21" ht="6" customHeight="1" x14ac:dyDescent="0.2">
      <c r="A5" s="306"/>
      <c r="B5" s="312"/>
      <c r="C5" s="312"/>
      <c r="D5" s="312"/>
      <c r="E5" s="312"/>
      <c r="F5" s="312"/>
      <c r="G5" s="312"/>
      <c r="H5" s="312"/>
      <c r="I5" s="312"/>
      <c r="J5" s="312"/>
      <c r="K5" s="312"/>
      <c r="L5" s="312"/>
      <c r="M5" s="312"/>
      <c r="N5" s="312"/>
      <c r="O5" s="312"/>
      <c r="P5" s="312"/>
      <c r="Q5" s="312"/>
      <c r="R5" s="312"/>
      <c r="S5" s="33"/>
    </row>
    <row r="6" spans="1:21" ht="12.75" customHeight="1" x14ac:dyDescent="0.2">
      <c r="A6" s="6">
        <v>2007</v>
      </c>
      <c r="B6" s="684">
        <v>2.2101939557961199</v>
      </c>
      <c r="C6" s="684">
        <v>0.71564885496183195</v>
      </c>
      <c r="D6" s="684">
        <v>1.4804533888503399</v>
      </c>
      <c r="E6" s="684">
        <v>14.9751917004962</v>
      </c>
      <c r="F6" s="684">
        <v>7.58587786259542</v>
      </c>
      <c r="G6" s="684">
        <v>11.427249595188499</v>
      </c>
      <c r="H6" s="684">
        <v>40.3698691926026</v>
      </c>
      <c r="I6" s="684">
        <v>34.208015267175597</v>
      </c>
      <c r="J6" s="684">
        <v>37.358315984270199</v>
      </c>
      <c r="K6" s="684">
        <v>35.317997293640097</v>
      </c>
      <c r="L6" s="684">
        <v>53.625954198473302</v>
      </c>
      <c r="M6" s="684">
        <v>44.182280823502197</v>
      </c>
      <c r="N6" s="684">
        <v>5.2774018944519598</v>
      </c>
      <c r="O6" s="684">
        <v>2.8148854961832099</v>
      </c>
      <c r="P6" s="684">
        <v>4.0943789035392104</v>
      </c>
      <c r="Q6" s="684">
        <v>1.84934596301308</v>
      </c>
      <c r="R6" s="684">
        <v>1.0496183206106899</v>
      </c>
      <c r="S6" s="684">
        <v>1.4573213046495499</v>
      </c>
      <c r="U6" s="399"/>
    </row>
    <row r="7" spans="1:21" ht="12.75" customHeight="1" x14ac:dyDescent="0.2">
      <c r="A7" s="6">
        <v>2008</v>
      </c>
      <c r="B7" s="684">
        <v>1.77970177970178</v>
      </c>
      <c r="C7" s="684">
        <v>0.41994750656168001</v>
      </c>
      <c r="D7" s="684">
        <v>1.10358665663406</v>
      </c>
      <c r="E7" s="684">
        <v>13.275613275613299</v>
      </c>
      <c r="F7" s="684">
        <v>7.5590551181102397</v>
      </c>
      <c r="G7" s="684">
        <v>10.5342362678706</v>
      </c>
      <c r="H7" s="684">
        <v>41.991341991341997</v>
      </c>
      <c r="I7" s="684">
        <v>33.175853018372699</v>
      </c>
      <c r="J7" s="684">
        <v>37.7727614747931</v>
      </c>
      <c r="K7" s="684">
        <v>35.978835978836003</v>
      </c>
      <c r="L7" s="684">
        <v>54.803149606299201</v>
      </c>
      <c r="M7" s="684">
        <v>45.021319287685003</v>
      </c>
      <c r="N7" s="684">
        <v>5.0986050986051001</v>
      </c>
      <c r="O7" s="684">
        <v>3.0971128608923899</v>
      </c>
      <c r="P7" s="684">
        <v>4.13844996237773</v>
      </c>
      <c r="Q7" s="684">
        <v>1.87590187590188</v>
      </c>
      <c r="R7" s="684">
        <v>0.94488188976377996</v>
      </c>
      <c r="S7" s="684">
        <v>1.42964635063958</v>
      </c>
      <c r="U7" s="399"/>
    </row>
    <row r="8" spans="1:21" ht="12.75" customHeight="1" x14ac:dyDescent="0.2">
      <c r="A8" s="6">
        <v>2009</v>
      </c>
      <c r="B8" s="684">
        <v>2.5023607176581701</v>
      </c>
      <c r="C8" s="684">
        <v>0.71721311475409799</v>
      </c>
      <c r="D8" s="684">
        <v>1.6449791308617701</v>
      </c>
      <c r="E8" s="684">
        <v>14.494806421151999</v>
      </c>
      <c r="F8" s="684">
        <v>6.7622950819672099</v>
      </c>
      <c r="G8" s="684">
        <v>10.778296096243601</v>
      </c>
      <c r="H8" s="684">
        <v>40.982058545797898</v>
      </c>
      <c r="I8" s="684">
        <v>36.577868852458998</v>
      </c>
      <c r="J8" s="684">
        <v>38.890252884851499</v>
      </c>
      <c r="K8" s="684">
        <v>34.608120868744102</v>
      </c>
      <c r="L8" s="684">
        <v>52.407786885245898</v>
      </c>
      <c r="M8" s="684">
        <v>43.137736312300497</v>
      </c>
      <c r="N8" s="684">
        <v>5.5240793201133096</v>
      </c>
      <c r="O8" s="684">
        <v>2.2028688524590199</v>
      </c>
      <c r="P8" s="684">
        <v>3.9283083722072201</v>
      </c>
      <c r="Q8" s="684">
        <v>1.88857412653447</v>
      </c>
      <c r="R8" s="684">
        <v>1.33196721311475</v>
      </c>
      <c r="S8" s="684">
        <v>1.6204272035354801</v>
      </c>
      <c r="U8" s="399"/>
    </row>
    <row r="9" spans="1:21" ht="12.75" customHeight="1" x14ac:dyDescent="0.2">
      <c r="A9" s="6">
        <v>2010</v>
      </c>
      <c r="B9" s="684">
        <v>2.1844660194174801</v>
      </c>
      <c r="C9" s="684">
        <v>0.74388947927736404</v>
      </c>
      <c r="D9" s="684">
        <v>1.4717076884039599</v>
      </c>
      <c r="E9" s="684">
        <v>15.6796116504854</v>
      </c>
      <c r="F9" s="684">
        <v>6.4293304994686498</v>
      </c>
      <c r="G9" s="684">
        <v>11.266176097437199</v>
      </c>
      <c r="H9" s="684">
        <v>38.543689320388303</v>
      </c>
      <c r="I9" s="684">
        <v>36.078639744952198</v>
      </c>
      <c r="J9" s="684">
        <v>37.376300431362601</v>
      </c>
      <c r="K9" s="684">
        <v>34.902912621359199</v>
      </c>
      <c r="L9" s="684">
        <v>52.497343251859697</v>
      </c>
      <c r="M9" s="684">
        <v>43.339253996447603</v>
      </c>
      <c r="N9" s="684">
        <v>6.84466019417476</v>
      </c>
      <c r="O9" s="684">
        <v>3.2412327311370901</v>
      </c>
      <c r="P9" s="684">
        <v>5.1002283684344096</v>
      </c>
      <c r="Q9" s="684">
        <v>1.84466019417476</v>
      </c>
      <c r="R9" s="684">
        <v>1.00956429330499</v>
      </c>
      <c r="S9" s="684">
        <v>1.44633341791424</v>
      </c>
      <c r="U9" s="399"/>
    </row>
    <row r="10" spans="1:21" ht="12.75" customHeight="1" x14ac:dyDescent="0.2">
      <c r="A10" s="6">
        <v>2011</v>
      </c>
      <c r="B10" s="684">
        <v>2.5419145484045398</v>
      </c>
      <c r="C10" s="684">
        <v>0.62821245002855497</v>
      </c>
      <c r="D10" s="684">
        <v>1.5798226164079801</v>
      </c>
      <c r="E10" s="684">
        <v>13.304488912925899</v>
      </c>
      <c r="F10" s="684">
        <v>6.3392347230154202</v>
      </c>
      <c r="G10" s="684">
        <v>9.8946784922394695</v>
      </c>
      <c r="H10" s="684">
        <v>40.724716062736597</v>
      </c>
      <c r="I10" s="684">
        <v>34.951456310679603</v>
      </c>
      <c r="J10" s="684">
        <v>37.860310421286002</v>
      </c>
      <c r="K10" s="684">
        <v>35.803136830719303</v>
      </c>
      <c r="L10" s="684">
        <v>53.112507138777801</v>
      </c>
      <c r="M10" s="684">
        <v>44.290465631929102</v>
      </c>
      <c r="N10" s="684">
        <v>4.7593293672255301</v>
      </c>
      <c r="O10" s="684">
        <v>3.3123929183323799</v>
      </c>
      <c r="P10" s="684">
        <v>4.1019955654102001</v>
      </c>
      <c r="Q10" s="684">
        <v>2.8664142779880999</v>
      </c>
      <c r="R10" s="684">
        <v>1.65619645916619</v>
      </c>
      <c r="S10" s="684">
        <v>2.2727272727272698</v>
      </c>
      <c r="U10" s="399"/>
    </row>
    <row r="11" spans="1:21" ht="12.75" customHeight="1" x14ac:dyDescent="0.2">
      <c r="A11" s="6" t="s">
        <v>89</v>
      </c>
      <c r="B11" s="684">
        <v>3.0813953488372099</v>
      </c>
      <c r="C11" s="684">
        <v>0.91743119266055095</v>
      </c>
      <c r="D11" s="684">
        <v>2.0250148898153699</v>
      </c>
      <c r="E11" s="684">
        <v>13.662790697674399</v>
      </c>
      <c r="F11" s="684">
        <v>4.9541284403669703</v>
      </c>
      <c r="G11" s="684">
        <v>9.4103633114949403</v>
      </c>
      <c r="H11" s="684">
        <v>36.860465116279101</v>
      </c>
      <c r="I11" s="684">
        <v>34.250764525993901</v>
      </c>
      <c r="J11" s="684">
        <v>35.556879094699198</v>
      </c>
      <c r="K11" s="684">
        <v>35.930232558139501</v>
      </c>
      <c r="L11" s="684">
        <v>53.822629969418998</v>
      </c>
      <c r="M11" s="684">
        <v>44.6396664681358</v>
      </c>
      <c r="N11" s="684">
        <v>6.9767441860465098</v>
      </c>
      <c r="O11" s="684">
        <v>3.79204892966361</v>
      </c>
      <c r="P11" s="684">
        <v>5.4496724240619399</v>
      </c>
      <c r="Q11" s="684">
        <v>3.4883720930232598</v>
      </c>
      <c r="R11" s="684">
        <v>2.2629969418960201</v>
      </c>
      <c r="S11" s="684">
        <v>2.91840381179273</v>
      </c>
      <c r="U11" s="399"/>
    </row>
    <row r="12" spans="1:21" ht="12.75" customHeight="1" x14ac:dyDescent="0.2">
      <c r="A12" s="6" t="s">
        <v>90</v>
      </c>
      <c r="B12" s="684">
        <v>4.0083289953149404</v>
      </c>
      <c r="C12" s="684">
        <v>1.2048192771084301</v>
      </c>
      <c r="D12" s="684">
        <v>2.6318700000000002</v>
      </c>
      <c r="E12" s="684">
        <v>15.096304008329</v>
      </c>
      <c r="F12" s="684">
        <v>6.5169769989047097</v>
      </c>
      <c r="G12" s="684">
        <v>10.927768</v>
      </c>
      <c r="H12" s="684">
        <v>32.9515877147319</v>
      </c>
      <c r="I12" s="684">
        <v>34.556407447973697</v>
      </c>
      <c r="J12" s="684">
        <v>33.764988000000002</v>
      </c>
      <c r="K12" s="684">
        <v>37.896928682977602</v>
      </c>
      <c r="L12" s="684">
        <v>51.314348302300097</v>
      </c>
      <c r="M12" s="684">
        <v>44.419378999999999</v>
      </c>
      <c r="N12" s="684">
        <v>6.0385216033316</v>
      </c>
      <c r="O12" s="684">
        <v>4.4359255202628702</v>
      </c>
      <c r="P12" s="684">
        <v>5.2530000000000001</v>
      </c>
      <c r="Q12" s="684">
        <v>4.0083289953149404</v>
      </c>
      <c r="R12" s="684">
        <v>1.9715224534501601</v>
      </c>
      <c r="S12" s="684">
        <v>3.0029949999999999</v>
      </c>
      <c r="U12" s="399"/>
    </row>
    <row r="13" spans="1:21" ht="12.75" customHeight="1" x14ac:dyDescent="0.2">
      <c r="A13" s="6">
        <v>2013</v>
      </c>
      <c r="B13" s="684">
        <v>4.8639000446229401</v>
      </c>
      <c r="C13" s="684">
        <v>1.35527589545015</v>
      </c>
      <c r="D13" s="684">
        <v>3.2189040000000002</v>
      </c>
      <c r="E13" s="684">
        <v>13.4761267291388</v>
      </c>
      <c r="F13" s="684">
        <v>6.5343659244917696</v>
      </c>
      <c r="G13" s="684">
        <v>10.116954</v>
      </c>
      <c r="H13" s="684">
        <v>35.162873717090598</v>
      </c>
      <c r="I13" s="684">
        <v>34.462729912875098</v>
      </c>
      <c r="J13" s="684">
        <v>34.806823999999999</v>
      </c>
      <c r="K13" s="684">
        <v>37.572512271307502</v>
      </c>
      <c r="L13" s="684">
        <v>51.113262342691201</v>
      </c>
      <c r="M13" s="684">
        <v>44.037469999999999</v>
      </c>
      <c r="N13" s="684">
        <v>5.8009817045961602</v>
      </c>
      <c r="O13" s="684">
        <v>4.6466602129719297</v>
      </c>
      <c r="P13" s="684">
        <v>5.2714660000000002</v>
      </c>
      <c r="Q13" s="684">
        <v>3.1236055332440902</v>
      </c>
      <c r="R13" s="684">
        <v>1.8877057115198499</v>
      </c>
      <c r="S13" s="684">
        <v>2.548381</v>
      </c>
      <c r="U13" s="399"/>
    </row>
    <row r="14" spans="1:21" ht="12.75" customHeight="1" x14ac:dyDescent="0.2">
      <c r="A14" s="6">
        <v>2014</v>
      </c>
      <c r="B14" s="684">
        <v>4.7402855741489098</v>
      </c>
      <c r="C14" s="684">
        <v>1.44656631678222</v>
      </c>
      <c r="D14" s="684">
        <v>3.1356099999999998</v>
      </c>
      <c r="E14" s="684">
        <v>12.344970036037701</v>
      </c>
      <c r="F14" s="684">
        <v>7.1344014434707299</v>
      </c>
      <c r="G14" s="684">
        <v>9.7874850000000002</v>
      </c>
      <c r="H14" s="684">
        <v>35.726581017354398</v>
      </c>
      <c r="I14" s="684">
        <v>33.158784923298697</v>
      </c>
      <c r="J14" s="684">
        <v>34.506706999999999</v>
      </c>
      <c r="K14" s="684">
        <v>38.007279268213097</v>
      </c>
      <c r="L14" s="684">
        <v>52.220744130475701</v>
      </c>
      <c r="M14" s="684">
        <v>44.859833000000002</v>
      </c>
      <c r="N14" s="684">
        <v>5.7693783244239603</v>
      </c>
      <c r="O14" s="684">
        <v>4.6244505438810304</v>
      </c>
      <c r="P14" s="684">
        <v>5.2475709999999998</v>
      </c>
      <c r="Q14" s="684">
        <v>3.4115057798219999</v>
      </c>
      <c r="R14" s="684">
        <v>1.4150526420915699</v>
      </c>
      <c r="S14" s="684">
        <v>2.4627940000000001</v>
      </c>
      <c r="U14" s="399"/>
    </row>
    <row r="15" spans="1:21" ht="12.75" customHeight="1" x14ac:dyDescent="0.2">
      <c r="A15" s="6">
        <v>2015</v>
      </c>
      <c r="B15" s="684">
        <v>4.6732547816534691</v>
      </c>
      <c r="C15" s="684">
        <v>1.80574910978669</v>
      </c>
      <c r="D15" s="684">
        <v>3.3478680000000001</v>
      </c>
      <c r="E15" s="684">
        <v>12.198190997818505</v>
      </c>
      <c r="F15" s="684">
        <v>6.3056681684313816</v>
      </c>
      <c r="G15" s="684">
        <v>9.3831539999999993</v>
      </c>
      <c r="H15" s="684">
        <v>34.579247465062465</v>
      </c>
      <c r="I15" s="684">
        <v>31.846339097492226</v>
      </c>
      <c r="J15" s="684">
        <v>33.20431</v>
      </c>
      <c r="K15" s="684">
        <v>38.72291003696963</v>
      </c>
      <c r="L15" s="684">
        <v>53.149481786999786</v>
      </c>
      <c r="M15" s="684">
        <v>45.650941000000003</v>
      </c>
      <c r="N15" s="684">
        <v>6.7644459952235625</v>
      </c>
      <c r="O15" s="684">
        <v>5.0067056747380274</v>
      </c>
      <c r="P15" s="684">
        <v>5.9078650000000001</v>
      </c>
      <c r="Q15" s="684">
        <v>3.0619507232712202</v>
      </c>
      <c r="R15" s="684">
        <v>1.8860561625516667</v>
      </c>
      <c r="S15" s="684">
        <v>2.505862</v>
      </c>
      <c r="U15" s="399"/>
    </row>
    <row r="16" spans="1:21" s="611" customFormat="1" ht="12.75" customHeight="1" x14ac:dyDescent="0.2">
      <c r="A16" s="6">
        <v>2016</v>
      </c>
      <c r="B16" s="684">
        <v>4.2460789999999999</v>
      </c>
      <c r="C16" s="684">
        <v>1.265836</v>
      </c>
      <c r="D16" s="684">
        <v>2.9742929999999999</v>
      </c>
      <c r="E16" s="684">
        <v>12.518091999999999</v>
      </c>
      <c r="F16" s="684">
        <v>6.0131480000000002</v>
      </c>
      <c r="G16" s="684">
        <v>9.4768629999999998</v>
      </c>
      <c r="H16" s="684">
        <v>35.478147999999997</v>
      </c>
      <c r="I16" s="684">
        <v>34.339174999999997</v>
      </c>
      <c r="J16" s="684">
        <v>34.768039999999999</v>
      </c>
      <c r="K16" s="684">
        <v>39.393245999999998</v>
      </c>
      <c r="L16" s="684">
        <v>51.074384000000002</v>
      </c>
      <c r="M16" s="684">
        <v>44.786290999999999</v>
      </c>
      <c r="N16" s="684">
        <v>4.7705229999999998</v>
      </c>
      <c r="O16" s="684">
        <v>4.7888229999999998</v>
      </c>
      <c r="P16" s="684">
        <v>4.8927339999999999</v>
      </c>
      <c r="Q16" s="684">
        <v>3.5939109999999999</v>
      </c>
      <c r="R16" s="684">
        <v>2.5186329999999999</v>
      </c>
      <c r="S16" s="684">
        <v>3.1017790000000001</v>
      </c>
      <c r="U16" s="399"/>
    </row>
    <row r="17" spans="1:21" ht="12.75" customHeight="1" x14ac:dyDescent="0.2">
      <c r="A17" s="6">
        <v>2017</v>
      </c>
      <c r="B17" s="684">
        <v>3.8274370000000002</v>
      </c>
      <c r="C17" s="684">
        <v>1.481465</v>
      </c>
      <c r="D17" s="684">
        <v>2.8077179999999999</v>
      </c>
      <c r="E17" s="684">
        <v>12.307665999999999</v>
      </c>
      <c r="F17" s="684">
        <v>7.1799650000000002</v>
      </c>
      <c r="G17" s="684">
        <v>10.03524</v>
      </c>
      <c r="H17" s="684">
        <v>35.931679000000003</v>
      </c>
      <c r="I17" s="684">
        <v>33.699669999999998</v>
      </c>
      <c r="J17" s="684">
        <v>34.739871000000001</v>
      </c>
      <c r="K17" s="684">
        <v>39.309427999999997</v>
      </c>
      <c r="L17" s="684">
        <v>51.579023999999997</v>
      </c>
      <c r="M17" s="684">
        <v>44.740755</v>
      </c>
      <c r="N17" s="684">
        <v>5.7534349999999996</v>
      </c>
      <c r="O17" s="684">
        <v>3.8563830000000001</v>
      </c>
      <c r="P17" s="684">
        <v>5.0090079999999997</v>
      </c>
      <c r="Q17" s="684">
        <v>2.870355</v>
      </c>
      <c r="R17" s="684">
        <v>2.2034929999999999</v>
      </c>
      <c r="S17" s="684">
        <v>2.6674069999999999</v>
      </c>
      <c r="U17" s="399"/>
    </row>
    <row r="18" spans="1:21" s="897" customFormat="1" ht="12.75" customHeight="1" x14ac:dyDescent="0.2">
      <c r="A18" s="6">
        <v>2018</v>
      </c>
      <c r="B18" s="684">
        <v>4.2816880397274</v>
      </c>
      <c r="C18" s="684">
        <v>1.8003498479090201</v>
      </c>
      <c r="D18" s="684">
        <v>3.21329982544751</v>
      </c>
      <c r="E18" s="684">
        <v>11.965522122390899</v>
      </c>
      <c r="F18" s="684">
        <v>7.3508094801724599</v>
      </c>
      <c r="G18" s="684">
        <v>9.8161987186364303</v>
      </c>
      <c r="H18" s="684">
        <v>35.5554397572566</v>
      </c>
      <c r="I18" s="684">
        <v>31.955136876941399</v>
      </c>
      <c r="J18" s="684">
        <v>33.719234116612299</v>
      </c>
      <c r="K18" s="684">
        <v>38.851766959705003</v>
      </c>
      <c r="L18" s="684">
        <v>52.139073224032998</v>
      </c>
      <c r="M18" s="684">
        <v>45.013655857753101</v>
      </c>
      <c r="N18" s="684">
        <v>5.8200577234174</v>
      </c>
      <c r="O18" s="684">
        <v>4.75301406830636</v>
      </c>
      <c r="P18" s="684">
        <v>5.3539476375381501</v>
      </c>
      <c r="Q18" s="684">
        <v>3.5255253975026299</v>
      </c>
      <c r="R18" s="684">
        <v>2.0016165026377202</v>
      </c>
      <c r="S18" s="684">
        <v>2.88366384401251</v>
      </c>
      <c r="U18" s="399"/>
    </row>
    <row r="19" spans="1:21" ht="6" customHeight="1" x14ac:dyDescent="0.2">
      <c r="A19" s="159"/>
      <c r="B19" s="159"/>
      <c r="C19" s="159"/>
      <c r="D19" s="205"/>
      <c r="E19" s="159"/>
      <c r="F19" s="159"/>
      <c r="G19" s="205"/>
      <c r="H19" s="159"/>
      <c r="I19" s="159"/>
      <c r="J19" s="205"/>
      <c r="K19" s="159"/>
      <c r="L19" s="159"/>
      <c r="M19" s="205"/>
      <c r="N19" s="159"/>
      <c r="O19" s="159"/>
      <c r="P19" s="205"/>
      <c r="Q19" s="159"/>
      <c r="R19" s="159"/>
      <c r="S19" s="205"/>
    </row>
    <row r="20" spans="1:21" s="72" customFormat="1" ht="40.5" customHeight="1" x14ac:dyDescent="0.2">
      <c r="A20" s="1380" t="s">
        <v>344</v>
      </c>
      <c r="B20" s="1380"/>
      <c r="C20" s="1380"/>
      <c r="D20" s="1380"/>
      <c r="E20" s="1380"/>
      <c r="F20" s="1380"/>
      <c r="G20" s="1380"/>
      <c r="H20" s="1380"/>
      <c r="I20" s="1380"/>
      <c r="J20" s="1380"/>
      <c r="K20" s="1380"/>
      <c r="L20" s="1380"/>
      <c r="M20" s="1380"/>
      <c r="N20" s="1380"/>
      <c r="O20" s="1380"/>
      <c r="P20" s="1380"/>
      <c r="Q20" s="1380"/>
      <c r="R20" s="1380"/>
      <c r="S20" s="1380"/>
    </row>
    <row r="21" spans="1:21" s="37" customFormat="1" ht="6" customHeight="1" x14ac:dyDescent="0.25">
      <c r="A21" s="85" t="s">
        <v>39</v>
      </c>
      <c r="B21" s="66"/>
      <c r="C21" s="66"/>
      <c r="D21" s="565"/>
      <c r="E21" s="66"/>
      <c r="F21" s="66"/>
      <c r="G21" s="565"/>
      <c r="H21" s="66"/>
      <c r="I21" s="66"/>
      <c r="J21" s="565"/>
      <c r="K21" s="66"/>
      <c r="L21" s="66"/>
      <c r="M21" s="565"/>
      <c r="N21" s="66"/>
      <c r="O21" s="86"/>
      <c r="P21" s="86"/>
    </row>
    <row r="22" spans="1:21" s="37" customFormat="1" ht="12.75" customHeight="1" x14ac:dyDescent="0.25">
      <c r="A22" s="1331" t="s">
        <v>194</v>
      </c>
      <c r="B22" s="1331"/>
      <c r="C22" s="1331"/>
      <c r="D22" s="1331"/>
      <c r="E22" s="1331"/>
      <c r="F22" s="1331"/>
      <c r="G22" s="1331"/>
      <c r="H22" s="1331"/>
      <c r="I22" s="1331"/>
      <c r="J22" s="1331"/>
      <c r="K22" s="1331"/>
      <c r="L22" s="1331"/>
      <c r="M22" s="1331"/>
      <c r="N22" s="1331"/>
      <c r="O22" s="1331"/>
      <c r="P22" s="1331"/>
      <c r="Q22" s="1331"/>
      <c r="R22" s="1331"/>
      <c r="S22" s="1331"/>
    </row>
    <row r="28" spans="1:21" x14ac:dyDescent="0.2">
      <c r="I28" s="397"/>
      <c r="J28" s="397"/>
      <c r="K28" s="397"/>
      <c r="L28" s="397"/>
      <c r="M28" s="397"/>
      <c r="N28" s="397"/>
      <c r="O28" s="397"/>
      <c r="P28" s="397"/>
    </row>
    <row r="29" spans="1:21" x14ac:dyDescent="0.2">
      <c r="I29" s="397"/>
      <c r="J29" s="397"/>
      <c r="K29" s="397"/>
      <c r="L29" s="397"/>
      <c r="M29" s="397"/>
      <c r="N29" s="397"/>
      <c r="O29" s="397"/>
      <c r="P29" s="397"/>
    </row>
  </sheetData>
  <mergeCells count="10">
    <mergeCell ref="Q3:S3"/>
    <mergeCell ref="A20:S20"/>
    <mergeCell ref="A22:S22"/>
    <mergeCell ref="O1:T1"/>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25"/>
  <sheetViews>
    <sheetView workbookViewId="0">
      <pane ySplit="4" topLeftCell="A5" activePane="bottomLeft" state="frozen"/>
      <selection activeCell="M12" sqref="M12:M18"/>
      <selection pane="bottomLeft" activeCell="M18" activeCellId="1" sqref="J18 M18"/>
    </sheetView>
  </sheetViews>
  <sheetFormatPr defaultColWidth="9.140625" defaultRowHeight="12.75" x14ac:dyDescent="0.2"/>
  <cols>
    <col min="1" max="19" width="6.7109375" style="1199" customWidth="1"/>
    <col min="20" max="32" width="8.7109375" style="1199" customWidth="1"/>
    <col min="33" max="16384" width="9.140625" style="1199"/>
  </cols>
  <sheetData>
    <row r="1" spans="1:26" s="74" customFormat="1" ht="30" customHeight="1" x14ac:dyDescent="0.25">
      <c r="A1" s="349"/>
      <c r="B1" s="824"/>
      <c r="C1" s="824"/>
      <c r="D1" s="824"/>
      <c r="E1" s="824"/>
      <c r="F1" s="824"/>
      <c r="G1" s="824"/>
      <c r="H1" s="824"/>
      <c r="I1" s="824"/>
      <c r="J1" s="824"/>
      <c r="K1" s="824"/>
      <c r="L1" s="824"/>
      <c r="M1" s="824"/>
      <c r="N1" s="824"/>
      <c r="O1" s="1311" t="s">
        <v>328</v>
      </c>
      <c r="P1" s="1311"/>
      <c r="Q1" s="1312"/>
      <c r="R1" s="1312"/>
      <c r="S1" s="1312"/>
      <c r="T1" s="1322"/>
    </row>
    <row r="2" spans="1:26" s="1200" customFormat="1" ht="30" customHeight="1" x14ac:dyDescent="0.2">
      <c r="A2" s="1317" t="s">
        <v>464</v>
      </c>
      <c r="B2" s="1317"/>
      <c r="C2" s="1317"/>
      <c r="D2" s="1317"/>
      <c r="E2" s="1317"/>
      <c r="F2" s="1317"/>
      <c r="G2" s="1317"/>
      <c r="H2" s="1317"/>
      <c r="I2" s="1317"/>
      <c r="J2" s="1317"/>
      <c r="K2" s="1317"/>
      <c r="L2" s="1317"/>
      <c r="M2" s="1317"/>
      <c r="N2" s="1317"/>
      <c r="O2" s="1317"/>
      <c r="P2" s="1317"/>
      <c r="Q2" s="1317"/>
      <c r="R2" s="1317"/>
      <c r="S2" s="1317"/>
    </row>
    <row r="3" spans="1:26" ht="15" customHeight="1" x14ac:dyDescent="0.2">
      <c r="B3" s="1345" t="s">
        <v>113</v>
      </c>
      <c r="C3" s="1345"/>
      <c r="D3" s="1345"/>
      <c r="E3" s="1345" t="s">
        <v>114</v>
      </c>
      <c r="F3" s="1345"/>
      <c r="G3" s="1345"/>
      <c r="H3" s="1345" t="s">
        <v>115</v>
      </c>
      <c r="I3" s="1345"/>
      <c r="J3" s="1345"/>
      <c r="K3" s="1345" t="s">
        <v>116</v>
      </c>
      <c r="L3" s="1345"/>
      <c r="M3" s="1345"/>
      <c r="N3" s="1345" t="s">
        <v>117</v>
      </c>
      <c r="O3" s="1345"/>
      <c r="P3" s="1345"/>
      <c r="Q3" s="1345" t="s">
        <v>35</v>
      </c>
      <c r="R3" s="1345"/>
      <c r="S3" s="1345"/>
    </row>
    <row r="4" spans="1:26" ht="15" customHeight="1" x14ac:dyDescent="0.2">
      <c r="A4" s="3" t="s">
        <v>39</v>
      </c>
      <c r="B4" s="1191" t="s">
        <v>28</v>
      </c>
      <c r="C4" s="1" t="s">
        <v>29</v>
      </c>
      <c r="D4" s="1" t="s">
        <v>382</v>
      </c>
      <c r="E4" s="1191" t="s">
        <v>28</v>
      </c>
      <c r="F4" s="1" t="s">
        <v>29</v>
      </c>
      <c r="G4" s="1" t="s">
        <v>382</v>
      </c>
      <c r="H4" s="1191" t="s">
        <v>28</v>
      </c>
      <c r="I4" s="1" t="s">
        <v>29</v>
      </c>
      <c r="J4" s="1" t="s">
        <v>382</v>
      </c>
      <c r="K4" s="1191" t="s">
        <v>28</v>
      </c>
      <c r="L4" s="1" t="s">
        <v>29</v>
      </c>
      <c r="M4" s="1" t="s">
        <v>382</v>
      </c>
      <c r="N4" s="1191" t="s">
        <v>28</v>
      </c>
      <c r="O4" s="1" t="s">
        <v>29</v>
      </c>
      <c r="P4" s="1" t="s">
        <v>382</v>
      </c>
      <c r="Q4" s="1191" t="s">
        <v>28</v>
      </c>
      <c r="R4" s="1" t="s">
        <v>29</v>
      </c>
      <c r="S4" s="1" t="s">
        <v>382</v>
      </c>
    </row>
    <row r="5" spans="1:26" ht="6" customHeight="1" x14ac:dyDescent="0.2">
      <c r="A5" s="1215"/>
      <c r="B5" s="1253"/>
      <c r="C5" s="1253"/>
      <c r="D5" s="1253"/>
      <c r="E5" s="1253"/>
      <c r="F5" s="1253"/>
      <c r="G5" s="1253"/>
      <c r="H5" s="1253"/>
      <c r="I5" s="1253"/>
      <c r="J5" s="1253"/>
      <c r="K5" s="1253"/>
      <c r="L5" s="1253"/>
      <c r="M5" s="1253"/>
      <c r="N5" s="1253"/>
      <c r="O5" s="1253"/>
      <c r="P5" s="1253"/>
      <c r="Q5" s="1253"/>
      <c r="R5" s="1253"/>
      <c r="S5" s="33"/>
    </row>
    <row r="6" spans="1:26" ht="12.75" customHeight="1" x14ac:dyDescent="0.2">
      <c r="A6" s="895">
        <v>2007</v>
      </c>
      <c r="B6" s="684">
        <v>6.0844594957463212</v>
      </c>
      <c r="C6" s="684">
        <v>3.0493427257386818</v>
      </c>
      <c r="D6" s="684">
        <v>4.6264268511259417</v>
      </c>
      <c r="E6" s="684">
        <v>21.998091333943968</v>
      </c>
      <c r="F6" s="684">
        <v>18.937510487912132</v>
      </c>
      <c r="G6" s="684">
        <v>20.503810333566729</v>
      </c>
      <c r="H6" s="684">
        <v>29.558824676130385</v>
      </c>
      <c r="I6" s="684">
        <v>36.602967214622588</v>
      </c>
      <c r="J6" s="684">
        <v>32.939481377656037</v>
      </c>
      <c r="K6" s="684">
        <v>23.4809787969713</v>
      </c>
      <c r="L6" s="684">
        <v>26.917540472868822</v>
      </c>
      <c r="M6" s="684">
        <v>25.14507080935342</v>
      </c>
      <c r="N6" s="684">
        <v>15.991172260160891</v>
      </c>
      <c r="O6" s="684">
        <v>12.783591219225364</v>
      </c>
      <c r="P6" s="684">
        <v>14.434841496298848</v>
      </c>
      <c r="Q6" s="684">
        <v>2.8864734370462863</v>
      </c>
      <c r="R6" s="684">
        <v>1.70904787963208</v>
      </c>
      <c r="S6" s="684">
        <v>2.3503691319989186</v>
      </c>
      <c r="T6" s="861"/>
      <c r="U6" s="861"/>
      <c r="V6" s="861"/>
      <c r="W6" s="861"/>
      <c r="X6" s="861"/>
      <c r="Y6" s="861"/>
      <c r="Z6" s="860"/>
    </row>
    <row r="7" spans="1:26" ht="12.75" customHeight="1" x14ac:dyDescent="0.2">
      <c r="A7" s="895">
        <v>2008</v>
      </c>
      <c r="B7" s="684">
        <v>8.368485386479259</v>
      </c>
      <c r="C7" s="684">
        <v>2.3895331638966106</v>
      </c>
      <c r="D7" s="684">
        <v>5.4522131703679575</v>
      </c>
      <c r="E7" s="684">
        <v>22.084260201758074</v>
      </c>
      <c r="F7" s="684">
        <v>18.73434435925423</v>
      </c>
      <c r="G7" s="684">
        <v>20.404524190949079</v>
      </c>
      <c r="H7" s="684">
        <v>29.716740922618239</v>
      </c>
      <c r="I7" s="684">
        <v>38.188340120527457</v>
      </c>
      <c r="J7" s="684">
        <v>33.78023335541765</v>
      </c>
      <c r="K7" s="684">
        <v>22.802316347839131</v>
      </c>
      <c r="L7" s="684">
        <v>25.512821176985522</v>
      </c>
      <c r="M7" s="684">
        <v>24.074798139995497</v>
      </c>
      <c r="N7" s="684">
        <v>14.94737112073263</v>
      </c>
      <c r="O7" s="684">
        <v>13.613790494294065</v>
      </c>
      <c r="P7" s="684">
        <v>14.303331861197227</v>
      </c>
      <c r="Q7" s="684">
        <v>2.0808260205716649</v>
      </c>
      <c r="R7" s="684">
        <v>1.5611706850432887</v>
      </c>
      <c r="S7" s="684">
        <v>1.8646558165756457</v>
      </c>
      <c r="T7" s="861"/>
      <c r="U7" s="861"/>
      <c r="V7" s="861"/>
      <c r="W7" s="861"/>
      <c r="X7" s="861"/>
      <c r="Y7" s="861"/>
      <c r="Z7" s="860"/>
    </row>
    <row r="8" spans="1:26" ht="12.75" customHeight="1" x14ac:dyDescent="0.2">
      <c r="A8" s="895">
        <v>2009</v>
      </c>
      <c r="B8" s="684">
        <v>9.1138292005569852</v>
      </c>
      <c r="C8" s="684">
        <v>4.1274125233242387</v>
      </c>
      <c r="D8" s="684">
        <v>6.674911306360455</v>
      </c>
      <c r="E8" s="684">
        <v>24.349642974256426</v>
      </c>
      <c r="F8" s="684">
        <v>20.098921663608333</v>
      </c>
      <c r="G8" s="684">
        <v>22.277015742701046</v>
      </c>
      <c r="H8" s="684">
        <v>28.156238294705499</v>
      </c>
      <c r="I8" s="684">
        <v>34.139974747362153</v>
      </c>
      <c r="J8" s="684">
        <v>31.052995605975941</v>
      </c>
      <c r="K8" s="684">
        <v>19.598666642376291</v>
      </c>
      <c r="L8" s="684">
        <v>25.758072185726554</v>
      </c>
      <c r="M8" s="684">
        <v>22.606819331542539</v>
      </c>
      <c r="N8" s="684">
        <v>15.827213567845511</v>
      </c>
      <c r="O8" s="684">
        <v>13.915272927096451</v>
      </c>
      <c r="P8" s="684">
        <v>14.901768423671111</v>
      </c>
      <c r="Q8" s="684">
        <v>2.954409320258041</v>
      </c>
      <c r="R8" s="684">
        <v>1.9603459528822749</v>
      </c>
      <c r="S8" s="684">
        <v>2.4864895897471948</v>
      </c>
      <c r="T8" s="861"/>
      <c r="U8" s="861"/>
      <c r="V8" s="861"/>
      <c r="W8" s="861"/>
      <c r="X8" s="861"/>
      <c r="Y8" s="861"/>
      <c r="Z8" s="860"/>
    </row>
    <row r="9" spans="1:26" ht="12.75" customHeight="1" x14ac:dyDescent="0.2">
      <c r="A9" s="895">
        <v>2010</v>
      </c>
      <c r="B9" s="684">
        <v>10.125628549125191</v>
      </c>
      <c r="C9" s="684">
        <v>4.2519665558608466</v>
      </c>
      <c r="D9" s="684">
        <v>7.2843090104883661</v>
      </c>
      <c r="E9" s="684">
        <v>22.820351954479118</v>
      </c>
      <c r="F9" s="684">
        <v>21.633304135583554</v>
      </c>
      <c r="G9" s="684">
        <v>22.245449159598124</v>
      </c>
      <c r="H9" s="684">
        <v>27.359262036136222</v>
      </c>
      <c r="I9" s="684">
        <v>36.951687328311266</v>
      </c>
      <c r="J9" s="684">
        <v>31.996963097463905</v>
      </c>
      <c r="K9" s="684">
        <v>20.368233562137274</v>
      </c>
      <c r="L9" s="684">
        <v>22.841116612765962</v>
      </c>
      <c r="M9" s="684">
        <v>21.594060847264444</v>
      </c>
      <c r="N9" s="684">
        <v>16.604228339357942</v>
      </c>
      <c r="O9" s="684">
        <v>12.924016837559554</v>
      </c>
      <c r="P9" s="684">
        <v>14.802590246485034</v>
      </c>
      <c r="Q9" s="684">
        <v>2.7222955587632751</v>
      </c>
      <c r="R9" s="684">
        <v>1.397908529921265</v>
      </c>
      <c r="S9" s="684">
        <v>2.0766276386969538</v>
      </c>
      <c r="T9" s="861"/>
      <c r="U9" s="861"/>
      <c r="V9" s="861"/>
      <c r="W9" s="861"/>
      <c r="X9" s="861"/>
      <c r="Y9" s="861"/>
      <c r="Z9" s="860"/>
    </row>
    <row r="10" spans="1:26" ht="12.75" customHeight="1" x14ac:dyDescent="0.2">
      <c r="A10" s="895">
        <v>2011</v>
      </c>
      <c r="B10" s="684">
        <v>9.5825546972557873</v>
      </c>
      <c r="C10" s="684">
        <v>3.7558661544906542</v>
      </c>
      <c r="D10" s="684">
        <v>6.7564734644074251</v>
      </c>
      <c r="E10" s="684">
        <v>23.585341909896997</v>
      </c>
      <c r="F10" s="684">
        <v>21.653349198656439</v>
      </c>
      <c r="G10" s="684">
        <v>22.682038043891502</v>
      </c>
      <c r="H10" s="684">
        <v>27.296971743281123</v>
      </c>
      <c r="I10" s="684">
        <v>34.075063610323269</v>
      </c>
      <c r="J10" s="684">
        <v>30.54817745331675</v>
      </c>
      <c r="K10" s="684">
        <v>20.787113702007289</v>
      </c>
      <c r="L10" s="684">
        <v>25.555960881227978</v>
      </c>
      <c r="M10" s="684">
        <v>23.078546675766106</v>
      </c>
      <c r="N10" s="684">
        <v>14.621702513467131</v>
      </c>
      <c r="O10" s="684">
        <v>12.664081145084568</v>
      </c>
      <c r="P10" s="684">
        <v>13.676546129299711</v>
      </c>
      <c r="Q10" s="684">
        <v>4.1263154340908992</v>
      </c>
      <c r="R10" s="684">
        <v>2.29567901021613</v>
      </c>
      <c r="S10" s="684">
        <v>3.2582182333123959</v>
      </c>
      <c r="T10" s="861"/>
      <c r="U10" s="861"/>
      <c r="V10" s="861"/>
      <c r="W10" s="861"/>
      <c r="X10" s="861"/>
      <c r="Y10" s="861"/>
      <c r="Z10" s="860"/>
    </row>
    <row r="11" spans="1:26" ht="12.75" customHeight="1" x14ac:dyDescent="0.2">
      <c r="A11" s="895" t="s">
        <v>89</v>
      </c>
      <c r="B11" s="684">
        <v>10.775328179254878</v>
      </c>
      <c r="C11" s="684">
        <v>3.2047822311054679</v>
      </c>
      <c r="D11" s="684">
        <v>7.0863904504349193</v>
      </c>
      <c r="E11" s="684">
        <v>23.028569452206707</v>
      </c>
      <c r="F11" s="684">
        <v>21.710141974049428</v>
      </c>
      <c r="G11" s="684">
        <v>22.384865360230204</v>
      </c>
      <c r="H11" s="684">
        <v>24.915580068298283</v>
      </c>
      <c r="I11" s="684">
        <v>33.872271115373685</v>
      </c>
      <c r="J11" s="684">
        <v>29.238517274271697</v>
      </c>
      <c r="K11" s="684">
        <v>18.166782854536972</v>
      </c>
      <c r="L11" s="684">
        <v>24.564989576725203</v>
      </c>
      <c r="M11" s="684">
        <v>21.320471751051333</v>
      </c>
      <c r="N11" s="684">
        <v>18.40723130541048</v>
      </c>
      <c r="O11" s="684">
        <v>14.129457850855415</v>
      </c>
      <c r="P11" s="684">
        <v>16.331229679306741</v>
      </c>
      <c r="Q11" s="684">
        <v>4.70650814029384</v>
      </c>
      <c r="R11" s="684">
        <v>2.5183572518918904</v>
      </c>
      <c r="S11" s="684">
        <v>3.6385254847079098</v>
      </c>
      <c r="T11" s="861"/>
      <c r="U11" s="861"/>
      <c r="V11" s="861"/>
      <c r="W11" s="861"/>
      <c r="X11" s="861"/>
      <c r="Y11" s="861"/>
      <c r="Z11" s="860"/>
    </row>
    <row r="12" spans="1:26" ht="12.75" customHeight="1" x14ac:dyDescent="0.2">
      <c r="A12" s="895" t="s">
        <v>90</v>
      </c>
      <c r="B12" s="684">
        <v>12.795828319293999</v>
      </c>
      <c r="C12" s="684">
        <v>4.9434436531210704</v>
      </c>
      <c r="D12" s="684">
        <v>9</v>
      </c>
      <c r="E12" s="684">
        <v>22.1018852787806</v>
      </c>
      <c r="F12" s="684">
        <v>17.595307917888601</v>
      </c>
      <c r="G12" s="684">
        <v>19.899999999999999</v>
      </c>
      <c r="H12" s="684">
        <v>20.657841957480901</v>
      </c>
      <c r="I12" s="684">
        <v>29.116045245077501</v>
      </c>
      <c r="J12" s="684">
        <v>24.8</v>
      </c>
      <c r="K12" s="684">
        <v>28.279181708784598</v>
      </c>
      <c r="L12" s="684">
        <v>37.033933808127401</v>
      </c>
      <c r="M12" s="684">
        <v>32.5</v>
      </c>
      <c r="N12" s="684">
        <v>10.9907741676695</v>
      </c>
      <c r="O12" s="684">
        <v>8.6719731881022195</v>
      </c>
      <c r="P12" s="684">
        <v>9.9</v>
      </c>
      <c r="Q12" s="684">
        <v>5.1744885679903696</v>
      </c>
      <c r="R12" s="684">
        <v>2.6392961876832799</v>
      </c>
      <c r="S12" s="684">
        <v>3.9</v>
      </c>
      <c r="U12" s="399"/>
    </row>
    <row r="13" spans="1:26" ht="12.75" customHeight="1" x14ac:dyDescent="0.2">
      <c r="A13" s="895">
        <v>2013</v>
      </c>
      <c r="B13" s="684">
        <v>12.714776632302399</v>
      </c>
      <c r="C13" s="684">
        <v>5.4766734279918898</v>
      </c>
      <c r="D13" s="684">
        <v>9.1999999999999993</v>
      </c>
      <c r="E13" s="684">
        <v>23.176785032455101</v>
      </c>
      <c r="F13" s="684">
        <v>20.973630831643</v>
      </c>
      <c r="G13" s="684">
        <v>22.1</v>
      </c>
      <c r="H13" s="684">
        <v>22.985872470408601</v>
      </c>
      <c r="I13" s="684">
        <v>27.139959432048698</v>
      </c>
      <c r="J13" s="684">
        <v>25</v>
      </c>
      <c r="K13" s="684">
        <v>25.2386407025582</v>
      </c>
      <c r="L13" s="684">
        <v>34.036511156186599</v>
      </c>
      <c r="M13" s="684">
        <v>29.6</v>
      </c>
      <c r="N13" s="684">
        <v>11.1492936235204</v>
      </c>
      <c r="O13" s="684">
        <v>9.6551724137930997</v>
      </c>
      <c r="P13" s="684">
        <v>10.4</v>
      </c>
      <c r="Q13" s="684">
        <v>4.7346315387552496</v>
      </c>
      <c r="R13" s="684">
        <v>2.7180527383367101</v>
      </c>
      <c r="S13" s="684">
        <v>3.7</v>
      </c>
      <c r="U13" s="399"/>
    </row>
    <row r="14" spans="1:26" ht="12.75" customHeight="1" x14ac:dyDescent="0.2">
      <c r="A14" s="895">
        <v>2014</v>
      </c>
      <c r="B14" s="684">
        <v>14.749795819312601</v>
      </c>
      <c r="C14" s="684">
        <v>6.2717770113463303</v>
      </c>
      <c r="D14" s="684">
        <v>10.7</v>
      </c>
      <c r="E14" s="684">
        <v>20.996488827322199</v>
      </c>
      <c r="F14" s="684">
        <v>17.7228115117749</v>
      </c>
      <c r="G14" s="684">
        <v>19.399999999999999</v>
      </c>
      <c r="H14" s="684">
        <v>21.3643171470402</v>
      </c>
      <c r="I14" s="684">
        <v>29.3796389155181</v>
      </c>
      <c r="J14" s="684">
        <v>25.3</v>
      </c>
      <c r="K14" s="684">
        <v>26.641429556839402</v>
      </c>
      <c r="L14" s="684">
        <v>32.301095796083104</v>
      </c>
      <c r="M14" s="684">
        <v>29.4</v>
      </c>
      <c r="N14" s="684">
        <v>11.5197559055231</v>
      </c>
      <c r="O14" s="684">
        <v>11.310307137689801</v>
      </c>
      <c r="P14" s="684">
        <v>11.4</v>
      </c>
      <c r="Q14" s="684">
        <v>4.72821274396237</v>
      </c>
      <c r="R14" s="684">
        <v>3.0143696275877501</v>
      </c>
      <c r="S14" s="684">
        <v>3.9</v>
      </c>
      <c r="U14" s="399"/>
    </row>
    <row r="15" spans="1:26" ht="12.75" customHeight="1" x14ac:dyDescent="0.2">
      <c r="A15" s="895">
        <v>2015</v>
      </c>
      <c r="B15" s="684">
        <v>15.634163879652013</v>
      </c>
      <c r="C15" s="684">
        <v>6.5465774116643765</v>
      </c>
      <c r="D15" s="684">
        <v>11.3</v>
      </c>
      <c r="E15" s="684">
        <v>22.393018526632314</v>
      </c>
      <c r="F15" s="684">
        <v>23.96979080480504</v>
      </c>
      <c r="G15" s="684">
        <v>23.1</v>
      </c>
      <c r="H15" s="684">
        <v>22.66896022987763</v>
      </c>
      <c r="I15" s="684">
        <v>29.088609437700075</v>
      </c>
      <c r="J15" s="684">
        <v>25.8</v>
      </c>
      <c r="K15" s="684">
        <v>23.438638861106551</v>
      </c>
      <c r="L15" s="684">
        <v>27.454107535367683</v>
      </c>
      <c r="M15" s="684">
        <v>25.4</v>
      </c>
      <c r="N15" s="684">
        <v>9.7189728732913565</v>
      </c>
      <c r="O15" s="684">
        <v>9.6934117057406208</v>
      </c>
      <c r="P15" s="684">
        <v>9.6999999999999993</v>
      </c>
      <c r="Q15" s="684">
        <v>6.1462456294394459</v>
      </c>
      <c r="R15" s="684">
        <v>3.2475031047258338</v>
      </c>
      <c r="S15" s="684">
        <v>4.8</v>
      </c>
      <c r="U15" s="399"/>
    </row>
    <row r="16" spans="1:26" ht="12.75" customHeight="1" x14ac:dyDescent="0.2">
      <c r="A16" s="895">
        <v>2016</v>
      </c>
      <c r="B16" s="684">
        <v>13.718726999999999</v>
      </c>
      <c r="C16" s="684">
        <v>6.8375880000000002</v>
      </c>
      <c r="D16" s="684">
        <v>10.7</v>
      </c>
      <c r="E16" s="684">
        <v>25.066223999999998</v>
      </c>
      <c r="F16" s="684">
        <v>23.775732999999999</v>
      </c>
      <c r="G16" s="684">
        <v>24.3</v>
      </c>
      <c r="H16" s="684">
        <v>19.883347000000001</v>
      </c>
      <c r="I16" s="684">
        <v>28.357248999999999</v>
      </c>
      <c r="J16" s="684">
        <v>23.8</v>
      </c>
      <c r="K16" s="684">
        <v>24.580078</v>
      </c>
      <c r="L16" s="684">
        <v>28.269058999999999</v>
      </c>
      <c r="M16" s="684">
        <v>26.2</v>
      </c>
      <c r="N16" s="684">
        <v>11.424353999999999</v>
      </c>
      <c r="O16" s="684">
        <v>9.9813489999999998</v>
      </c>
      <c r="P16" s="684">
        <v>10.7</v>
      </c>
      <c r="Q16" s="684">
        <v>5.3272700000000004</v>
      </c>
      <c r="R16" s="684">
        <v>2.7790219999999999</v>
      </c>
      <c r="S16" s="684">
        <v>4.2</v>
      </c>
      <c r="U16" s="399"/>
    </row>
    <row r="17" spans="1:21" ht="12.75" customHeight="1" x14ac:dyDescent="0.2">
      <c r="A17" s="895">
        <v>2017</v>
      </c>
      <c r="B17" s="684">
        <v>16.143941999999999</v>
      </c>
      <c r="C17" s="684">
        <v>7.3054709999999998</v>
      </c>
      <c r="D17" s="684">
        <v>12.1</v>
      </c>
      <c r="E17" s="684">
        <v>25.057774999999999</v>
      </c>
      <c r="F17" s="684">
        <v>24.464832000000001</v>
      </c>
      <c r="G17" s="684">
        <v>24.7</v>
      </c>
      <c r="H17" s="684">
        <v>20.303730999999999</v>
      </c>
      <c r="I17" s="684">
        <v>27.760788000000002</v>
      </c>
      <c r="J17" s="684">
        <v>23.9</v>
      </c>
      <c r="K17" s="684">
        <v>21.888411999999999</v>
      </c>
      <c r="L17" s="684">
        <v>26.741420000000002</v>
      </c>
      <c r="M17" s="684">
        <v>24</v>
      </c>
      <c r="N17" s="684">
        <v>11.059756</v>
      </c>
      <c r="O17" s="684">
        <v>9.8199120000000004</v>
      </c>
      <c r="P17" s="684">
        <v>10.5</v>
      </c>
      <c r="Q17" s="684">
        <v>5.5463849999999999</v>
      </c>
      <c r="R17" s="684">
        <v>3.9075769999999999</v>
      </c>
      <c r="S17" s="684">
        <v>4.8</v>
      </c>
      <c r="U17" s="399"/>
    </row>
    <row r="18" spans="1:21" ht="12.75" customHeight="1" x14ac:dyDescent="0.2">
      <c r="A18" s="895">
        <v>2018</v>
      </c>
      <c r="B18" s="684">
        <v>17.827892986116598</v>
      </c>
      <c r="C18" s="684">
        <v>8.9156241207000608</v>
      </c>
      <c r="D18" s="684">
        <v>13.921035919354001</v>
      </c>
      <c r="E18" s="684">
        <v>26.322216617371598</v>
      </c>
      <c r="F18" s="684">
        <v>25.034138010067998</v>
      </c>
      <c r="G18" s="684">
        <v>25.576297570511201</v>
      </c>
      <c r="H18" s="684">
        <v>18.269772118938398</v>
      </c>
      <c r="I18" s="684">
        <v>28.010394068658801</v>
      </c>
      <c r="J18" s="684">
        <v>22.6542971910938</v>
      </c>
      <c r="K18" s="684">
        <v>20.174816129505398</v>
      </c>
      <c r="L18" s="684">
        <v>24.0013074189206</v>
      </c>
      <c r="M18" s="684">
        <v>21.9093491483804</v>
      </c>
      <c r="N18" s="684">
        <v>11.743936765461701</v>
      </c>
      <c r="O18" s="684">
        <v>10.5037048594388</v>
      </c>
      <c r="P18" s="684">
        <v>11.1110195083142</v>
      </c>
      <c r="Q18" s="684">
        <v>5.6613653826062498</v>
      </c>
      <c r="R18" s="684">
        <v>3.5348315222137798</v>
      </c>
      <c r="S18" s="684">
        <v>4.8280006623463896</v>
      </c>
      <c r="U18" s="399"/>
    </row>
    <row r="19" spans="1:21" ht="6" customHeight="1" x14ac:dyDescent="0.2">
      <c r="A19" s="1090"/>
      <c r="B19" s="1090"/>
      <c r="C19" s="1090"/>
      <c r="D19" s="1090"/>
      <c r="E19" s="1090"/>
      <c r="F19" s="1090"/>
      <c r="G19" s="1090"/>
      <c r="H19" s="1090"/>
      <c r="I19" s="1090"/>
      <c r="J19" s="1090"/>
      <c r="K19" s="1090"/>
      <c r="L19" s="1090"/>
      <c r="M19" s="1090"/>
      <c r="N19" s="1090"/>
      <c r="O19" s="1090"/>
      <c r="P19" s="1090"/>
      <c r="Q19" s="1090"/>
      <c r="R19" s="1090"/>
      <c r="S19" s="1090"/>
    </row>
    <row r="20" spans="1:21" s="72" customFormat="1" ht="39.75" customHeight="1" x14ac:dyDescent="0.2">
      <c r="A20" s="1380" t="s">
        <v>344</v>
      </c>
      <c r="B20" s="1380"/>
      <c r="C20" s="1380"/>
      <c r="D20" s="1380"/>
      <c r="E20" s="1380"/>
      <c r="F20" s="1380"/>
      <c r="G20" s="1380"/>
      <c r="H20" s="1380"/>
      <c r="I20" s="1380"/>
      <c r="J20" s="1380"/>
      <c r="K20" s="1380"/>
      <c r="L20" s="1380"/>
      <c r="M20" s="1380"/>
      <c r="N20" s="1380"/>
      <c r="O20" s="1380"/>
      <c r="P20" s="1380"/>
      <c r="Q20" s="1380"/>
      <c r="R20" s="1380"/>
      <c r="S20" s="1380"/>
    </row>
    <row r="21" spans="1:21" s="37" customFormat="1" ht="6" customHeight="1" x14ac:dyDescent="0.25">
      <c r="A21" s="521" t="s">
        <v>39</v>
      </c>
      <c r="B21" s="822"/>
      <c r="C21" s="822"/>
      <c r="D21" s="822"/>
      <c r="E21" s="822"/>
      <c r="F21" s="822"/>
      <c r="G21" s="822"/>
      <c r="H21" s="822"/>
      <c r="I21" s="822"/>
      <c r="J21" s="822"/>
      <c r="K21" s="822"/>
      <c r="L21" s="822"/>
      <c r="M21" s="822"/>
      <c r="N21" s="822"/>
      <c r="O21" s="86"/>
      <c r="P21" s="86"/>
    </row>
    <row r="22" spans="1:21" s="37" customFormat="1" ht="12.75" customHeight="1" x14ac:dyDescent="0.25">
      <c r="A22" s="1331" t="s">
        <v>194</v>
      </c>
      <c r="B22" s="1331"/>
      <c r="C22" s="1331"/>
      <c r="D22" s="1331"/>
      <c r="E22" s="1331"/>
      <c r="F22" s="1331"/>
      <c r="G22" s="1331"/>
      <c r="H22" s="1331"/>
      <c r="I22" s="1331"/>
      <c r="J22" s="1331"/>
      <c r="K22" s="1331"/>
      <c r="L22" s="1331"/>
      <c r="M22" s="1331"/>
      <c r="N22" s="1331"/>
      <c r="O22" s="1331"/>
      <c r="P22" s="1331"/>
      <c r="Q22" s="1331"/>
      <c r="R22" s="1331"/>
      <c r="S22" s="1331"/>
    </row>
    <row r="23" spans="1:21" x14ac:dyDescent="0.2">
      <c r="B23" s="343"/>
      <c r="C23" s="343"/>
      <c r="D23" s="343"/>
      <c r="E23" s="343"/>
      <c r="F23" s="343"/>
      <c r="G23" s="343"/>
      <c r="H23" s="343"/>
      <c r="I23" s="343"/>
      <c r="J23" s="343"/>
      <c r="K23" s="343"/>
      <c r="L23" s="343"/>
      <c r="M23" s="343"/>
      <c r="N23" s="343"/>
      <c r="O23" s="343"/>
      <c r="P23" s="343"/>
      <c r="Q23" s="343"/>
      <c r="R23" s="343"/>
      <c r="S23" s="343"/>
    </row>
    <row r="24" spans="1:21" x14ac:dyDescent="0.2">
      <c r="B24" s="343"/>
      <c r="C24" s="343"/>
      <c r="D24" s="343"/>
      <c r="E24" s="343"/>
      <c r="F24" s="343"/>
      <c r="G24" s="343"/>
      <c r="H24" s="343"/>
      <c r="I24" s="343"/>
      <c r="J24" s="343"/>
      <c r="K24" s="343"/>
      <c r="L24" s="343"/>
      <c r="M24" s="343"/>
      <c r="N24" s="343"/>
      <c r="O24" s="343"/>
      <c r="P24" s="343"/>
      <c r="Q24" s="343"/>
      <c r="R24" s="343"/>
      <c r="S24" s="343"/>
    </row>
    <row r="25" spans="1:21" ht="12" customHeight="1" x14ac:dyDescent="0.2"/>
  </sheetData>
  <mergeCells count="10">
    <mergeCell ref="A20:S20"/>
    <mergeCell ref="A22:S22"/>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22"/>
  <sheetViews>
    <sheetView workbookViewId="0">
      <pane ySplit="4" topLeftCell="A5" activePane="bottomLeft" state="frozen"/>
      <selection activeCell="M12" sqref="M12:M18"/>
      <selection pane="bottomLeft" activeCell="O1" sqref="O1:T1"/>
    </sheetView>
  </sheetViews>
  <sheetFormatPr defaultColWidth="9.140625" defaultRowHeight="12.75" x14ac:dyDescent="0.2"/>
  <cols>
    <col min="1" max="19" width="6.7109375" style="1199" customWidth="1"/>
    <col min="20" max="32" width="8.7109375" style="1199" customWidth="1"/>
    <col min="33" max="16384" width="9.140625" style="1199"/>
  </cols>
  <sheetData>
    <row r="1" spans="1:21" s="74" customFormat="1" ht="30" customHeight="1" x14ac:dyDescent="0.25">
      <c r="A1" s="349"/>
      <c r="B1" s="824"/>
      <c r="C1" s="824"/>
      <c r="D1" s="824"/>
      <c r="E1" s="824"/>
      <c r="F1" s="824"/>
      <c r="G1" s="824"/>
      <c r="H1" s="824"/>
      <c r="I1" s="824"/>
      <c r="J1" s="824"/>
      <c r="K1" s="824"/>
      <c r="L1" s="824"/>
      <c r="M1" s="824"/>
      <c r="N1" s="824"/>
      <c r="O1" s="1311" t="s">
        <v>328</v>
      </c>
      <c r="P1" s="1311"/>
      <c r="Q1" s="1312"/>
      <c r="R1" s="1312"/>
      <c r="S1" s="1312"/>
      <c r="T1" s="1322"/>
    </row>
    <row r="2" spans="1:21" s="1200" customFormat="1" ht="30" customHeight="1" x14ac:dyDescent="0.2">
      <c r="A2" s="1317" t="s">
        <v>465</v>
      </c>
      <c r="B2" s="1317"/>
      <c r="C2" s="1317"/>
      <c r="D2" s="1317"/>
      <c r="E2" s="1317"/>
      <c r="F2" s="1317"/>
      <c r="G2" s="1317"/>
      <c r="H2" s="1317"/>
      <c r="I2" s="1317"/>
      <c r="J2" s="1317"/>
      <c r="K2" s="1317"/>
      <c r="L2" s="1317"/>
      <c r="M2" s="1317"/>
      <c r="N2" s="1317"/>
      <c r="O2" s="1317"/>
      <c r="P2" s="1317"/>
      <c r="Q2" s="1317"/>
      <c r="R2" s="1317"/>
      <c r="S2" s="1317"/>
    </row>
    <row r="3" spans="1:21" ht="15" customHeight="1" x14ac:dyDescent="0.2">
      <c r="B3" s="1345" t="s">
        <v>113</v>
      </c>
      <c r="C3" s="1345"/>
      <c r="D3" s="1345"/>
      <c r="E3" s="1345" t="s">
        <v>114</v>
      </c>
      <c r="F3" s="1345"/>
      <c r="G3" s="1345"/>
      <c r="H3" s="1345" t="s">
        <v>115</v>
      </c>
      <c r="I3" s="1345"/>
      <c r="J3" s="1345"/>
      <c r="K3" s="1345" t="s">
        <v>116</v>
      </c>
      <c r="L3" s="1345"/>
      <c r="M3" s="1345"/>
      <c r="N3" s="1345" t="s">
        <v>117</v>
      </c>
      <c r="O3" s="1345"/>
      <c r="P3" s="1345"/>
      <c r="Q3" s="1345" t="s">
        <v>35</v>
      </c>
      <c r="R3" s="1345"/>
      <c r="S3" s="1345"/>
    </row>
    <row r="4" spans="1:21" ht="15" customHeight="1" x14ac:dyDescent="0.2">
      <c r="A4" s="3" t="s">
        <v>39</v>
      </c>
      <c r="B4" s="1191" t="s">
        <v>28</v>
      </c>
      <c r="C4" s="1" t="s">
        <v>29</v>
      </c>
      <c r="D4" s="1" t="s">
        <v>382</v>
      </c>
      <c r="E4" s="1191" t="s">
        <v>28</v>
      </c>
      <c r="F4" s="1" t="s">
        <v>29</v>
      </c>
      <c r="G4" s="1" t="s">
        <v>382</v>
      </c>
      <c r="H4" s="1191" t="s">
        <v>28</v>
      </c>
      <c r="I4" s="1" t="s">
        <v>29</v>
      </c>
      <c r="J4" s="1" t="s">
        <v>382</v>
      </c>
      <c r="K4" s="1191" t="s">
        <v>28</v>
      </c>
      <c r="L4" s="1" t="s">
        <v>29</v>
      </c>
      <c r="M4" s="1" t="s">
        <v>382</v>
      </c>
      <c r="N4" s="1191" t="s">
        <v>28</v>
      </c>
      <c r="O4" s="1" t="s">
        <v>29</v>
      </c>
      <c r="P4" s="1" t="s">
        <v>382</v>
      </c>
      <c r="Q4" s="1191" t="s">
        <v>28</v>
      </c>
      <c r="R4" s="1" t="s">
        <v>29</v>
      </c>
      <c r="S4" s="1" t="s">
        <v>382</v>
      </c>
    </row>
    <row r="5" spans="1:21" ht="6" customHeight="1" x14ac:dyDescent="0.2">
      <c r="A5" s="1215"/>
      <c r="B5" s="1253"/>
      <c r="C5" s="1253"/>
      <c r="D5" s="1253"/>
      <c r="E5" s="1253"/>
      <c r="F5" s="1253"/>
      <c r="G5" s="1253"/>
      <c r="H5" s="1253"/>
      <c r="I5" s="1253"/>
      <c r="J5" s="1253"/>
      <c r="K5" s="1253"/>
      <c r="L5" s="1253"/>
      <c r="M5" s="1253"/>
      <c r="N5" s="1253"/>
      <c r="O5" s="1253"/>
      <c r="P5" s="1253"/>
      <c r="Q5" s="1253"/>
      <c r="R5" s="1253"/>
      <c r="S5" s="33"/>
    </row>
    <row r="6" spans="1:21" ht="12.75" customHeight="1" x14ac:dyDescent="0.2">
      <c r="A6" s="895">
        <v>2007</v>
      </c>
      <c r="B6" s="684">
        <v>11.727559765448801</v>
      </c>
      <c r="C6" s="684">
        <v>5.5343511450381699</v>
      </c>
      <c r="D6" s="684">
        <v>8.7824059679909201</v>
      </c>
      <c r="E6" s="684">
        <v>30.807397383852098</v>
      </c>
      <c r="F6" s="684">
        <v>25.5725190839695</v>
      </c>
      <c r="G6" s="684">
        <v>28.2650100113962</v>
      </c>
      <c r="H6" s="684">
        <v>25.620207487595898</v>
      </c>
      <c r="I6" s="684">
        <v>35.877862595419799</v>
      </c>
      <c r="J6" s="684">
        <v>30.599968199917001</v>
      </c>
      <c r="K6" s="684">
        <v>20.387911592241799</v>
      </c>
      <c r="L6" s="684">
        <v>24.713740458015302</v>
      </c>
      <c r="M6" s="684">
        <v>22.4384646957642</v>
      </c>
      <c r="N6" s="684">
        <v>9.9233198015336104</v>
      </c>
      <c r="O6" s="684">
        <v>7.2041984732824398</v>
      </c>
      <c r="P6" s="684">
        <v>8.6057274241024206</v>
      </c>
      <c r="Q6" s="684">
        <v>1.53360396932792</v>
      </c>
      <c r="R6" s="684">
        <v>1.09732824427481</v>
      </c>
      <c r="S6" s="684">
        <v>1.3084237008292701</v>
      </c>
      <c r="U6" s="399"/>
    </row>
    <row r="7" spans="1:21" ht="12.75" customHeight="1" x14ac:dyDescent="0.2">
      <c r="A7" s="895">
        <v>2008</v>
      </c>
      <c r="B7" s="684">
        <v>14.0519730510106</v>
      </c>
      <c r="C7" s="684">
        <v>4.7769028871391104</v>
      </c>
      <c r="D7" s="684">
        <v>9.6051382475094904</v>
      </c>
      <c r="E7" s="684">
        <v>30.0769971126083</v>
      </c>
      <c r="F7" s="684">
        <v>25.144356955380601</v>
      </c>
      <c r="G7" s="684">
        <v>27.756352822645699</v>
      </c>
      <c r="H7" s="684">
        <v>25.697786333012498</v>
      </c>
      <c r="I7" s="684">
        <v>36.325459317585299</v>
      </c>
      <c r="J7" s="684">
        <v>30.776294246400401</v>
      </c>
      <c r="K7" s="684">
        <v>17.901828681424401</v>
      </c>
      <c r="L7" s="684">
        <v>25.616797900262501</v>
      </c>
      <c r="M7" s="684">
        <v>21.5800906794166</v>
      </c>
      <c r="N7" s="684">
        <v>10.6352261790183</v>
      </c>
      <c r="O7" s="684">
        <v>7.40157480314961</v>
      </c>
      <c r="P7" s="684">
        <v>9.0736848379184103</v>
      </c>
      <c r="Q7" s="684">
        <v>1.6361886429258901</v>
      </c>
      <c r="R7" s="684">
        <v>0.73490813648293996</v>
      </c>
      <c r="S7" s="684">
        <v>1.2084391661092899</v>
      </c>
      <c r="U7" s="399"/>
    </row>
    <row r="8" spans="1:21" ht="12.75" customHeight="1" x14ac:dyDescent="0.2">
      <c r="A8" s="895">
        <v>2009</v>
      </c>
      <c r="B8" s="684">
        <v>16.761095372993399</v>
      </c>
      <c r="C8" s="684">
        <v>6.7622950819672099</v>
      </c>
      <c r="D8" s="684">
        <v>11.952547614524899</v>
      </c>
      <c r="E8" s="684">
        <v>31.397544853635502</v>
      </c>
      <c r="F8" s="684">
        <v>25.9733606557377</v>
      </c>
      <c r="G8" s="684">
        <v>28.833657864906499</v>
      </c>
      <c r="H8" s="684">
        <v>25.118035882908401</v>
      </c>
      <c r="I8" s="684">
        <v>32.735655737704903</v>
      </c>
      <c r="J8" s="684">
        <v>28.750731291750601</v>
      </c>
      <c r="K8" s="684">
        <v>15.6751652502361</v>
      </c>
      <c r="L8" s="684">
        <v>24.590163934426201</v>
      </c>
      <c r="M8" s="684">
        <v>19.9417928489476</v>
      </c>
      <c r="N8" s="684">
        <v>9.4428706326723297</v>
      </c>
      <c r="O8" s="684">
        <v>8.6577868852458995</v>
      </c>
      <c r="P8" s="684">
        <v>9.0694969436605604</v>
      </c>
      <c r="Q8" s="684">
        <v>1.6052880075542999</v>
      </c>
      <c r="R8" s="684">
        <v>1.28073770491803</v>
      </c>
      <c r="S8" s="684">
        <v>1.45177343620983</v>
      </c>
      <c r="U8" s="399"/>
    </row>
    <row r="9" spans="1:21" ht="12.75" customHeight="1" x14ac:dyDescent="0.2">
      <c r="A9" s="895">
        <v>2010</v>
      </c>
      <c r="B9" s="684">
        <v>18.106796116504899</v>
      </c>
      <c r="C9" s="684">
        <v>7.5</v>
      </c>
      <c r="D9" s="684">
        <v>13.072985650025</v>
      </c>
      <c r="E9" s="684">
        <v>30.097087378640801</v>
      </c>
      <c r="F9" s="684">
        <v>28.563829787233999</v>
      </c>
      <c r="G9" s="684">
        <v>29.339329109002801</v>
      </c>
      <c r="H9" s="684">
        <v>22.621359223300999</v>
      </c>
      <c r="I9" s="684">
        <v>30.106382978723399</v>
      </c>
      <c r="J9" s="684">
        <v>26.1954828029099</v>
      </c>
      <c r="K9" s="684">
        <v>15.5339805825243</v>
      </c>
      <c r="L9" s="684">
        <v>24.0425531914894</v>
      </c>
      <c r="M9" s="684">
        <v>19.574388591634801</v>
      </c>
      <c r="N9" s="684">
        <v>11.7961165048544</v>
      </c>
      <c r="O9" s="684">
        <v>8.7234042553191493</v>
      </c>
      <c r="P9" s="684">
        <v>10.3393907926339</v>
      </c>
      <c r="Q9" s="684">
        <v>1.84466019417476</v>
      </c>
      <c r="R9" s="684">
        <v>1.0638297872340401</v>
      </c>
      <c r="S9" s="684">
        <v>1.47842305379362</v>
      </c>
      <c r="U9" s="399"/>
    </row>
    <row r="10" spans="1:21" ht="12.75" customHeight="1" x14ac:dyDescent="0.2">
      <c r="A10" s="895">
        <v>2011</v>
      </c>
      <c r="B10" s="684">
        <v>19.091400757165999</v>
      </c>
      <c r="C10" s="684">
        <v>5.13698630136986</v>
      </c>
      <c r="D10" s="684">
        <v>12.315594218427901</v>
      </c>
      <c r="E10" s="684">
        <v>29.367225527312101</v>
      </c>
      <c r="F10" s="684">
        <v>25.742009132420101</v>
      </c>
      <c r="G10" s="684">
        <v>27.629109220458702</v>
      </c>
      <c r="H10" s="684">
        <v>24.716062736614401</v>
      </c>
      <c r="I10" s="684">
        <v>34.1324200913242</v>
      </c>
      <c r="J10" s="684">
        <v>29.2630187145453</v>
      </c>
      <c r="K10" s="684">
        <v>15.197404002163299</v>
      </c>
      <c r="L10" s="684">
        <v>23.287671232876701</v>
      </c>
      <c r="M10" s="684">
        <v>19.137702453439399</v>
      </c>
      <c r="N10" s="684">
        <v>8.9778258518117902</v>
      </c>
      <c r="O10" s="684">
        <v>10.5022831050228</v>
      </c>
      <c r="P10" s="684">
        <v>9.7259785365191203</v>
      </c>
      <c r="Q10" s="684">
        <v>2.6500811249324001</v>
      </c>
      <c r="R10" s="684">
        <v>1.1986301369862999</v>
      </c>
      <c r="S10" s="684">
        <v>1.9285968566096201</v>
      </c>
      <c r="U10" s="399"/>
    </row>
    <row r="11" spans="1:21" ht="12.75" customHeight="1" x14ac:dyDescent="0.2">
      <c r="A11" s="895" t="s">
        <v>89</v>
      </c>
      <c r="B11" s="684">
        <v>19.418604651162799</v>
      </c>
      <c r="C11" s="684">
        <v>7.1603427172582599</v>
      </c>
      <c r="D11" s="684">
        <v>13.4148049969694</v>
      </c>
      <c r="E11" s="684">
        <v>29.011627906976699</v>
      </c>
      <c r="F11" s="684">
        <v>27.662178702570401</v>
      </c>
      <c r="G11" s="684">
        <v>28.325799177257299</v>
      </c>
      <c r="H11" s="684">
        <v>21.6860465116279</v>
      </c>
      <c r="I11" s="684">
        <v>31.334149326805399</v>
      </c>
      <c r="J11" s="684">
        <v>26.3870040197321</v>
      </c>
      <c r="K11" s="684">
        <v>15.8139534883721</v>
      </c>
      <c r="L11" s="684">
        <v>21.297429620563001</v>
      </c>
      <c r="M11" s="684">
        <v>18.4831871383441</v>
      </c>
      <c r="N11" s="684">
        <v>10.6976744186047</v>
      </c>
      <c r="O11" s="684">
        <v>10.2203182374541</v>
      </c>
      <c r="P11" s="684">
        <v>10.502542594248</v>
      </c>
      <c r="Q11" s="684">
        <v>3.3720930232558102</v>
      </c>
      <c r="R11" s="684">
        <v>2.32558139534884</v>
      </c>
      <c r="S11" s="684">
        <v>2.8866620734490498</v>
      </c>
      <c r="U11" s="399"/>
    </row>
    <row r="12" spans="1:21" ht="12.75" customHeight="1" x14ac:dyDescent="0.2">
      <c r="A12" s="895" t="s">
        <v>90</v>
      </c>
      <c r="B12" s="684">
        <v>19.84375</v>
      </c>
      <c r="C12" s="684">
        <v>6.8455640744797401</v>
      </c>
      <c r="D12" s="684">
        <v>13.5</v>
      </c>
      <c r="E12" s="684">
        <v>25.3645833333333</v>
      </c>
      <c r="F12" s="684">
        <v>22.7820372398686</v>
      </c>
      <c r="G12" s="684">
        <v>24.1</v>
      </c>
      <c r="H12" s="684">
        <v>19.21875</v>
      </c>
      <c r="I12" s="684">
        <v>29.408543263964901</v>
      </c>
      <c r="J12" s="684">
        <v>24.2</v>
      </c>
      <c r="K12" s="684">
        <v>23.0729166666667</v>
      </c>
      <c r="L12" s="684">
        <v>32.4753559693319</v>
      </c>
      <c r="M12" s="684">
        <v>27.6</v>
      </c>
      <c r="N12" s="684">
        <v>9.1145833333333304</v>
      </c>
      <c r="O12" s="684">
        <v>7.0646221248630896</v>
      </c>
      <c r="P12" s="684">
        <v>8.1</v>
      </c>
      <c r="Q12" s="684">
        <v>3.3854166666666701</v>
      </c>
      <c r="R12" s="684">
        <v>1.42387732749179</v>
      </c>
      <c r="S12" s="684">
        <v>2.4</v>
      </c>
      <c r="U12" s="399"/>
    </row>
    <row r="13" spans="1:21" ht="12.75" customHeight="1" x14ac:dyDescent="0.2">
      <c r="A13" s="895">
        <v>2013</v>
      </c>
      <c r="B13" s="684">
        <v>23.203926818384598</v>
      </c>
      <c r="C13" s="684">
        <v>8.6115142718916307</v>
      </c>
      <c r="D13" s="684">
        <v>16.2</v>
      </c>
      <c r="E13" s="684">
        <v>26.461401160196299</v>
      </c>
      <c r="F13" s="684">
        <v>24.092888243831599</v>
      </c>
      <c r="G13" s="684">
        <v>25.4</v>
      </c>
      <c r="H13" s="684">
        <v>19.410977242302501</v>
      </c>
      <c r="I13" s="684">
        <v>26.318335752298001</v>
      </c>
      <c r="J13" s="684">
        <v>22.6</v>
      </c>
      <c r="K13" s="684">
        <v>19.589468987059298</v>
      </c>
      <c r="L13" s="684">
        <v>30.624092888243801</v>
      </c>
      <c r="M13" s="684">
        <v>24.8</v>
      </c>
      <c r="N13" s="684">
        <v>8.4783578759482392</v>
      </c>
      <c r="O13" s="684">
        <v>8.2244799225931295</v>
      </c>
      <c r="P13" s="684">
        <v>8.4</v>
      </c>
      <c r="Q13" s="684">
        <v>2.8558679161088798</v>
      </c>
      <c r="R13" s="684">
        <v>2.1286889211417499</v>
      </c>
      <c r="S13" s="684">
        <v>2.5</v>
      </c>
      <c r="U13" s="399"/>
    </row>
    <row r="14" spans="1:21" ht="12.75" customHeight="1" x14ac:dyDescent="0.2">
      <c r="A14" s="895">
        <v>2014</v>
      </c>
      <c r="B14" s="684">
        <v>23.8708322183608</v>
      </c>
      <c r="C14" s="684">
        <v>9.4280909745675707</v>
      </c>
      <c r="D14" s="684">
        <v>16.899999999999999</v>
      </c>
      <c r="E14" s="684">
        <v>25.490081305740201</v>
      </c>
      <c r="F14" s="684">
        <v>23.723434187735901</v>
      </c>
      <c r="G14" s="684">
        <v>24.6</v>
      </c>
      <c r="H14" s="684">
        <v>19.6247657812171</v>
      </c>
      <c r="I14" s="684">
        <v>26.314244160506099</v>
      </c>
      <c r="J14" s="684">
        <v>22.8</v>
      </c>
      <c r="K14" s="684">
        <v>18.730419153277399</v>
      </c>
      <c r="L14" s="684">
        <v>31.576023291545599</v>
      </c>
      <c r="M14" s="684">
        <v>24.9</v>
      </c>
      <c r="N14" s="684">
        <v>8.2637374610792005</v>
      </c>
      <c r="O14" s="684">
        <v>7.4352262000006801</v>
      </c>
      <c r="P14" s="684">
        <v>7.9</v>
      </c>
      <c r="Q14" s="684">
        <v>4.0201640803252801</v>
      </c>
      <c r="R14" s="684">
        <v>1.52298118564415</v>
      </c>
      <c r="S14" s="684">
        <v>2.8</v>
      </c>
      <c r="U14" s="399"/>
    </row>
    <row r="15" spans="1:21" ht="12.75" customHeight="1" x14ac:dyDescent="0.2">
      <c r="A15" s="895">
        <v>2015</v>
      </c>
      <c r="B15" s="684">
        <v>23.411499680506019</v>
      </c>
      <c r="C15" s="684">
        <v>9.6760649864203305</v>
      </c>
      <c r="D15" s="684">
        <v>16.899999999999999</v>
      </c>
      <c r="E15" s="684">
        <v>25.878193986405201</v>
      </c>
      <c r="F15" s="684">
        <v>27.747702839145568</v>
      </c>
      <c r="G15" s="684">
        <v>26.8</v>
      </c>
      <c r="H15" s="684">
        <v>17.668912406963354</v>
      </c>
      <c r="I15" s="684">
        <v>25.656545147333553</v>
      </c>
      <c r="J15" s="684">
        <v>21.5</v>
      </c>
      <c r="K15" s="684">
        <v>19.16220589217372</v>
      </c>
      <c r="L15" s="684">
        <v>26.769934302020005</v>
      </c>
      <c r="M15" s="684">
        <v>22.7</v>
      </c>
      <c r="N15" s="684">
        <v>10.350856653321262</v>
      </c>
      <c r="O15" s="684">
        <v>7.9009394160613224</v>
      </c>
      <c r="P15" s="684">
        <v>9.1</v>
      </c>
      <c r="Q15" s="684">
        <v>3.5283313806286012</v>
      </c>
      <c r="R15" s="684">
        <v>2.2488133090189781</v>
      </c>
      <c r="S15" s="684">
        <v>2.9</v>
      </c>
      <c r="U15" s="399"/>
    </row>
    <row r="16" spans="1:21" ht="12.75" customHeight="1" x14ac:dyDescent="0.2">
      <c r="A16" s="895">
        <v>2016</v>
      </c>
      <c r="B16" s="684">
        <v>25.718122000000001</v>
      </c>
      <c r="C16" s="684">
        <v>9.7731130000000004</v>
      </c>
      <c r="D16" s="684">
        <v>18.399999999999999</v>
      </c>
      <c r="E16" s="684">
        <v>28.136866000000001</v>
      </c>
      <c r="F16" s="684">
        <v>28.807728000000001</v>
      </c>
      <c r="G16" s="684">
        <v>28.3</v>
      </c>
      <c r="H16" s="684">
        <v>17.519262000000001</v>
      </c>
      <c r="I16" s="684">
        <v>27.810134999999999</v>
      </c>
      <c r="J16" s="684">
        <v>22.4</v>
      </c>
      <c r="K16" s="684">
        <v>17.728186999999998</v>
      </c>
      <c r="L16" s="684">
        <v>23.577448</v>
      </c>
      <c r="M16" s="684">
        <v>20.399999999999999</v>
      </c>
      <c r="N16" s="684">
        <v>7.4214669999999998</v>
      </c>
      <c r="O16" s="684">
        <v>7.7667830000000002</v>
      </c>
      <c r="P16" s="684">
        <v>7.6</v>
      </c>
      <c r="Q16" s="684">
        <v>3.4760960000000001</v>
      </c>
      <c r="R16" s="684">
        <v>2.2647930000000001</v>
      </c>
      <c r="S16" s="684">
        <v>2.9</v>
      </c>
      <c r="U16" s="399"/>
    </row>
    <row r="17" spans="1:21" ht="12.75" customHeight="1" x14ac:dyDescent="0.2">
      <c r="A17" s="895">
        <v>2017</v>
      </c>
      <c r="B17" s="684">
        <v>24.396927999999999</v>
      </c>
      <c r="C17" s="684">
        <v>11.669021000000001</v>
      </c>
      <c r="D17" s="684">
        <v>18.5</v>
      </c>
      <c r="E17" s="684">
        <v>31.288561000000001</v>
      </c>
      <c r="F17" s="684">
        <v>31.351047999999999</v>
      </c>
      <c r="G17" s="684">
        <v>31.4</v>
      </c>
      <c r="H17" s="684">
        <v>15.681449000000001</v>
      </c>
      <c r="I17" s="684">
        <v>25.243295</v>
      </c>
      <c r="J17" s="684">
        <v>19.899999999999999</v>
      </c>
      <c r="K17" s="684">
        <v>16.882277999999999</v>
      </c>
      <c r="L17" s="684">
        <v>22.333787999999998</v>
      </c>
      <c r="M17" s="684">
        <v>19.3</v>
      </c>
      <c r="N17" s="684">
        <v>8.5854479999999995</v>
      </c>
      <c r="O17" s="684">
        <v>7.3710699999999996</v>
      </c>
      <c r="P17" s="684">
        <v>8.1999999999999993</v>
      </c>
      <c r="Q17" s="684">
        <v>3.1653359999999999</v>
      </c>
      <c r="R17" s="684">
        <v>2.0317769999999999</v>
      </c>
      <c r="S17" s="684">
        <v>2.7</v>
      </c>
      <c r="U17" s="399"/>
    </row>
    <row r="18" spans="1:21" ht="12.75" customHeight="1" x14ac:dyDescent="0.2">
      <c r="A18" s="895">
        <v>2018</v>
      </c>
      <c r="B18" s="684">
        <v>26.3702144740042</v>
      </c>
      <c r="C18" s="684">
        <v>12.367643175929199</v>
      </c>
      <c r="D18" s="684">
        <v>19.923292140180202</v>
      </c>
      <c r="E18" s="684">
        <v>28.311770598142001</v>
      </c>
      <c r="F18" s="684">
        <v>28.768637808885</v>
      </c>
      <c r="G18" s="684">
        <v>28.447508728492</v>
      </c>
      <c r="H18" s="684">
        <v>16.107180683880902</v>
      </c>
      <c r="I18" s="684">
        <v>25.081637429194402</v>
      </c>
      <c r="J18" s="684">
        <v>20.174288411991601</v>
      </c>
      <c r="K18" s="684">
        <v>16.617109239846702</v>
      </c>
      <c r="L18" s="684">
        <v>23.038083348632501</v>
      </c>
      <c r="M18" s="684">
        <v>19.554301497885501</v>
      </c>
      <c r="N18" s="684">
        <v>9.1174343278450696</v>
      </c>
      <c r="O18" s="684">
        <v>8.5971878243961193</v>
      </c>
      <c r="P18" s="684">
        <v>8.9563761794847192</v>
      </c>
      <c r="Q18" s="684">
        <v>3.4762906762811401</v>
      </c>
      <c r="R18" s="684">
        <v>2.1468104129627599</v>
      </c>
      <c r="S18" s="684">
        <v>2.9442330419660401</v>
      </c>
      <c r="U18" s="399"/>
    </row>
    <row r="19" spans="1:21" ht="6" customHeight="1" x14ac:dyDescent="0.2">
      <c r="A19" s="1090"/>
      <c r="B19" s="1090"/>
      <c r="C19" s="1090"/>
      <c r="D19" s="1090"/>
      <c r="E19" s="1090"/>
      <c r="F19" s="1090"/>
      <c r="G19" s="1090"/>
      <c r="H19" s="1090"/>
      <c r="I19" s="1090"/>
      <c r="J19" s="1090"/>
      <c r="K19" s="1090"/>
      <c r="L19" s="1090"/>
      <c r="M19" s="1090"/>
      <c r="N19" s="1090"/>
      <c r="O19" s="1090"/>
      <c r="P19" s="1090"/>
      <c r="Q19" s="1090"/>
      <c r="R19" s="1090"/>
      <c r="S19" s="1090"/>
    </row>
    <row r="20" spans="1:21" ht="41.25" customHeight="1" x14ac:dyDescent="0.2">
      <c r="A20" s="1380" t="s">
        <v>344</v>
      </c>
      <c r="B20" s="1380"/>
      <c r="C20" s="1380"/>
      <c r="D20" s="1380"/>
      <c r="E20" s="1380"/>
      <c r="F20" s="1380"/>
      <c r="G20" s="1380"/>
      <c r="H20" s="1380"/>
      <c r="I20" s="1380"/>
      <c r="J20" s="1380"/>
      <c r="K20" s="1380"/>
      <c r="L20" s="1380"/>
      <c r="M20" s="1380"/>
      <c r="N20" s="1380"/>
      <c r="O20" s="1380"/>
      <c r="P20" s="1380"/>
      <c r="Q20" s="1380"/>
      <c r="R20" s="1380"/>
      <c r="S20" s="1380"/>
    </row>
    <row r="21" spans="1:21" s="37" customFormat="1" ht="6" customHeight="1" x14ac:dyDescent="0.25">
      <c r="A21" s="521" t="s">
        <v>39</v>
      </c>
      <c r="B21" s="822"/>
      <c r="C21" s="822"/>
      <c r="D21" s="822"/>
      <c r="E21" s="822"/>
      <c r="F21" s="822"/>
      <c r="G21" s="822"/>
      <c r="H21" s="822"/>
      <c r="I21" s="822"/>
      <c r="J21" s="822"/>
      <c r="K21" s="822"/>
      <c r="L21" s="822"/>
      <c r="M21" s="822"/>
      <c r="N21" s="822"/>
      <c r="O21" s="86"/>
      <c r="P21" s="86"/>
    </row>
    <row r="22" spans="1:21" s="37" customFormat="1" ht="12.75" customHeight="1" x14ac:dyDescent="0.25">
      <c r="A22" s="1331" t="s">
        <v>194</v>
      </c>
      <c r="B22" s="1331"/>
      <c r="C22" s="1331"/>
      <c r="D22" s="1331"/>
      <c r="E22" s="1331"/>
      <c r="F22" s="1331"/>
      <c r="G22" s="1331"/>
      <c r="H22" s="1331"/>
      <c r="I22" s="1331"/>
      <c r="J22" s="1331"/>
      <c r="K22" s="1331"/>
      <c r="L22" s="1331"/>
      <c r="M22" s="1331"/>
      <c r="N22" s="1331"/>
      <c r="O22" s="1331"/>
      <c r="P22" s="1331"/>
      <c r="Q22" s="1331"/>
      <c r="R22" s="1331"/>
      <c r="S22" s="1331"/>
    </row>
  </sheetData>
  <mergeCells count="10">
    <mergeCell ref="A20:S20"/>
    <mergeCell ref="A22:S22"/>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25"/>
  <sheetViews>
    <sheetView workbookViewId="0">
      <pane ySplit="4" topLeftCell="A5" activePane="bottomLeft" state="frozen"/>
      <selection activeCell="M12" sqref="M12:M18"/>
      <selection pane="bottomLeft" activeCell="M9" activeCellId="1" sqref="J9 M9"/>
    </sheetView>
  </sheetViews>
  <sheetFormatPr defaultColWidth="9.140625" defaultRowHeight="12.75" x14ac:dyDescent="0.2"/>
  <cols>
    <col min="1" max="19" width="6.7109375" style="1199" customWidth="1"/>
    <col min="20" max="32" width="8.7109375" style="1199" customWidth="1"/>
    <col min="33" max="16384" width="9.140625" style="1199"/>
  </cols>
  <sheetData>
    <row r="1" spans="1:21" s="74" customFormat="1" ht="30" customHeight="1" x14ac:dyDescent="0.25">
      <c r="A1" s="349"/>
      <c r="B1" s="824"/>
      <c r="C1" s="824"/>
      <c r="D1" s="824"/>
      <c r="E1" s="824"/>
      <c r="F1" s="824"/>
      <c r="G1" s="824"/>
      <c r="H1" s="824"/>
      <c r="I1" s="824"/>
      <c r="J1" s="824"/>
      <c r="K1" s="824"/>
      <c r="L1" s="824"/>
      <c r="M1" s="824"/>
      <c r="N1" s="824"/>
      <c r="O1" s="1311" t="s">
        <v>328</v>
      </c>
      <c r="P1" s="1311"/>
      <c r="Q1" s="1312"/>
      <c r="R1" s="1312"/>
      <c r="S1" s="1312"/>
      <c r="T1" s="1322"/>
    </row>
    <row r="2" spans="1:21" s="1200" customFormat="1" ht="30" customHeight="1" x14ac:dyDescent="0.2">
      <c r="A2" s="1317" t="s">
        <v>431</v>
      </c>
      <c r="B2" s="1317"/>
      <c r="C2" s="1317"/>
      <c r="D2" s="1317"/>
      <c r="E2" s="1317"/>
      <c r="F2" s="1317"/>
      <c r="G2" s="1317"/>
      <c r="H2" s="1317"/>
      <c r="I2" s="1317"/>
      <c r="J2" s="1317"/>
      <c r="K2" s="1317"/>
      <c r="L2" s="1317"/>
      <c r="M2" s="1317"/>
      <c r="N2" s="1317"/>
      <c r="O2" s="1317"/>
      <c r="P2" s="1317"/>
      <c r="Q2" s="1317"/>
      <c r="R2" s="1317"/>
      <c r="S2" s="1317"/>
    </row>
    <row r="3" spans="1:21" ht="15" customHeight="1" x14ac:dyDescent="0.2">
      <c r="B3" s="1345" t="s">
        <v>113</v>
      </c>
      <c r="C3" s="1345"/>
      <c r="D3" s="1345"/>
      <c r="E3" s="1345" t="s">
        <v>114</v>
      </c>
      <c r="F3" s="1345"/>
      <c r="G3" s="1345"/>
      <c r="H3" s="1345" t="s">
        <v>115</v>
      </c>
      <c r="I3" s="1345"/>
      <c r="J3" s="1345"/>
      <c r="K3" s="1345" t="s">
        <v>116</v>
      </c>
      <c r="L3" s="1345"/>
      <c r="M3" s="1345"/>
      <c r="N3" s="1345" t="s">
        <v>117</v>
      </c>
      <c r="O3" s="1345"/>
      <c r="P3" s="1345"/>
      <c r="Q3" s="1345" t="s">
        <v>35</v>
      </c>
      <c r="R3" s="1345"/>
      <c r="S3" s="1345"/>
    </row>
    <row r="4" spans="1:21" ht="15" customHeight="1" x14ac:dyDescent="0.2">
      <c r="A4" s="3" t="s">
        <v>39</v>
      </c>
      <c r="B4" s="1191" t="s">
        <v>28</v>
      </c>
      <c r="C4" s="1" t="s">
        <v>29</v>
      </c>
      <c r="D4" s="1" t="s">
        <v>382</v>
      </c>
      <c r="E4" s="1191" t="s">
        <v>28</v>
      </c>
      <c r="F4" s="1" t="s">
        <v>29</v>
      </c>
      <c r="G4" s="1" t="s">
        <v>382</v>
      </c>
      <c r="H4" s="1191" t="s">
        <v>28</v>
      </c>
      <c r="I4" s="1" t="s">
        <v>29</v>
      </c>
      <c r="J4" s="1" t="s">
        <v>382</v>
      </c>
      <c r="K4" s="1191" t="s">
        <v>28</v>
      </c>
      <c r="L4" s="1" t="s">
        <v>29</v>
      </c>
      <c r="M4" s="1" t="s">
        <v>382</v>
      </c>
      <c r="N4" s="1191" t="s">
        <v>28</v>
      </c>
      <c r="O4" s="1" t="s">
        <v>29</v>
      </c>
      <c r="P4" s="1" t="s">
        <v>382</v>
      </c>
      <c r="Q4" s="1191" t="s">
        <v>28</v>
      </c>
      <c r="R4" s="1" t="s">
        <v>29</v>
      </c>
      <c r="S4" s="1" t="s">
        <v>382</v>
      </c>
    </row>
    <row r="5" spans="1:21" ht="6" customHeight="1" x14ac:dyDescent="0.2">
      <c r="A5" s="1215"/>
      <c r="B5" s="1253"/>
      <c r="C5" s="1253"/>
      <c r="D5" s="1253"/>
      <c r="E5" s="1253"/>
      <c r="F5" s="1253"/>
      <c r="G5" s="1253"/>
      <c r="H5" s="1253"/>
      <c r="I5" s="1253"/>
      <c r="J5" s="1253"/>
      <c r="K5" s="1253"/>
      <c r="L5" s="1253"/>
      <c r="M5" s="1253"/>
      <c r="N5" s="1253"/>
      <c r="O5" s="1253"/>
      <c r="P5" s="1253"/>
      <c r="Q5" s="1253"/>
      <c r="R5" s="1253"/>
      <c r="S5" s="33"/>
    </row>
    <row r="6" spans="1:21" ht="12.75" customHeight="1" x14ac:dyDescent="0.2">
      <c r="A6" s="484">
        <v>2015</v>
      </c>
      <c r="B6" s="684">
        <v>9.4020456333595597</v>
      </c>
      <c r="C6" s="684">
        <v>2.9276453366792099</v>
      </c>
      <c r="D6" s="684">
        <v>6.3</v>
      </c>
      <c r="E6" s="684">
        <v>7.86782061369001</v>
      </c>
      <c r="F6" s="684">
        <v>3.1785863655374298</v>
      </c>
      <c r="G6" s="684">
        <v>5.6</v>
      </c>
      <c r="H6" s="684">
        <v>16.876475216365101</v>
      </c>
      <c r="I6" s="684">
        <v>14.930991217063999</v>
      </c>
      <c r="J6" s="684">
        <v>15.9</v>
      </c>
      <c r="K6" s="684">
        <v>50.393391030684498</v>
      </c>
      <c r="L6" s="684">
        <v>67.837724801338396</v>
      </c>
      <c r="M6" s="684">
        <v>58.8</v>
      </c>
      <c r="N6" s="684">
        <v>9.2840283241542103</v>
      </c>
      <c r="O6" s="684">
        <v>7.98828941865328</v>
      </c>
      <c r="P6" s="684">
        <v>8.6</v>
      </c>
      <c r="Q6" s="684">
        <v>6.1762391817466602</v>
      </c>
      <c r="R6" s="684">
        <v>3.13676286072773</v>
      </c>
      <c r="S6" s="684">
        <v>4.7</v>
      </c>
      <c r="U6" s="399"/>
    </row>
    <row r="7" spans="1:21" ht="12.75" customHeight="1" x14ac:dyDescent="0.2">
      <c r="A7" s="484">
        <v>2016</v>
      </c>
      <c r="B7" s="684">
        <v>7.3545769999999999</v>
      </c>
      <c r="C7" s="684">
        <v>3.212548</v>
      </c>
      <c r="D7" s="684">
        <v>5.6</v>
      </c>
      <c r="E7" s="684">
        <v>7.9915510000000003</v>
      </c>
      <c r="F7" s="684">
        <v>4.3388359999999997</v>
      </c>
      <c r="G7" s="684">
        <v>6.3</v>
      </c>
      <c r="H7" s="684">
        <v>16.655396</v>
      </c>
      <c r="I7" s="684">
        <v>14.732237</v>
      </c>
      <c r="J7" s="684">
        <v>15.8</v>
      </c>
      <c r="K7" s="684">
        <v>51.718006000000003</v>
      </c>
      <c r="L7" s="684">
        <v>66.022733000000002</v>
      </c>
      <c r="M7" s="684">
        <v>58.2</v>
      </c>
      <c r="N7" s="684">
        <v>11.297516</v>
      </c>
      <c r="O7" s="684">
        <v>8.6882370000000009</v>
      </c>
      <c r="P7" s="684">
        <v>10</v>
      </c>
      <c r="Q7" s="684">
        <v>4.9829530000000002</v>
      </c>
      <c r="R7" s="684">
        <v>3.0054090000000002</v>
      </c>
      <c r="S7" s="684">
        <v>4.2</v>
      </c>
      <c r="U7" s="399"/>
    </row>
    <row r="8" spans="1:21" ht="12.75" customHeight="1" x14ac:dyDescent="0.2">
      <c r="A8" s="484">
        <v>2017</v>
      </c>
      <c r="B8" s="684">
        <v>9.1779469999999996</v>
      </c>
      <c r="C8" s="684">
        <v>3.4318719999999998</v>
      </c>
      <c r="D8" s="684">
        <v>6.6</v>
      </c>
      <c r="E8" s="684">
        <v>9.5080880000000008</v>
      </c>
      <c r="F8" s="684">
        <v>4.8589869999999999</v>
      </c>
      <c r="G8" s="684">
        <v>7.3</v>
      </c>
      <c r="H8" s="684">
        <v>17.695609000000001</v>
      </c>
      <c r="I8" s="684">
        <v>15.188583</v>
      </c>
      <c r="J8" s="684">
        <v>16.5</v>
      </c>
      <c r="K8" s="684">
        <v>47.210299999999997</v>
      </c>
      <c r="L8" s="684">
        <v>63.880394000000003</v>
      </c>
      <c r="M8" s="684">
        <v>54.9</v>
      </c>
      <c r="N8" s="684">
        <v>10.828656000000001</v>
      </c>
      <c r="O8" s="684">
        <v>8.8345230000000008</v>
      </c>
      <c r="P8" s="684">
        <v>9.9</v>
      </c>
      <c r="Q8" s="684">
        <v>5.5793990000000004</v>
      </c>
      <c r="R8" s="684">
        <v>3.8056410000000001</v>
      </c>
      <c r="S8" s="684">
        <v>4.8</v>
      </c>
      <c r="U8" s="399"/>
    </row>
    <row r="9" spans="1:21" ht="12.75" customHeight="1" x14ac:dyDescent="0.2">
      <c r="A9" s="895">
        <v>2018</v>
      </c>
      <c r="B9" s="684">
        <v>9.2554801415399695</v>
      </c>
      <c r="C9" s="684">
        <v>3.51687875404351</v>
      </c>
      <c r="D9" s="684">
        <v>6.7248222654008201</v>
      </c>
      <c r="E9" s="684">
        <v>9.9051721993821609</v>
      </c>
      <c r="F9" s="684">
        <v>4.7164920069141596</v>
      </c>
      <c r="G9" s="684">
        <v>7.5385640422015401</v>
      </c>
      <c r="H9" s="684">
        <v>19.794885605483799</v>
      </c>
      <c r="I9" s="684">
        <v>17.633375279970299</v>
      </c>
      <c r="J9" s="684">
        <v>18.696674466868199</v>
      </c>
      <c r="K9" s="684">
        <v>43.527573300872497</v>
      </c>
      <c r="L9" s="684">
        <v>60.987993804527797</v>
      </c>
      <c r="M9" s="684">
        <v>51.403319782887898</v>
      </c>
      <c r="N9" s="684">
        <v>11.6033107903723</v>
      </c>
      <c r="O9" s="684">
        <v>9.0678892899436097</v>
      </c>
      <c r="P9" s="684">
        <v>10.4089731523603</v>
      </c>
      <c r="Q9" s="684">
        <v>5.9135779623493097</v>
      </c>
      <c r="R9" s="684">
        <v>4.0773708646006899</v>
      </c>
      <c r="S9" s="684">
        <v>5.2276462902813199</v>
      </c>
      <c r="U9" s="399"/>
    </row>
    <row r="10" spans="1:21" ht="6.75" customHeight="1" x14ac:dyDescent="0.25">
      <c r="A10" s="1205" t="s">
        <v>39</v>
      </c>
      <c r="B10" s="1107"/>
      <c r="C10" s="1107"/>
      <c r="D10" s="1107"/>
      <c r="E10" s="1107"/>
      <c r="F10" s="1107"/>
      <c r="G10" s="1107"/>
      <c r="H10" s="1107"/>
      <c r="I10" s="1107"/>
      <c r="J10" s="1107"/>
      <c r="K10" s="1107"/>
      <c r="L10" s="1107"/>
      <c r="M10" s="1107"/>
      <c r="N10" s="1107"/>
      <c r="O10" s="1234"/>
      <c r="P10" s="1234"/>
      <c r="Q10" s="1254"/>
      <c r="R10" s="1254"/>
      <c r="S10" s="1254"/>
      <c r="U10" s="399"/>
    </row>
    <row r="11" spans="1:21" ht="12.75" customHeight="1" x14ac:dyDescent="0.2">
      <c r="A11" s="1331" t="s">
        <v>194</v>
      </c>
      <c r="B11" s="1331"/>
      <c r="C11" s="1331"/>
      <c r="D11" s="1331"/>
      <c r="E11" s="1331"/>
      <c r="F11" s="1331"/>
      <c r="G11" s="1331"/>
      <c r="H11" s="1331"/>
      <c r="I11" s="1331"/>
      <c r="J11" s="1331"/>
      <c r="K11" s="1331"/>
      <c r="L11" s="1331"/>
      <c r="M11" s="1331"/>
      <c r="N11" s="1331"/>
      <c r="O11" s="1331"/>
      <c r="P11" s="1331"/>
      <c r="Q11" s="1331"/>
      <c r="R11" s="1331"/>
      <c r="S11" s="1331"/>
      <c r="U11" s="399"/>
    </row>
    <row r="12" spans="1:21" ht="12.75" customHeight="1" x14ac:dyDescent="0.2">
      <c r="B12" s="343"/>
      <c r="C12" s="343"/>
      <c r="D12" s="343"/>
      <c r="E12" s="343"/>
      <c r="F12" s="343"/>
      <c r="G12" s="343"/>
      <c r="H12" s="343"/>
      <c r="I12" s="343"/>
      <c r="J12" s="343"/>
      <c r="K12" s="343"/>
      <c r="L12" s="343"/>
      <c r="M12" s="343"/>
      <c r="N12" s="343"/>
      <c r="O12" s="343"/>
      <c r="P12" s="343"/>
      <c r="Q12" s="343"/>
      <c r="R12" s="343"/>
      <c r="S12" s="343"/>
      <c r="U12" s="399"/>
    </row>
    <row r="13" spans="1:21" ht="12.75" customHeight="1" x14ac:dyDescent="0.2">
      <c r="B13" s="343"/>
      <c r="C13" s="343"/>
      <c r="D13" s="343"/>
      <c r="E13" s="343"/>
      <c r="F13" s="343"/>
      <c r="G13" s="343"/>
      <c r="H13" s="343"/>
      <c r="I13" s="343"/>
      <c r="J13" s="343"/>
      <c r="K13" s="343"/>
      <c r="L13" s="343"/>
      <c r="M13" s="343"/>
      <c r="N13" s="343"/>
      <c r="O13" s="343"/>
      <c r="P13" s="343"/>
      <c r="Q13" s="343"/>
      <c r="R13" s="343"/>
      <c r="S13" s="343"/>
      <c r="U13" s="399"/>
    </row>
    <row r="14" spans="1:21" ht="12.75" customHeight="1" x14ac:dyDescent="0.2">
      <c r="U14" s="399"/>
    </row>
    <row r="15" spans="1:21" ht="12.75" customHeight="1" x14ac:dyDescent="0.2">
      <c r="U15" s="399"/>
    </row>
    <row r="16" spans="1:21" ht="12.75" customHeight="1" x14ac:dyDescent="0.2">
      <c r="U16" s="399"/>
    </row>
    <row r="17" spans="1:21" ht="12.75" customHeight="1" x14ac:dyDescent="0.2">
      <c r="U17" s="399"/>
    </row>
    <row r="18" spans="1:21" ht="12.75" customHeight="1" x14ac:dyDescent="0.2">
      <c r="U18" s="399"/>
    </row>
    <row r="19" spans="1:21" ht="13.5" customHeight="1" x14ac:dyDescent="0.2"/>
    <row r="20" spans="1:21" s="72" customFormat="1" ht="14.25" customHeight="1" x14ac:dyDescent="0.2">
      <c r="A20" s="1199"/>
      <c r="B20" s="1199"/>
      <c r="C20" s="1199"/>
      <c r="D20" s="1199"/>
      <c r="E20" s="1199"/>
      <c r="F20" s="1199"/>
      <c r="G20" s="1199"/>
      <c r="H20" s="1199"/>
      <c r="I20" s="1199"/>
      <c r="J20" s="1199"/>
      <c r="K20" s="1199"/>
      <c r="L20" s="1199"/>
      <c r="M20" s="1199"/>
      <c r="N20" s="1199"/>
      <c r="O20" s="1199"/>
      <c r="P20" s="1199"/>
      <c r="Q20" s="1199"/>
      <c r="R20" s="1199"/>
      <c r="S20" s="1199"/>
    </row>
    <row r="21" spans="1:21" s="37" customFormat="1" ht="12" customHeight="1" x14ac:dyDescent="0.25">
      <c r="A21" s="1199"/>
      <c r="B21" s="1199"/>
      <c r="C21" s="1199"/>
      <c r="D21" s="1199"/>
      <c r="E21" s="1199"/>
      <c r="F21" s="1199"/>
      <c r="G21" s="1199"/>
      <c r="H21" s="1199"/>
      <c r="I21" s="1199"/>
      <c r="J21" s="1199"/>
      <c r="K21" s="1199"/>
      <c r="L21" s="1199"/>
      <c r="M21" s="1199"/>
      <c r="N21" s="1199"/>
      <c r="O21" s="1199"/>
      <c r="P21" s="1199"/>
      <c r="Q21" s="1199"/>
      <c r="R21" s="1199"/>
      <c r="S21" s="1199"/>
    </row>
    <row r="22" spans="1:21" s="37" customFormat="1" ht="15" customHeight="1" x14ac:dyDescent="0.25">
      <c r="A22" s="1199"/>
      <c r="B22" s="1199"/>
      <c r="C22" s="1199"/>
      <c r="D22" s="1199"/>
      <c r="E22" s="1199"/>
      <c r="F22" s="1199"/>
      <c r="G22" s="1199"/>
      <c r="H22" s="1199"/>
      <c r="I22" s="1199"/>
      <c r="J22" s="1199"/>
      <c r="K22" s="1199"/>
      <c r="L22" s="1199"/>
      <c r="M22" s="1199"/>
      <c r="N22" s="1199"/>
      <c r="O22" s="1199"/>
      <c r="P22" s="1199"/>
      <c r="Q22" s="1199"/>
      <c r="R22" s="1199"/>
      <c r="S22" s="1199"/>
    </row>
    <row r="25" spans="1:21" ht="12" customHeight="1" x14ac:dyDescent="0.2"/>
  </sheetData>
  <mergeCells count="9">
    <mergeCell ref="A11:S11"/>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Y31"/>
  <sheetViews>
    <sheetView zoomScaleNormal="100" workbookViewId="0">
      <pane ySplit="4" topLeftCell="A5" activePane="bottomLeft" state="frozen"/>
      <selection activeCell="A2" sqref="A2:XFD2"/>
      <selection pane="bottomLeft" activeCell="Q20" sqref="Q20:U23"/>
    </sheetView>
  </sheetViews>
  <sheetFormatPr defaultColWidth="9.140625" defaultRowHeight="12.75" x14ac:dyDescent="0.2"/>
  <cols>
    <col min="1" max="16" width="6.7109375" style="1072" customWidth="1"/>
    <col min="17" max="17" width="6.85546875" style="1072" customWidth="1"/>
    <col min="18" max="25" width="6.7109375" style="1072" customWidth="1"/>
    <col min="26" max="16384" width="9.140625" style="1072"/>
  </cols>
  <sheetData>
    <row r="1" spans="1:25" ht="30" customHeight="1" x14ac:dyDescent="0.2">
      <c r="A1" s="84"/>
      <c r="B1" s="1071"/>
      <c r="C1" s="1071"/>
      <c r="D1" s="1071"/>
      <c r="E1" s="1071"/>
      <c r="F1" s="1071"/>
      <c r="G1" s="1071"/>
      <c r="H1" s="1071"/>
      <c r="I1" s="1071"/>
      <c r="J1" s="1071"/>
      <c r="K1" s="1071"/>
      <c r="O1" s="1327" t="s">
        <v>328</v>
      </c>
      <c r="P1" s="1327"/>
      <c r="Q1" s="1328"/>
      <c r="R1" s="1328"/>
      <c r="S1" s="1069"/>
      <c r="W1" s="1321" t="s">
        <v>200</v>
      </c>
      <c r="X1" s="1339"/>
      <c r="Y1" s="1339"/>
    </row>
    <row r="2" spans="1:25" s="107" customFormat="1" ht="30" customHeight="1" x14ac:dyDescent="0.2">
      <c r="A2" s="1316" t="s">
        <v>209</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row>
    <row r="3" spans="1:25" ht="42.95" customHeight="1" x14ac:dyDescent="0.2">
      <c r="A3" s="36"/>
      <c r="B3" s="1319" t="s">
        <v>150</v>
      </c>
      <c r="C3" s="1319"/>
      <c r="D3" s="1319"/>
      <c r="E3" s="1319" t="s">
        <v>154</v>
      </c>
      <c r="F3" s="1319"/>
      <c r="G3" s="1319"/>
      <c r="H3" s="1319" t="s">
        <v>157</v>
      </c>
      <c r="I3" s="1319"/>
      <c r="J3" s="1319"/>
      <c r="K3" s="1319" t="s">
        <v>155</v>
      </c>
      <c r="L3" s="1319"/>
      <c r="M3" s="1319"/>
      <c r="N3" s="1319" t="s">
        <v>156</v>
      </c>
      <c r="O3" s="1319"/>
      <c r="P3" s="1319"/>
      <c r="Q3" s="1319" t="s">
        <v>19</v>
      </c>
      <c r="R3" s="1319"/>
      <c r="S3" s="1319"/>
      <c r="T3" s="1319" t="s">
        <v>153</v>
      </c>
      <c r="U3" s="1319"/>
      <c r="V3" s="1319"/>
      <c r="W3" s="1338" t="s">
        <v>35</v>
      </c>
      <c r="X3" s="1338"/>
      <c r="Y3" s="1338"/>
    </row>
    <row r="4" spans="1:25" x14ac:dyDescent="0.2">
      <c r="A4" s="3" t="s">
        <v>39</v>
      </c>
      <c r="B4" s="1067" t="s">
        <v>28</v>
      </c>
      <c r="C4" s="1067" t="s">
        <v>29</v>
      </c>
      <c r="D4" s="1067" t="s">
        <v>382</v>
      </c>
      <c r="E4" s="1067" t="s">
        <v>28</v>
      </c>
      <c r="F4" s="1067" t="s">
        <v>29</v>
      </c>
      <c r="G4" s="1067" t="s">
        <v>382</v>
      </c>
      <c r="H4" s="1067" t="s">
        <v>28</v>
      </c>
      <c r="I4" s="1067" t="s">
        <v>29</v>
      </c>
      <c r="J4" s="1067" t="s">
        <v>382</v>
      </c>
      <c r="K4" s="1067" t="s">
        <v>28</v>
      </c>
      <c r="L4" s="1067" t="s">
        <v>29</v>
      </c>
      <c r="M4" s="1067" t="s">
        <v>382</v>
      </c>
      <c r="N4" s="1067" t="s">
        <v>28</v>
      </c>
      <c r="O4" s="1067" t="s">
        <v>29</v>
      </c>
      <c r="P4" s="1067" t="s">
        <v>382</v>
      </c>
      <c r="Q4" s="1067" t="s">
        <v>28</v>
      </c>
      <c r="R4" s="1067" t="s">
        <v>29</v>
      </c>
      <c r="S4" s="1067" t="s">
        <v>382</v>
      </c>
      <c r="T4" s="1067" t="s">
        <v>28</v>
      </c>
      <c r="U4" s="1067" t="s">
        <v>29</v>
      </c>
      <c r="V4" s="1067" t="s">
        <v>382</v>
      </c>
      <c r="W4" s="1067" t="s">
        <v>28</v>
      </c>
      <c r="X4" s="1067" t="s">
        <v>29</v>
      </c>
      <c r="Y4" s="1067" t="s">
        <v>382</v>
      </c>
    </row>
    <row r="5" spans="1:25" ht="6" customHeight="1" x14ac:dyDescent="0.2">
      <c r="A5" s="273"/>
      <c r="B5" s="291"/>
      <c r="C5" s="291"/>
      <c r="D5" s="291"/>
      <c r="E5" s="291"/>
      <c r="F5" s="291"/>
      <c r="G5" s="291"/>
      <c r="H5" s="291"/>
      <c r="I5" s="291"/>
      <c r="J5" s="291"/>
      <c r="K5" s="291"/>
      <c r="L5" s="291"/>
      <c r="M5" s="291"/>
      <c r="N5" s="291"/>
      <c r="O5" s="291"/>
      <c r="P5" s="291"/>
      <c r="Q5" s="291"/>
      <c r="R5" s="291"/>
      <c r="S5" s="291"/>
      <c r="T5" s="291"/>
      <c r="U5" s="291"/>
      <c r="V5" s="291"/>
      <c r="W5" s="291"/>
      <c r="X5" s="291"/>
      <c r="Y5" s="64"/>
    </row>
    <row r="6" spans="1:25" ht="12.75" customHeight="1" x14ac:dyDescent="0.2">
      <c r="A6" s="895">
        <v>2004</v>
      </c>
      <c r="B6" s="62">
        <v>11.86350767312693</v>
      </c>
      <c r="C6" s="62">
        <v>10.266302017894757</v>
      </c>
      <c r="D6" s="829">
        <v>11.0878391912014</v>
      </c>
      <c r="E6" s="62">
        <v>9.2622868537680638</v>
      </c>
      <c r="F6" s="62">
        <v>5.1054287800542948</v>
      </c>
      <c r="G6" s="829">
        <v>7.2435463233589754</v>
      </c>
      <c r="H6" s="62">
        <v>39.68465514464134</v>
      </c>
      <c r="I6" s="62">
        <v>32.764482498574985</v>
      </c>
      <c r="J6" s="829">
        <v>36.323935882564548</v>
      </c>
      <c r="K6" s="62">
        <v>18.893830047490521</v>
      </c>
      <c r="L6" s="62">
        <v>21.879343997093457</v>
      </c>
      <c r="M6" s="829">
        <v>20.343717897227666</v>
      </c>
      <c r="N6" s="62">
        <v>8.8617545376252043</v>
      </c>
      <c r="O6" s="62">
        <v>13.561784654281816</v>
      </c>
      <c r="P6" s="829">
        <v>11.144281658440933</v>
      </c>
      <c r="Q6" s="62">
        <v>10.755141170478456</v>
      </c>
      <c r="R6" s="62">
        <v>16.026887965049809</v>
      </c>
      <c r="S6" s="829">
        <v>13.315317325528714</v>
      </c>
      <c r="T6" s="62">
        <f>E6+H6</f>
        <v>48.9469419984094</v>
      </c>
      <c r="U6" s="62">
        <f>F6+I6</f>
        <v>37.869911278629282</v>
      </c>
      <c r="V6" s="829">
        <v>43.567482205923099</v>
      </c>
      <c r="W6" s="62">
        <v>0.67882457286700781</v>
      </c>
      <c r="X6" s="62">
        <v>0.39577008705258543</v>
      </c>
      <c r="Y6" s="829">
        <v>0.54136172167151686</v>
      </c>
    </row>
    <row r="7" spans="1:25" ht="12.75" customHeight="1" x14ac:dyDescent="0.2">
      <c r="A7" s="895">
        <v>2005</v>
      </c>
      <c r="B7" s="62">
        <v>12.197381386020364</v>
      </c>
      <c r="C7" s="62">
        <v>10.324058915033953</v>
      </c>
      <c r="D7" s="829">
        <v>11.284034208611658</v>
      </c>
      <c r="E7" s="62">
        <v>9.184246792615486</v>
      </c>
      <c r="F7" s="62">
        <v>5.655223532448999</v>
      </c>
      <c r="G7" s="829">
        <v>7.4636549118243893</v>
      </c>
      <c r="H7" s="62">
        <v>40.941674733067018</v>
      </c>
      <c r="I7" s="62">
        <v>36.700090434163016</v>
      </c>
      <c r="J7" s="829">
        <v>38.87367036801809</v>
      </c>
      <c r="K7" s="62">
        <v>17.54650722580925</v>
      </c>
      <c r="L7" s="62">
        <v>19.510138817801717</v>
      </c>
      <c r="M7" s="829">
        <v>18.50388503971713</v>
      </c>
      <c r="N7" s="62">
        <v>9.6977210988198443</v>
      </c>
      <c r="O7" s="62">
        <v>12.45761220316958</v>
      </c>
      <c r="P7" s="829">
        <v>11.04331898127408</v>
      </c>
      <c r="Q7" s="62">
        <v>9.5340350665995466</v>
      </c>
      <c r="R7" s="62">
        <v>14.964685944914052</v>
      </c>
      <c r="S7" s="829">
        <v>12.181774432363403</v>
      </c>
      <c r="T7" s="62">
        <f t="shared" ref="T7:T14" si="0">E7+H7</f>
        <v>50.1259215256825</v>
      </c>
      <c r="U7" s="62">
        <f t="shared" ref="U7:U14" si="1">F7+I7</f>
        <v>42.355313966612016</v>
      </c>
      <c r="V7" s="829">
        <v>46.33732527984268</v>
      </c>
      <c r="W7" s="62">
        <v>0.898433697066919</v>
      </c>
      <c r="X7" s="62">
        <v>0.38819015246829081</v>
      </c>
      <c r="Y7" s="829">
        <v>0.649662058191109</v>
      </c>
    </row>
    <row r="8" spans="1:25" ht="12.75" customHeight="1" x14ac:dyDescent="0.2">
      <c r="A8" s="895">
        <v>2006</v>
      </c>
      <c r="B8" s="62">
        <v>11.037002058455352</v>
      </c>
      <c r="C8" s="62">
        <v>11.578669696023693</v>
      </c>
      <c r="D8" s="829">
        <v>11.294951150292851</v>
      </c>
      <c r="E8" s="62">
        <v>9.9954777076233796</v>
      </c>
      <c r="F8" s="62">
        <v>5.1433998191447765</v>
      </c>
      <c r="G8" s="829">
        <v>7.6271810077749951</v>
      </c>
      <c r="H8" s="62">
        <v>41.696293901158356</v>
      </c>
      <c r="I8" s="62">
        <v>37.041388085616049</v>
      </c>
      <c r="J8" s="829">
        <v>39.433716523605547</v>
      </c>
      <c r="K8" s="62">
        <v>18.634118538732938</v>
      </c>
      <c r="L8" s="62">
        <v>18.858204424042203</v>
      </c>
      <c r="M8" s="829">
        <v>18.759867858543</v>
      </c>
      <c r="N8" s="62">
        <v>8.0771889933943122</v>
      </c>
      <c r="O8" s="62">
        <v>11.828169707344291</v>
      </c>
      <c r="P8" s="829">
        <v>9.8996675618716417</v>
      </c>
      <c r="Q8" s="62">
        <v>10.063701942088825</v>
      </c>
      <c r="R8" s="62">
        <v>14.689559354102125</v>
      </c>
      <c r="S8" s="829">
        <v>12.311200064606128</v>
      </c>
      <c r="T8" s="62">
        <f t="shared" si="0"/>
        <v>51.691771608781735</v>
      </c>
      <c r="U8" s="62">
        <f t="shared" si="1"/>
        <v>42.184787904760825</v>
      </c>
      <c r="V8" s="829">
        <v>47.06089753138059</v>
      </c>
      <c r="W8" s="62">
        <v>0.49621685854669034</v>
      </c>
      <c r="X8" s="62">
        <v>0.86060891372840964</v>
      </c>
      <c r="Y8" s="829">
        <v>0.67341583330679622</v>
      </c>
    </row>
    <row r="9" spans="1:25" ht="12.75" customHeight="1" x14ac:dyDescent="0.2">
      <c r="A9" s="895">
        <v>2007</v>
      </c>
      <c r="B9" s="62">
        <v>11.305622980413943</v>
      </c>
      <c r="C9" s="62">
        <v>9.9850665422677416</v>
      </c>
      <c r="D9" s="829">
        <v>10.63922642881902</v>
      </c>
      <c r="E9" s="62">
        <v>9.9057043030814818</v>
      </c>
      <c r="F9" s="62">
        <v>6.1487368922023915</v>
      </c>
      <c r="G9" s="829">
        <v>8.0612910239680993</v>
      </c>
      <c r="H9" s="62">
        <v>42.096128955942135</v>
      </c>
      <c r="I9" s="62">
        <v>36.939786069915684</v>
      </c>
      <c r="J9" s="829">
        <v>39.614438941683872</v>
      </c>
      <c r="K9" s="62">
        <v>18.033274429562798</v>
      </c>
      <c r="L9" s="62">
        <v>20.250407910040856</v>
      </c>
      <c r="M9" s="829">
        <v>19.159017444755474</v>
      </c>
      <c r="N9" s="62">
        <v>7.3200311132891853</v>
      </c>
      <c r="O9" s="62">
        <v>10.976798428791291</v>
      </c>
      <c r="P9" s="829">
        <v>9.0991532373838968</v>
      </c>
      <c r="Q9" s="62">
        <v>10.495752407920019</v>
      </c>
      <c r="R9" s="62">
        <v>14.909392912895827</v>
      </c>
      <c r="S9" s="829">
        <v>12.611361062206999</v>
      </c>
      <c r="T9" s="62">
        <f t="shared" si="0"/>
        <v>52.001833259023613</v>
      </c>
      <c r="U9" s="62">
        <f t="shared" si="1"/>
        <v>43.088522962118077</v>
      </c>
      <c r="V9" s="829">
        <v>47.675729965651598</v>
      </c>
      <c r="W9" s="62">
        <v>0.84348580979250243</v>
      </c>
      <c r="X9" s="62">
        <v>0.7898112438861975</v>
      </c>
      <c r="Y9" s="829">
        <v>0.81551186118175234</v>
      </c>
    </row>
    <row r="10" spans="1:25" ht="12.75" customHeight="1" x14ac:dyDescent="0.2">
      <c r="A10" s="895">
        <v>2008</v>
      </c>
      <c r="B10" s="62">
        <v>11.198711040932761</v>
      </c>
      <c r="C10" s="62">
        <v>12.798193383577072</v>
      </c>
      <c r="D10" s="829">
        <v>12.001790581424478</v>
      </c>
      <c r="E10" s="62">
        <v>9.5507310935628134</v>
      </c>
      <c r="F10" s="62">
        <v>5.7455960924065694</v>
      </c>
      <c r="G10" s="829">
        <v>7.7232482418185047</v>
      </c>
      <c r="H10" s="62">
        <v>41.232252145960842</v>
      </c>
      <c r="I10" s="62">
        <v>36.728325451081773</v>
      </c>
      <c r="J10" s="829">
        <v>39.089300187027966</v>
      </c>
      <c r="K10" s="62">
        <v>18.411273308821514</v>
      </c>
      <c r="L10" s="62">
        <v>18.694497873938737</v>
      </c>
      <c r="M10" s="829">
        <v>18.528112370999938</v>
      </c>
      <c r="N10" s="62">
        <v>8.4911796389371439</v>
      </c>
      <c r="O10" s="62">
        <v>9.8552057878864563</v>
      </c>
      <c r="P10" s="829">
        <v>9.1343234529080668</v>
      </c>
      <c r="Q10" s="62">
        <v>10.181687583571964</v>
      </c>
      <c r="R10" s="62">
        <v>15.671028534985753</v>
      </c>
      <c r="S10" s="829">
        <v>12.794002066399266</v>
      </c>
      <c r="T10" s="62">
        <f t="shared" si="0"/>
        <v>50.782983239523659</v>
      </c>
      <c r="U10" s="62">
        <f t="shared" si="1"/>
        <v>42.473921543488345</v>
      </c>
      <c r="V10" s="829">
        <v>46.812548428846142</v>
      </c>
      <c r="W10" s="62">
        <v>0.93416518821474792</v>
      </c>
      <c r="X10" s="62">
        <v>0.50715287612626125</v>
      </c>
      <c r="Y10" s="829">
        <v>0.72922309941939878</v>
      </c>
    </row>
    <row r="11" spans="1:25" ht="12.75" customHeight="1" x14ac:dyDescent="0.2">
      <c r="A11" s="895">
        <v>2009</v>
      </c>
      <c r="B11" s="62">
        <v>12.820863048422474</v>
      </c>
      <c r="C11" s="62">
        <v>11.741321353738821</v>
      </c>
      <c r="D11" s="829">
        <v>12.321594309610646</v>
      </c>
      <c r="E11" s="62">
        <v>8.3842526538846229</v>
      </c>
      <c r="F11" s="62">
        <v>6.1102677188849448</v>
      </c>
      <c r="G11" s="829">
        <v>7.2900023674126277</v>
      </c>
      <c r="H11" s="62">
        <v>39.162641377406416</v>
      </c>
      <c r="I11" s="62">
        <v>36.267460221470309</v>
      </c>
      <c r="J11" s="829">
        <v>37.780032294874552</v>
      </c>
      <c r="K11" s="62">
        <v>19.063984210403675</v>
      </c>
      <c r="L11" s="62">
        <v>20.69889234150056</v>
      </c>
      <c r="M11" s="829">
        <v>19.838387173539584</v>
      </c>
      <c r="N11" s="62">
        <v>8.7483030993221558</v>
      </c>
      <c r="O11" s="62">
        <v>10.532849641838128</v>
      </c>
      <c r="P11" s="829">
        <v>9.5995071214484273</v>
      </c>
      <c r="Q11" s="62">
        <v>11.235277576454894</v>
      </c>
      <c r="R11" s="62">
        <v>13.936559847192234</v>
      </c>
      <c r="S11" s="829">
        <v>12.524737425947693</v>
      </c>
      <c r="T11" s="62">
        <f t="shared" si="0"/>
        <v>47.546894031291039</v>
      </c>
      <c r="U11" s="62">
        <f t="shared" si="1"/>
        <v>42.377727940355257</v>
      </c>
      <c r="V11" s="829">
        <v>45.07003466228727</v>
      </c>
      <c r="W11" s="62">
        <v>0.58467803410460017</v>
      </c>
      <c r="X11" s="62">
        <v>0.71264887537152333</v>
      </c>
      <c r="Y11" s="829">
        <v>0.64573930716689698</v>
      </c>
    </row>
    <row r="12" spans="1:25" ht="12.75" customHeight="1" x14ac:dyDescent="0.2">
      <c r="A12" s="895">
        <v>2010</v>
      </c>
      <c r="B12" s="62">
        <v>14.640211851431657</v>
      </c>
      <c r="C12" s="62">
        <v>11.952384337434143</v>
      </c>
      <c r="D12" s="829">
        <v>13.354090802134399</v>
      </c>
      <c r="E12" s="62">
        <v>8.6769531391019274</v>
      </c>
      <c r="F12" s="62">
        <v>5.4794372494708021</v>
      </c>
      <c r="G12" s="829">
        <v>7.1491646132951034</v>
      </c>
      <c r="H12" s="62">
        <v>39.059289825073108</v>
      </c>
      <c r="I12" s="62">
        <v>39.37972271063164</v>
      </c>
      <c r="J12" s="829">
        <v>39.202262554127785</v>
      </c>
      <c r="K12" s="62">
        <v>16.540654799327566</v>
      </c>
      <c r="L12" s="62">
        <v>18.476806324962709</v>
      </c>
      <c r="M12" s="829">
        <v>17.485601367792505</v>
      </c>
      <c r="N12" s="62">
        <v>8.6679256310904673</v>
      </c>
      <c r="O12" s="62">
        <v>10.374083180119225</v>
      </c>
      <c r="P12" s="829">
        <v>9.4797617114599895</v>
      </c>
      <c r="Q12" s="62">
        <v>11.502609704419505</v>
      </c>
      <c r="R12" s="62">
        <v>13.607849607258654</v>
      </c>
      <c r="S12" s="829">
        <v>12.504135183180654</v>
      </c>
      <c r="T12" s="62">
        <f t="shared" si="0"/>
        <v>47.736242964175034</v>
      </c>
      <c r="U12" s="62">
        <f t="shared" si="1"/>
        <v>44.859159960102446</v>
      </c>
      <c r="V12" s="829">
        <v>46.35142716742314</v>
      </c>
      <c r="W12" s="62">
        <v>0.91235504955665814</v>
      </c>
      <c r="X12" s="62">
        <v>0.72971659012378876</v>
      </c>
      <c r="Y12" s="829">
        <v>0.82498376801035567</v>
      </c>
    </row>
    <row r="13" spans="1:25" ht="12.75" customHeight="1" x14ac:dyDescent="0.2">
      <c r="A13" s="895">
        <v>2011</v>
      </c>
      <c r="B13" s="62">
        <v>13.038854531678965</v>
      </c>
      <c r="C13" s="62">
        <v>11.535886560214099</v>
      </c>
      <c r="D13" s="829">
        <v>12.283879060942033</v>
      </c>
      <c r="E13" s="62">
        <v>7.2874315771677693</v>
      </c>
      <c r="F13" s="62">
        <v>4.1069849711606032</v>
      </c>
      <c r="G13" s="829">
        <v>5.7569289952102576</v>
      </c>
      <c r="H13" s="62">
        <v>39.734400972524007</v>
      </c>
      <c r="I13" s="62">
        <v>35.215925662352348</v>
      </c>
      <c r="J13" s="829">
        <v>37.602209972409092</v>
      </c>
      <c r="K13" s="62">
        <v>16.806380714479328</v>
      </c>
      <c r="L13" s="62">
        <v>21.250028408138284</v>
      </c>
      <c r="M13" s="829">
        <v>18.931127826420479</v>
      </c>
      <c r="N13" s="62">
        <v>8.8334406063815027</v>
      </c>
      <c r="O13" s="62">
        <v>11.060217600751979</v>
      </c>
      <c r="P13" s="829">
        <v>9.8973841312629371</v>
      </c>
      <c r="Q13" s="62">
        <v>12.907380827247886</v>
      </c>
      <c r="R13" s="62">
        <v>15.872394564527875</v>
      </c>
      <c r="S13" s="829">
        <v>14.349544306104228</v>
      </c>
      <c r="T13" s="62">
        <f t="shared" si="0"/>
        <v>47.02183254969178</v>
      </c>
      <c r="U13" s="62">
        <f t="shared" si="1"/>
        <v>39.322910633512947</v>
      </c>
      <c r="V13" s="829">
        <v>43.3591389676196</v>
      </c>
      <c r="W13" s="62">
        <v>1.3921107705213103</v>
      </c>
      <c r="X13" s="62">
        <v>0.95856223285441944</v>
      </c>
      <c r="Y13" s="829">
        <v>1.1789257076539488</v>
      </c>
    </row>
    <row r="14" spans="1:25" ht="12.75" customHeight="1" x14ac:dyDescent="0.2">
      <c r="A14" s="895" t="s">
        <v>89</v>
      </c>
      <c r="B14" s="62">
        <v>16.199483213591467</v>
      </c>
      <c r="C14" s="62">
        <v>15.307457692465038</v>
      </c>
      <c r="D14" s="829">
        <v>15.780590091935892</v>
      </c>
      <c r="E14" s="62">
        <v>5.5766616067018049</v>
      </c>
      <c r="F14" s="62">
        <v>4.438529798210979</v>
      </c>
      <c r="G14" s="829">
        <v>5.017685028846488</v>
      </c>
      <c r="H14" s="62">
        <v>37.432047159427484</v>
      </c>
      <c r="I14" s="62">
        <v>32.247122335523514</v>
      </c>
      <c r="J14" s="829">
        <v>34.904583200940358</v>
      </c>
      <c r="K14" s="62">
        <v>18.486643493075537</v>
      </c>
      <c r="L14" s="62">
        <v>19.584389114856194</v>
      </c>
      <c r="M14" s="829">
        <v>19.004463892352781</v>
      </c>
      <c r="N14" s="62">
        <v>8.4222672675915167</v>
      </c>
      <c r="O14" s="62">
        <v>11.246729580707646</v>
      </c>
      <c r="P14" s="829">
        <v>9.8193513886817065</v>
      </c>
      <c r="Q14" s="62">
        <v>12.279147640885764</v>
      </c>
      <c r="R14" s="62">
        <v>16.398233888004043</v>
      </c>
      <c r="S14" s="829">
        <v>14.273174638234481</v>
      </c>
      <c r="T14" s="62">
        <f t="shared" si="0"/>
        <v>43.008708766129288</v>
      </c>
      <c r="U14" s="62">
        <f t="shared" si="1"/>
        <v>36.685652133734493</v>
      </c>
      <c r="V14" s="829">
        <v>39.92226822978683</v>
      </c>
      <c r="W14" s="62">
        <v>1.6037496187270899</v>
      </c>
      <c r="X14" s="62">
        <v>0.77753759023105107</v>
      </c>
      <c r="Y14" s="829">
        <v>1.2001517590057247</v>
      </c>
    </row>
    <row r="15" spans="1:25" ht="5.25" customHeight="1" x14ac:dyDescent="0.2">
      <c r="A15" s="159"/>
      <c r="B15" s="159"/>
      <c r="C15" s="159"/>
      <c r="D15" s="205"/>
      <c r="E15" s="159"/>
      <c r="F15" s="159"/>
      <c r="G15" s="205"/>
      <c r="H15" s="159"/>
      <c r="I15" s="159"/>
      <c r="J15" s="205"/>
      <c r="K15" s="159"/>
      <c r="L15" s="159"/>
      <c r="M15" s="205"/>
      <c r="N15" s="159"/>
      <c r="O15" s="159"/>
      <c r="P15" s="205"/>
      <c r="Q15" s="159"/>
      <c r="R15" s="159"/>
      <c r="S15" s="205"/>
      <c r="T15" s="159"/>
      <c r="U15" s="159"/>
      <c r="V15" s="205"/>
      <c r="W15" s="159"/>
      <c r="X15" s="159"/>
      <c r="Y15" s="205"/>
    </row>
    <row r="16" spans="1:25" x14ac:dyDescent="0.2">
      <c r="A16" s="1342" t="s">
        <v>330</v>
      </c>
      <c r="B16" s="1342"/>
      <c r="C16" s="1342"/>
      <c r="D16" s="1342"/>
      <c r="E16" s="1342"/>
      <c r="F16" s="1342"/>
      <c r="G16" s="1342"/>
      <c r="H16" s="1342"/>
      <c r="I16" s="1342"/>
      <c r="J16" s="1342"/>
      <c r="K16" s="1342"/>
      <c r="L16" s="1342"/>
      <c r="M16" s="1342"/>
      <c r="N16" s="1342"/>
      <c r="O16" s="1342"/>
      <c r="P16" s="1342"/>
      <c r="Q16" s="1342"/>
      <c r="R16" s="1342"/>
      <c r="S16" s="1342"/>
      <c r="T16" s="1342"/>
      <c r="U16" s="1342"/>
      <c r="V16" s="1342"/>
      <c r="W16" s="1342"/>
      <c r="X16" s="1342"/>
      <c r="Y16" s="1342"/>
    </row>
    <row r="17" spans="1:25" ht="6" customHeight="1" x14ac:dyDescent="0.2">
      <c r="A17" s="484"/>
      <c r="B17" s="1071"/>
      <c r="C17" s="1071"/>
      <c r="D17" s="1071"/>
      <c r="E17" s="1071"/>
      <c r="F17" s="1071"/>
      <c r="G17" s="1071"/>
      <c r="H17" s="1071"/>
      <c r="I17" s="1071"/>
      <c r="J17" s="1071"/>
      <c r="K17" s="1071"/>
      <c r="L17" s="1071"/>
      <c r="M17" s="1071"/>
      <c r="N17" s="1071"/>
      <c r="O17" s="1071"/>
      <c r="P17" s="1071"/>
    </row>
    <row r="18" spans="1:25" ht="15" customHeight="1" x14ac:dyDescent="0.2">
      <c r="A18" s="1313" t="s">
        <v>194</v>
      </c>
      <c r="B18" s="1313"/>
      <c r="C18" s="1313"/>
      <c r="D18" s="1313"/>
      <c r="E18" s="1313"/>
      <c r="F18" s="1313"/>
      <c r="G18" s="1313"/>
      <c r="H18" s="1313"/>
      <c r="I18" s="1313"/>
      <c r="J18" s="1313"/>
      <c r="K18" s="1313"/>
      <c r="L18" s="1313"/>
      <c r="M18" s="1313"/>
      <c r="N18" s="1313"/>
      <c r="O18" s="1313"/>
      <c r="P18" s="1313"/>
      <c r="Q18" s="1313"/>
      <c r="R18" s="1313"/>
      <c r="S18" s="1313"/>
      <c r="T18" s="1313"/>
      <c r="U18" s="1313"/>
      <c r="V18" s="1313"/>
      <c r="W18" s="1313"/>
      <c r="X18" s="1313"/>
      <c r="Y18" s="1313"/>
    </row>
    <row r="19" spans="1:25" x14ac:dyDescent="0.2">
      <c r="F19" s="201"/>
      <c r="G19" s="201"/>
      <c r="H19" s="201"/>
      <c r="I19" s="199"/>
      <c r="J19" s="199"/>
      <c r="L19" s="201"/>
      <c r="M19" s="201"/>
      <c r="N19" s="201"/>
      <c r="O19" s="199"/>
      <c r="P19" s="199"/>
    </row>
    <row r="20" spans="1:25" x14ac:dyDescent="0.2">
      <c r="B20" s="202"/>
      <c r="C20" s="202"/>
      <c r="D20" s="202"/>
      <c r="E20" s="200"/>
      <c r="F20" s="201"/>
      <c r="G20" s="201"/>
      <c r="H20" s="202"/>
      <c r="I20" s="202"/>
      <c r="J20" s="202"/>
      <c r="K20" s="200"/>
      <c r="L20" s="201"/>
      <c r="M20" s="201"/>
      <c r="N20" s="201"/>
      <c r="O20" s="199"/>
      <c r="P20" s="199"/>
      <c r="Q20" s="1260"/>
      <c r="R20" s="1260"/>
      <c r="S20" s="1260"/>
      <c r="T20" s="1260"/>
      <c r="U20" s="1260"/>
    </row>
    <row r="21" spans="1:25" x14ac:dyDescent="0.2">
      <c r="B21" s="202"/>
      <c r="C21" s="202"/>
      <c r="D21" s="202"/>
      <c r="E21" s="200"/>
      <c r="F21" s="201"/>
      <c r="G21" s="201"/>
      <c r="H21" s="202"/>
      <c r="I21" s="202"/>
      <c r="J21" s="202"/>
      <c r="K21" s="200"/>
      <c r="L21" s="201"/>
      <c r="M21" s="201"/>
      <c r="N21" s="201"/>
      <c r="O21" s="199"/>
      <c r="P21" s="199"/>
      <c r="Q21" s="1260"/>
      <c r="R21" s="1260"/>
      <c r="S21" s="1260"/>
      <c r="T21" s="1260"/>
      <c r="U21" s="1260"/>
    </row>
    <row r="22" spans="1:25" x14ac:dyDescent="0.2">
      <c r="B22" s="202"/>
      <c r="C22" s="202"/>
      <c r="D22" s="202"/>
      <c r="E22" s="200"/>
      <c r="F22" s="201"/>
      <c r="G22" s="201"/>
      <c r="H22" s="202"/>
      <c r="I22" s="202"/>
      <c r="J22" s="202"/>
      <c r="K22" s="200"/>
      <c r="L22" s="201"/>
      <c r="M22" s="201"/>
      <c r="N22" s="201"/>
      <c r="O22" s="199"/>
      <c r="P22" s="199"/>
      <c r="Q22" s="1260"/>
      <c r="R22" s="1260"/>
      <c r="S22" s="1260"/>
      <c r="T22" s="1260"/>
      <c r="U22" s="1260"/>
    </row>
    <row r="23" spans="1:25" x14ac:dyDescent="0.2">
      <c r="B23" s="202"/>
      <c r="C23" s="202"/>
      <c r="D23" s="202"/>
      <c r="E23" s="200"/>
      <c r="F23" s="201"/>
      <c r="G23" s="201"/>
      <c r="H23" s="202"/>
      <c r="I23" s="202"/>
      <c r="J23" s="202"/>
      <c r="K23" s="200"/>
      <c r="L23" s="201"/>
      <c r="M23" s="201"/>
      <c r="N23" s="201"/>
      <c r="O23" s="199"/>
      <c r="P23" s="199"/>
      <c r="Q23" s="1260"/>
      <c r="R23" s="1260"/>
      <c r="S23" s="1260"/>
      <c r="T23" s="1260"/>
      <c r="U23" s="1260"/>
    </row>
    <row r="24" spans="1:25" x14ac:dyDescent="0.2">
      <c r="B24" s="202"/>
      <c r="C24" s="202"/>
      <c r="D24" s="202"/>
      <c r="E24" s="200"/>
      <c r="F24" s="201"/>
      <c r="G24" s="201"/>
      <c r="H24" s="202"/>
      <c r="I24" s="202"/>
      <c r="J24" s="202"/>
      <c r="K24" s="200"/>
      <c r="L24" s="201"/>
      <c r="M24" s="201"/>
      <c r="N24" s="201"/>
      <c r="O24" s="199"/>
      <c r="P24" s="199"/>
    </row>
    <row r="25" spans="1:25" x14ac:dyDescent="0.2">
      <c r="B25" s="202"/>
      <c r="C25" s="202"/>
      <c r="D25" s="202"/>
      <c r="E25" s="200"/>
      <c r="F25" s="201"/>
      <c r="G25" s="201"/>
      <c r="H25" s="202"/>
      <c r="I25" s="202"/>
      <c r="J25" s="202"/>
      <c r="K25" s="200"/>
      <c r="L25" s="201"/>
      <c r="M25" s="201"/>
      <c r="N25" s="201"/>
      <c r="O25" s="199"/>
      <c r="P25" s="199"/>
    </row>
    <row r="26" spans="1:25" x14ac:dyDescent="0.2">
      <c r="B26" s="202"/>
      <c r="C26" s="202"/>
      <c r="D26" s="202"/>
      <c r="E26" s="200"/>
      <c r="F26" s="201"/>
      <c r="G26" s="201"/>
      <c r="H26" s="202"/>
      <c r="I26" s="202"/>
      <c r="J26" s="202"/>
      <c r="K26" s="200"/>
      <c r="L26" s="201"/>
      <c r="M26" s="201"/>
      <c r="N26" s="201"/>
      <c r="O26" s="199"/>
      <c r="P26" s="199"/>
    </row>
    <row r="27" spans="1:25" x14ac:dyDescent="0.2">
      <c r="B27" s="202"/>
      <c r="C27" s="202"/>
      <c r="D27" s="202"/>
      <c r="E27" s="200"/>
      <c r="F27" s="201"/>
      <c r="G27" s="201"/>
      <c r="H27" s="202"/>
      <c r="I27" s="202"/>
      <c r="J27" s="202"/>
      <c r="K27" s="200"/>
      <c r="L27" s="201"/>
      <c r="M27" s="201"/>
      <c r="N27" s="201"/>
      <c r="O27" s="199"/>
      <c r="P27" s="199"/>
    </row>
    <row r="28" spans="1:25" x14ac:dyDescent="0.2">
      <c r="B28" s="202"/>
      <c r="C28" s="202"/>
      <c r="D28" s="202"/>
      <c r="E28" s="200"/>
      <c r="F28" s="201"/>
      <c r="G28" s="201"/>
      <c r="H28" s="202"/>
      <c r="I28" s="202"/>
      <c r="J28" s="202"/>
      <c r="K28" s="200"/>
      <c r="L28" s="201"/>
      <c r="M28" s="201"/>
      <c r="N28" s="201"/>
      <c r="O28" s="199"/>
      <c r="P28" s="199"/>
    </row>
    <row r="29" spans="1:25" x14ac:dyDescent="0.2">
      <c r="F29" s="201"/>
      <c r="G29" s="201"/>
      <c r="H29" s="201"/>
      <c r="I29" s="199"/>
      <c r="J29" s="199"/>
      <c r="L29" s="201"/>
      <c r="M29" s="201"/>
      <c r="N29" s="201"/>
      <c r="O29" s="199"/>
      <c r="P29" s="199"/>
    </row>
    <row r="30" spans="1:25" x14ac:dyDescent="0.2">
      <c r="F30" s="201"/>
      <c r="G30" s="201"/>
      <c r="H30" s="201"/>
      <c r="I30" s="199"/>
      <c r="J30" s="199"/>
      <c r="L30" s="201"/>
      <c r="M30" s="201"/>
      <c r="N30" s="201"/>
      <c r="O30" s="199"/>
      <c r="P30" s="199"/>
    </row>
    <row r="31" spans="1:25" x14ac:dyDescent="0.2">
      <c r="F31" s="201"/>
      <c r="G31" s="201"/>
      <c r="H31" s="201"/>
      <c r="I31" s="199"/>
      <c r="J31" s="199"/>
      <c r="L31" s="201"/>
      <c r="M31" s="201"/>
      <c r="N31" s="201"/>
      <c r="O31" s="199"/>
      <c r="P31" s="199"/>
    </row>
  </sheetData>
  <mergeCells count="13">
    <mergeCell ref="A16:Y16"/>
    <mergeCell ref="A18:Y18"/>
    <mergeCell ref="K3:M3"/>
    <mergeCell ref="N3:P3"/>
    <mergeCell ref="Q3:S3"/>
    <mergeCell ref="T3:V3"/>
    <mergeCell ref="W3:Y3"/>
    <mergeCell ref="O1:R1"/>
    <mergeCell ref="B3:D3"/>
    <mergeCell ref="E3:G3"/>
    <mergeCell ref="H3:J3"/>
    <mergeCell ref="A2:Y2"/>
    <mergeCell ref="W1:Y1"/>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11"/>
  <sheetViews>
    <sheetView workbookViewId="0">
      <pane ySplit="4" topLeftCell="A5" activePane="bottomLeft" state="frozen"/>
      <selection activeCell="M12" sqref="M12:M18"/>
      <selection pane="bottomLeft" activeCell="M9" activeCellId="1" sqref="J9 M9"/>
    </sheetView>
  </sheetViews>
  <sheetFormatPr defaultColWidth="9.140625" defaultRowHeight="12.75" x14ac:dyDescent="0.2"/>
  <cols>
    <col min="1" max="19" width="6.7109375" style="1199" customWidth="1"/>
    <col min="20" max="32" width="8.7109375" style="1199" customWidth="1"/>
    <col min="33" max="16384" width="9.140625" style="1199"/>
  </cols>
  <sheetData>
    <row r="1" spans="1:21" s="74" customFormat="1" ht="30" customHeight="1" x14ac:dyDescent="0.25">
      <c r="A1" s="349"/>
      <c r="B1" s="824"/>
      <c r="C1" s="824"/>
      <c r="D1" s="824"/>
      <c r="E1" s="824"/>
      <c r="F1" s="824"/>
      <c r="G1" s="824"/>
      <c r="H1" s="824"/>
      <c r="I1" s="824"/>
      <c r="J1" s="824"/>
      <c r="K1" s="824"/>
      <c r="L1" s="824"/>
      <c r="M1" s="824"/>
      <c r="N1" s="824"/>
      <c r="O1" s="1311" t="s">
        <v>328</v>
      </c>
      <c r="P1" s="1311"/>
      <c r="Q1" s="1312"/>
      <c r="R1" s="1312"/>
      <c r="S1" s="1312"/>
      <c r="T1" s="1322"/>
    </row>
    <row r="2" spans="1:21" s="1200" customFormat="1" ht="30" customHeight="1" x14ac:dyDescent="0.2">
      <c r="A2" s="1317" t="s">
        <v>430</v>
      </c>
      <c r="B2" s="1317"/>
      <c r="C2" s="1317"/>
      <c r="D2" s="1317"/>
      <c r="E2" s="1317"/>
      <c r="F2" s="1317"/>
      <c r="G2" s="1317"/>
      <c r="H2" s="1317"/>
      <c r="I2" s="1317"/>
      <c r="J2" s="1317"/>
      <c r="K2" s="1317"/>
      <c r="L2" s="1317"/>
      <c r="M2" s="1317"/>
      <c r="N2" s="1317"/>
      <c r="O2" s="1317"/>
      <c r="P2" s="1317"/>
      <c r="Q2" s="1317"/>
      <c r="R2" s="1317"/>
      <c r="S2" s="1317"/>
    </row>
    <row r="3" spans="1:21" ht="15" customHeight="1" x14ac:dyDescent="0.2">
      <c r="B3" s="1345" t="s">
        <v>113</v>
      </c>
      <c r="C3" s="1345"/>
      <c r="D3" s="1345"/>
      <c r="E3" s="1345" t="s">
        <v>114</v>
      </c>
      <c r="F3" s="1345"/>
      <c r="G3" s="1345"/>
      <c r="H3" s="1345" t="s">
        <v>115</v>
      </c>
      <c r="I3" s="1345"/>
      <c r="J3" s="1345"/>
      <c r="K3" s="1345" t="s">
        <v>116</v>
      </c>
      <c r="L3" s="1345"/>
      <c r="M3" s="1345"/>
      <c r="N3" s="1345" t="s">
        <v>117</v>
      </c>
      <c r="O3" s="1345"/>
      <c r="P3" s="1345"/>
      <c r="Q3" s="1345" t="s">
        <v>35</v>
      </c>
      <c r="R3" s="1345"/>
      <c r="S3" s="1345"/>
    </row>
    <row r="4" spans="1:21" ht="15" customHeight="1" x14ac:dyDescent="0.2">
      <c r="A4" s="3" t="s">
        <v>39</v>
      </c>
      <c r="B4" s="1191" t="s">
        <v>28</v>
      </c>
      <c r="C4" s="1" t="s">
        <v>29</v>
      </c>
      <c r="D4" s="1" t="s">
        <v>382</v>
      </c>
      <c r="E4" s="1191" t="s">
        <v>28</v>
      </c>
      <c r="F4" s="1" t="s">
        <v>29</v>
      </c>
      <c r="G4" s="1" t="s">
        <v>382</v>
      </c>
      <c r="H4" s="1191" t="s">
        <v>28</v>
      </c>
      <c r="I4" s="1" t="s">
        <v>29</v>
      </c>
      <c r="J4" s="1" t="s">
        <v>382</v>
      </c>
      <c r="K4" s="1191" t="s">
        <v>28</v>
      </c>
      <c r="L4" s="1" t="s">
        <v>29</v>
      </c>
      <c r="M4" s="1" t="s">
        <v>382</v>
      </c>
      <c r="N4" s="1191" t="s">
        <v>28</v>
      </c>
      <c r="O4" s="1" t="s">
        <v>29</v>
      </c>
      <c r="P4" s="1" t="s">
        <v>382</v>
      </c>
      <c r="Q4" s="1191" t="s">
        <v>28</v>
      </c>
      <c r="R4" s="1" t="s">
        <v>29</v>
      </c>
      <c r="S4" s="1" t="s">
        <v>382</v>
      </c>
    </row>
    <row r="5" spans="1:21" ht="6" customHeight="1" x14ac:dyDescent="0.2">
      <c r="A5" s="1215"/>
      <c r="B5" s="1253"/>
      <c r="C5" s="1253"/>
      <c r="D5" s="1253"/>
      <c r="E5" s="1253"/>
      <c r="F5" s="1253"/>
      <c r="G5" s="1253"/>
      <c r="H5" s="1253"/>
      <c r="I5" s="1253"/>
      <c r="J5" s="1253"/>
      <c r="K5" s="1253"/>
      <c r="L5" s="1253"/>
      <c r="M5" s="1253"/>
      <c r="N5" s="1253"/>
      <c r="O5" s="1253"/>
      <c r="P5" s="1253"/>
      <c r="Q5" s="1253"/>
      <c r="R5" s="1253"/>
      <c r="S5" s="33"/>
    </row>
    <row r="6" spans="1:21" ht="12.75" customHeight="1" x14ac:dyDescent="0.2">
      <c r="A6" s="484">
        <v>2015</v>
      </c>
      <c r="B6" s="684">
        <v>9.541423</v>
      </c>
      <c r="C6" s="684">
        <v>2.5768789999999999</v>
      </c>
      <c r="D6" s="684">
        <v>6.3</v>
      </c>
      <c r="E6" s="684">
        <v>11.630827</v>
      </c>
      <c r="F6" s="684">
        <v>6.3812689999999996</v>
      </c>
      <c r="G6" s="684">
        <v>9.1</v>
      </c>
      <c r="H6" s="684">
        <v>19.534295</v>
      </c>
      <c r="I6" s="684">
        <v>16.101635000000002</v>
      </c>
      <c r="J6" s="684">
        <v>17.8</v>
      </c>
      <c r="K6" s="684">
        <v>46.794716999999999</v>
      </c>
      <c r="L6" s="684">
        <v>66.258313000000001</v>
      </c>
      <c r="M6" s="684">
        <v>56.1</v>
      </c>
      <c r="N6" s="684">
        <v>9.3868810000000007</v>
      </c>
      <c r="O6" s="684">
        <v>6.6240249999999996</v>
      </c>
      <c r="P6" s="684">
        <v>8</v>
      </c>
      <c r="Q6" s="684">
        <v>3.1118570000000001</v>
      </c>
      <c r="R6" s="684">
        <v>2.0578799999999999</v>
      </c>
      <c r="S6" s="684">
        <v>2.6</v>
      </c>
      <c r="U6" s="399"/>
    </row>
    <row r="7" spans="1:21" ht="12.75" customHeight="1" x14ac:dyDescent="0.2">
      <c r="A7" s="484">
        <v>2016</v>
      </c>
      <c r="B7" s="684">
        <v>10.27683</v>
      </c>
      <c r="C7" s="684">
        <v>2.600733</v>
      </c>
      <c r="D7" s="684">
        <v>6.8</v>
      </c>
      <c r="E7" s="684">
        <v>13.744546</v>
      </c>
      <c r="F7" s="684">
        <v>6.6287050000000001</v>
      </c>
      <c r="G7" s="684">
        <v>10.5</v>
      </c>
      <c r="H7" s="684">
        <v>20.054500000000001</v>
      </c>
      <c r="I7" s="684">
        <v>16.835902000000001</v>
      </c>
      <c r="J7" s="684">
        <v>18.600000000000001</v>
      </c>
      <c r="K7" s="684">
        <v>44.872276999999997</v>
      </c>
      <c r="L7" s="684">
        <v>64.716857000000005</v>
      </c>
      <c r="M7" s="684">
        <v>53.8</v>
      </c>
      <c r="N7" s="684">
        <v>7.3400670000000003</v>
      </c>
      <c r="O7" s="684">
        <v>6.4865620000000002</v>
      </c>
      <c r="P7" s="684">
        <v>7</v>
      </c>
      <c r="Q7" s="684">
        <v>3.7117810000000002</v>
      </c>
      <c r="R7" s="684">
        <v>2.7312409999999998</v>
      </c>
      <c r="S7" s="684">
        <v>3.3</v>
      </c>
      <c r="U7" s="399"/>
    </row>
    <row r="8" spans="1:21" ht="12.75" customHeight="1" x14ac:dyDescent="0.2">
      <c r="A8" s="484">
        <v>2017</v>
      </c>
      <c r="B8" s="684">
        <v>8.9810859999999995</v>
      </c>
      <c r="C8" s="684">
        <v>3.012159</v>
      </c>
      <c r="D8" s="684">
        <v>6.3</v>
      </c>
      <c r="E8" s="684">
        <v>15.740815</v>
      </c>
      <c r="F8" s="684">
        <v>6.1255490000000004</v>
      </c>
      <c r="G8" s="684">
        <v>11.4</v>
      </c>
      <c r="H8" s="684">
        <v>21.990110000000001</v>
      </c>
      <c r="I8" s="684">
        <v>19.477675000000001</v>
      </c>
      <c r="J8" s="684">
        <v>20.9</v>
      </c>
      <c r="K8" s="684">
        <v>41.503110999999997</v>
      </c>
      <c r="L8" s="684">
        <v>62.178961000000001</v>
      </c>
      <c r="M8" s="684">
        <v>50.6</v>
      </c>
      <c r="N8" s="684">
        <v>8.1605399999999992</v>
      </c>
      <c r="O8" s="684">
        <v>6.7508619999999997</v>
      </c>
      <c r="P8" s="684">
        <v>7.7</v>
      </c>
      <c r="Q8" s="684">
        <v>3.6243370000000001</v>
      </c>
      <c r="R8" s="684">
        <v>2.4547940000000001</v>
      </c>
      <c r="S8" s="684">
        <v>3.2</v>
      </c>
      <c r="U8" s="399"/>
    </row>
    <row r="9" spans="1:21" ht="12.75" customHeight="1" x14ac:dyDescent="0.2">
      <c r="A9" s="895">
        <v>2018</v>
      </c>
      <c r="B9" s="684">
        <v>9.4387509338921607</v>
      </c>
      <c r="C9" s="684">
        <v>3.0398378918550701</v>
      </c>
      <c r="D9" s="684">
        <v>6.5530528745638996</v>
      </c>
      <c r="E9" s="684">
        <v>14.6728791780683</v>
      </c>
      <c r="F9" s="684">
        <v>6.2885500723682304</v>
      </c>
      <c r="G9" s="684">
        <v>10.7673262753526</v>
      </c>
      <c r="H9" s="684">
        <v>20.473058181323399</v>
      </c>
      <c r="I9" s="684">
        <v>19.114714318717901</v>
      </c>
      <c r="J9" s="684">
        <v>19.8924268605744</v>
      </c>
      <c r="K9" s="684">
        <v>42.2685479027677</v>
      </c>
      <c r="L9" s="684">
        <v>62.320454956953903</v>
      </c>
      <c r="M9" s="684">
        <v>51.300947025919697</v>
      </c>
      <c r="N9" s="684">
        <v>9.3072062023064603</v>
      </c>
      <c r="O9" s="684">
        <v>7.0137836924337904</v>
      </c>
      <c r="P9" s="684">
        <v>8.3148710625314095</v>
      </c>
      <c r="Q9" s="684">
        <v>3.8395576016419302</v>
      </c>
      <c r="R9" s="684">
        <v>2.2226590676710898</v>
      </c>
      <c r="S9" s="684">
        <v>3.1713759010579001</v>
      </c>
      <c r="U9" s="399"/>
    </row>
    <row r="10" spans="1:21" ht="6" customHeight="1" x14ac:dyDescent="0.2">
      <c r="A10" s="1090"/>
      <c r="B10" s="1090"/>
      <c r="C10" s="1090"/>
      <c r="D10" s="1090"/>
      <c r="E10" s="1090"/>
      <c r="F10" s="1090"/>
      <c r="G10" s="1090"/>
      <c r="H10" s="1090"/>
      <c r="I10" s="1090"/>
      <c r="J10" s="1090"/>
      <c r="K10" s="1090"/>
      <c r="L10" s="1090"/>
      <c r="M10" s="1090"/>
      <c r="N10" s="1090"/>
      <c r="O10" s="1090"/>
      <c r="P10" s="1090"/>
      <c r="Q10" s="1090"/>
      <c r="R10" s="1090"/>
      <c r="S10" s="1090"/>
    </row>
    <row r="11" spans="1:21" s="37" customFormat="1" ht="12.75" customHeight="1" x14ac:dyDescent="0.25">
      <c r="A11" s="1331" t="s">
        <v>194</v>
      </c>
      <c r="B11" s="1331"/>
      <c r="C11" s="1331"/>
      <c r="D11" s="1331"/>
      <c r="E11" s="1331"/>
      <c r="F11" s="1331"/>
      <c r="G11" s="1331"/>
      <c r="H11" s="1331"/>
      <c r="I11" s="1331"/>
      <c r="J11" s="1331"/>
      <c r="K11" s="1331"/>
      <c r="L11" s="1331"/>
      <c r="M11" s="1331"/>
      <c r="N11" s="1331"/>
      <c r="O11" s="1331"/>
      <c r="P11" s="1331"/>
      <c r="Q11" s="1331"/>
      <c r="R11" s="1331"/>
      <c r="S11" s="1331"/>
    </row>
  </sheetData>
  <mergeCells count="9">
    <mergeCell ref="A11:S11"/>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29"/>
  <sheetViews>
    <sheetView workbookViewId="0">
      <pane ySplit="4" topLeftCell="A5" activePane="bottomLeft" state="frozen"/>
      <selection activeCell="M12" sqref="M12:M18"/>
      <selection pane="bottomLeft" activeCell="S25" sqref="S25"/>
    </sheetView>
  </sheetViews>
  <sheetFormatPr defaultColWidth="9.140625" defaultRowHeight="12.75" x14ac:dyDescent="0.2"/>
  <cols>
    <col min="1" max="19" width="6.7109375" style="1199" customWidth="1"/>
    <col min="20" max="32" width="8.7109375" style="1199" customWidth="1"/>
    <col min="33" max="16384" width="9.140625" style="1199"/>
  </cols>
  <sheetData>
    <row r="1" spans="1:26" s="74" customFormat="1" ht="30" customHeight="1" x14ac:dyDescent="0.25">
      <c r="A1" s="349"/>
      <c r="B1" s="824"/>
      <c r="C1" s="824"/>
      <c r="D1" s="824"/>
      <c r="E1" s="824"/>
      <c r="F1" s="824"/>
      <c r="G1" s="824"/>
      <c r="H1" s="824"/>
      <c r="I1" s="824"/>
      <c r="J1" s="824"/>
      <c r="K1" s="824"/>
      <c r="L1" s="824"/>
      <c r="M1" s="824"/>
      <c r="N1" s="824"/>
      <c r="O1" s="1311" t="s">
        <v>328</v>
      </c>
      <c r="P1" s="1311"/>
      <c r="Q1" s="1312"/>
      <c r="R1" s="1312"/>
      <c r="S1" s="1312"/>
      <c r="T1" s="1322"/>
    </row>
    <row r="2" spans="1:26" s="133" customFormat="1" ht="30" customHeight="1" x14ac:dyDescent="0.2">
      <c r="A2" s="1378" t="s">
        <v>429</v>
      </c>
      <c r="B2" s="1378"/>
      <c r="C2" s="1378"/>
      <c r="D2" s="1378"/>
      <c r="E2" s="1378"/>
      <c r="F2" s="1378"/>
      <c r="G2" s="1378"/>
      <c r="H2" s="1378"/>
      <c r="I2" s="1378"/>
      <c r="J2" s="1378"/>
      <c r="K2" s="1378"/>
      <c r="L2" s="1378"/>
      <c r="M2" s="1378"/>
      <c r="N2" s="1378"/>
      <c r="O2" s="1378"/>
      <c r="P2" s="1378"/>
      <c r="Q2" s="1378"/>
      <c r="R2" s="1378"/>
      <c r="S2" s="1378"/>
    </row>
    <row r="3" spans="1:26" ht="15" customHeight="1" x14ac:dyDescent="0.2">
      <c r="B3" s="1345" t="s">
        <v>113</v>
      </c>
      <c r="C3" s="1345"/>
      <c r="D3" s="1345"/>
      <c r="E3" s="1345" t="s">
        <v>114</v>
      </c>
      <c r="F3" s="1345"/>
      <c r="G3" s="1345"/>
      <c r="H3" s="1345" t="s">
        <v>115</v>
      </c>
      <c r="I3" s="1345"/>
      <c r="J3" s="1345"/>
      <c r="K3" s="1345" t="s">
        <v>116</v>
      </c>
      <c r="L3" s="1345"/>
      <c r="M3" s="1345"/>
      <c r="N3" s="1345" t="s">
        <v>117</v>
      </c>
      <c r="O3" s="1345"/>
      <c r="P3" s="1345"/>
      <c r="Q3" s="1345" t="s">
        <v>35</v>
      </c>
      <c r="R3" s="1345"/>
      <c r="S3" s="1345"/>
    </row>
    <row r="4" spans="1:26" ht="15" customHeight="1" x14ac:dyDescent="0.2">
      <c r="A4" s="3" t="s">
        <v>39</v>
      </c>
      <c r="B4" s="1191" t="s">
        <v>28</v>
      </c>
      <c r="C4" s="1" t="s">
        <v>29</v>
      </c>
      <c r="D4" s="1" t="s">
        <v>382</v>
      </c>
      <c r="E4" s="1191" t="s">
        <v>28</v>
      </c>
      <c r="F4" s="1" t="s">
        <v>29</v>
      </c>
      <c r="G4" s="1" t="s">
        <v>382</v>
      </c>
      <c r="H4" s="1191" t="s">
        <v>28</v>
      </c>
      <c r="I4" s="1" t="s">
        <v>29</v>
      </c>
      <c r="J4" s="1" t="s">
        <v>382</v>
      </c>
      <c r="K4" s="1191" t="s">
        <v>28</v>
      </c>
      <c r="L4" s="1" t="s">
        <v>29</v>
      </c>
      <c r="M4" s="1" t="s">
        <v>382</v>
      </c>
      <c r="N4" s="1191" t="s">
        <v>28</v>
      </c>
      <c r="O4" s="1" t="s">
        <v>29</v>
      </c>
      <c r="P4" s="1" t="s">
        <v>382</v>
      </c>
      <c r="Q4" s="1191" t="s">
        <v>28</v>
      </c>
      <c r="R4" s="1" t="s">
        <v>29</v>
      </c>
      <c r="S4" s="1" t="s">
        <v>382</v>
      </c>
    </row>
    <row r="5" spans="1:26" ht="6" customHeight="1" x14ac:dyDescent="0.2">
      <c r="A5" s="1215"/>
      <c r="B5" s="1253"/>
      <c r="C5" s="1253"/>
      <c r="D5" s="1253"/>
      <c r="E5" s="1253"/>
      <c r="F5" s="1253"/>
      <c r="G5" s="1253"/>
      <c r="H5" s="1253"/>
      <c r="I5" s="1253"/>
      <c r="J5" s="1253"/>
      <c r="K5" s="1253"/>
      <c r="L5" s="1253"/>
      <c r="M5" s="1253"/>
      <c r="N5" s="1253"/>
      <c r="O5" s="1253"/>
      <c r="P5" s="1253"/>
      <c r="Q5" s="1253"/>
      <c r="R5" s="1253"/>
      <c r="S5" s="33"/>
    </row>
    <row r="6" spans="1:26" ht="12.75" customHeight="1" x14ac:dyDescent="0.2">
      <c r="A6" s="895">
        <v>2007</v>
      </c>
      <c r="B6" s="684">
        <v>3.295006037455924</v>
      </c>
      <c r="C6" s="684">
        <v>1.6635209860709701</v>
      </c>
      <c r="D6" s="684">
        <v>2.5199186317794218</v>
      </c>
      <c r="E6" s="684">
        <v>11.950130178385477</v>
      </c>
      <c r="F6" s="684">
        <v>11.991568259511185</v>
      </c>
      <c r="G6" s="684">
        <v>11.970995288548862</v>
      </c>
      <c r="H6" s="684">
        <v>27.310495421484116</v>
      </c>
      <c r="I6" s="684">
        <v>33.658909130739787</v>
      </c>
      <c r="J6" s="684">
        <v>30.37690282559581</v>
      </c>
      <c r="K6" s="684">
        <v>37.34552007685258</v>
      </c>
      <c r="L6" s="684">
        <v>36.584205000816162</v>
      </c>
      <c r="M6" s="684">
        <v>36.958804999999998</v>
      </c>
      <c r="N6" s="684">
        <v>17.120093104424402</v>
      </c>
      <c r="O6" s="684">
        <v>14.101991357319822</v>
      </c>
      <c r="P6" s="684">
        <v>15.653690303317344</v>
      </c>
      <c r="Q6" s="684">
        <v>2.9787551813965929</v>
      </c>
      <c r="R6" s="684">
        <v>1.9998052655415484</v>
      </c>
      <c r="S6" s="684">
        <v>2.5196877971788068</v>
      </c>
      <c r="T6" s="863"/>
      <c r="U6" s="863"/>
      <c r="V6" s="863"/>
      <c r="W6" s="864"/>
      <c r="X6" s="863"/>
      <c r="Y6" s="863"/>
      <c r="Z6" s="862"/>
    </row>
    <row r="7" spans="1:26" ht="12.75" customHeight="1" x14ac:dyDescent="0.2">
      <c r="A7" s="895">
        <v>2008</v>
      </c>
      <c r="B7" s="684">
        <v>4.2409536113612232</v>
      </c>
      <c r="C7" s="684">
        <v>1.2021644348233462</v>
      </c>
      <c r="D7" s="684">
        <v>2.7621184139169728</v>
      </c>
      <c r="E7" s="684">
        <v>11.851512948975479</v>
      </c>
      <c r="F7" s="684">
        <v>9.952669468435337</v>
      </c>
      <c r="G7" s="684">
        <v>10.914261260212079</v>
      </c>
      <c r="H7" s="684">
        <v>24.890803938272857</v>
      </c>
      <c r="I7" s="684">
        <v>35.640383652148969</v>
      </c>
      <c r="J7" s="684">
        <v>30.085453510075322</v>
      </c>
      <c r="K7" s="684">
        <v>40.673018777252004</v>
      </c>
      <c r="L7" s="684">
        <v>36.117421081064393</v>
      </c>
      <c r="M7" s="684">
        <v>38.44780084459012</v>
      </c>
      <c r="N7" s="684">
        <v>16.11447876055038</v>
      </c>
      <c r="O7" s="684">
        <v>15.662481283762251</v>
      </c>
      <c r="P7" s="684">
        <v>15.892797759209918</v>
      </c>
      <c r="Q7" s="684">
        <v>2.229231963587206</v>
      </c>
      <c r="R7" s="684">
        <v>1.4248800797669279</v>
      </c>
      <c r="S7" s="684">
        <v>1.8975682119956008</v>
      </c>
      <c r="T7" s="863"/>
      <c r="U7" s="863"/>
      <c r="V7" s="863"/>
      <c r="W7" s="863"/>
      <c r="X7" s="863"/>
      <c r="Y7" s="863"/>
      <c r="Z7" s="862"/>
    </row>
    <row r="8" spans="1:26" ht="12.75" customHeight="1" x14ac:dyDescent="0.2">
      <c r="A8" s="895">
        <v>2009</v>
      </c>
      <c r="B8" s="684">
        <v>3.4983117422034788</v>
      </c>
      <c r="C8" s="684">
        <v>2.1361802645535866</v>
      </c>
      <c r="D8" s="684">
        <v>2.831303337843651</v>
      </c>
      <c r="E8" s="684">
        <v>12.879916255977578</v>
      </c>
      <c r="F8" s="684">
        <v>11.94255813719429</v>
      </c>
      <c r="G8" s="684">
        <v>12.412884359034303</v>
      </c>
      <c r="H8" s="684">
        <v>26.805244918470745</v>
      </c>
      <c r="I8" s="684">
        <v>31.571075714247133</v>
      </c>
      <c r="J8" s="684">
        <v>29.128211830781254</v>
      </c>
      <c r="K8" s="684">
        <v>36.769062942099382</v>
      </c>
      <c r="L8" s="684">
        <v>36.387482531808679</v>
      </c>
      <c r="M8" s="684">
        <v>36.573941619134267</v>
      </c>
      <c r="N8" s="684">
        <v>16.907731846185555</v>
      </c>
      <c r="O8" s="684">
        <v>15.820874190511436</v>
      </c>
      <c r="P8" s="684">
        <v>16.383861023859076</v>
      </c>
      <c r="Q8" s="684">
        <v>3.1397322950619184</v>
      </c>
      <c r="R8" s="684">
        <v>2.1418291616847824</v>
      </c>
      <c r="S8" s="684">
        <v>2.6697978293456948</v>
      </c>
      <c r="T8" s="863"/>
      <c r="U8" s="863"/>
      <c r="V8" s="863"/>
      <c r="W8" s="863"/>
      <c r="X8" s="863"/>
      <c r="Y8" s="863"/>
      <c r="Z8" s="862"/>
    </row>
    <row r="9" spans="1:26" ht="12.75" customHeight="1" x14ac:dyDescent="0.2">
      <c r="A9" s="895">
        <v>2010</v>
      </c>
      <c r="B9" s="684">
        <v>5.1176179051893502</v>
      </c>
      <c r="C9" s="684">
        <v>1.7340727253323887</v>
      </c>
      <c r="D9" s="684">
        <v>3.4695799096053173</v>
      </c>
      <c r="E9" s="684">
        <v>11.595084220474073</v>
      </c>
      <c r="F9" s="684">
        <v>13.651299316167956</v>
      </c>
      <c r="G9" s="684">
        <v>12.605102685042521</v>
      </c>
      <c r="H9" s="684">
        <v>27.075679599753478</v>
      </c>
      <c r="I9" s="684">
        <v>35.614887538890585</v>
      </c>
      <c r="J9" s="684">
        <v>31.201932898432432</v>
      </c>
      <c r="K9" s="684">
        <v>35.556264015159407</v>
      </c>
      <c r="L9" s="684">
        <v>32.555666128598801</v>
      </c>
      <c r="M9" s="684">
        <v>34.131016271983562</v>
      </c>
      <c r="N9" s="684">
        <v>17.737349796801404</v>
      </c>
      <c r="O9" s="684">
        <v>14.813755380135355</v>
      </c>
      <c r="P9" s="684">
        <v>16.302362494075439</v>
      </c>
      <c r="Q9" s="684">
        <v>2.9180044626213744</v>
      </c>
      <c r="R9" s="684">
        <v>1.6303189108774909</v>
      </c>
      <c r="S9" s="684">
        <v>2.2900057408572976</v>
      </c>
      <c r="T9" s="863"/>
      <c r="U9" s="863"/>
      <c r="V9" s="863"/>
      <c r="W9" s="863"/>
      <c r="X9" s="863"/>
      <c r="Y9" s="863"/>
      <c r="Z9" s="862"/>
    </row>
    <row r="10" spans="1:26" ht="12.75" customHeight="1" x14ac:dyDescent="0.2">
      <c r="A10" s="895">
        <v>2011</v>
      </c>
      <c r="B10" s="684">
        <v>4.2575625240790913</v>
      </c>
      <c r="C10" s="684">
        <v>1.7417818529417297</v>
      </c>
      <c r="D10" s="684">
        <v>3.0371689940392708</v>
      </c>
      <c r="E10" s="684">
        <v>10.973674516722268</v>
      </c>
      <c r="F10" s="684">
        <v>13.316560911942377</v>
      </c>
      <c r="G10" s="684">
        <v>12.109215991515329</v>
      </c>
      <c r="H10" s="684">
        <v>25.107684765012788</v>
      </c>
      <c r="I10" s="684">
        <v>31.961383659963577</v>
      </c>
      <c r="J10" s="684">
        <v>28.420149120947237</v>
      </c>
      <c r="K10" s="684">
        <v>38.959309212568208</v>
      </c>
      <c r="L10" s="684">
        <v>34.664662565478984</v>
      </c>
      <c r="M10" s="684">
        <v>36.871304521457688</v>
      </c>
      <c r="N10" s="684">
        <v>16.937238702181904</v>
      </c>
      <c r="O10" s="684">
        <v>15.411362950822546</v>
      </c>
      <c r="P10" s="684">
        <v>16.196939365147571</v>
      </c>
      <c r="Q10" s="684">
        <v>3.7645302794347559</v>
      </c>
      <c r="R10" s="684">
        <v>2.9042480588497743</v>
      </c>
      <c r="S10" s="684">
        <v>3.365222006887076</v>
      </c>
      <c r="T10" s="863"/>
      <c r="U10" s="863"/>
      <c r="V10" s="863"/>
      <c r="W10" s="863"/>
      <c r="X10" s="863"/>
      <c r="Y10" s="863"/>
      <c r="Z10" s="862"/>
    </row>
    <row r="11" spans="1:26" ht="12.75" customHeight="1" x14ac:dyDescent="0.2">
      <c r="A11" s="895" t="s">
        <v>89</v>
      </c>
      <c r="B11" s="684">
        <v>4.0893676594658555</v>
      </c>
      <c r="C11" s="684">
        <v>1.5578829555300346</v>
      </c>
      <c r="D11" s="684">
        <v>2.8553035394850292</v>
      </c>
      <c r="E11" s="684">
        <v>11.879601545975087</v>
      </c>
      <c r="F11" s="684">
        <v>13.095206087187741</v>
      </c>
      <c r="G11" s="684">
        <v>12.478965165381167</v>
      </c>
      <c r="H11" s="684">
        <v>23.563263224706763</v>
      </c>
      <c r="I11" s="684">
        <v>32.886918666757566</v>
      </c>
      <c r="J11" s="684">
        <v>28.065926104212934</v>
      </c>
      <c r="K11" s="684">
        <v>34.345452538410598</v>
      </c>
      <c r="L11" s="684">
        <v>32.278524123490747</v>
      </c>
      <c r="M11" s="684">
        <v>33.347747052294459</v>
      </c>
      <c r="N11" s="684">
        <v>20.928655350735141</v>
      </c>
      <c r="O11" s="684">
        <v>17.490881213979041</v>
      </c>
      <c r="P11" s="684">
        <v>19.27987746283987</v>
      </c>
      <c r="Q11" s="684">
        <v>5.1936596807076718</v>
      </c>
      <c r="R11" s="684">
        <v>2.6905869530559201</v>
      </c>
      <c r="S11" s="684">
        <v>3.972181</v>
      </c>
      <c r="T11" s="863"/>
      <c r="U11" s="863"/>
      <c r="V11" s="863"/>
      <c r="W11" s="863"/>
      <c r="X11" s="863"/>
      <c r="Y11" s="864"/>
    </row>
    <row r="12" spans="1:26" ht="12.75" customHeight="1" x14ac:dyDescent="0.2">
      <c r="A12" s="895" t="s">
        <v>90</v>
      </c>
      <c r="B12" s="684">
        <v>6.4580826313678301</v>
      </c>
      <c r="C12" s="684">
        <v>2.5984911986588402</v>
      </c>
      <c r="D12" s="684">
        <v>4.5823660000000004</v>
      </c>
      <c r="E12" s="684">
        <v>11.9935820296831</v>
      </c>
      <c r="F12" s="684">
        <v>13.4115674769489</v>
      </c>
      <c r="G12" s="684">
        <v>12.679245</v>
      </c>
      <c r="H12" s="684">
        <v>21.780986762936202</v>
      </c>
      <c r="I12" s="684">
        <v>28.457669740150902</v>
      </c>
      <c r="J12" s="684">
        <v>25.052783000000002</v>
      </c>
      <c r="K12" s="684">
        <v>42.318491776975499</v>
      </c>
      <c r="L12" s="684">
        <v>43.000838222967303</v>
      </c>
      <c r="M12" s="684">
        <v>42.663894999999997</v>
      </c>
      <c r="N12" s="684">
        <v>11.672683513838701</v>
      </c>
      <c r="O12" s="684">
        <v>9.8910310142497906</v>
      </c>
      <c r="P12" s="684">
        <v>10.800025</v>
      </c>
      <c r="Q12" s="684">
        <v>5.7761732851985599</v>
      </c>
      <c r="R12" s="684">
        <v>2.6404023470243101</v>
      </c>
      <c r="S12" s="684">
        <v>4.2216870000000002</v>
      </c>
    </row>
    <row r="13" spans="1:26" ht="12.75" customHeight="1" x14ac:dyDescent="0.2">
      <c r="A13" s="895">
        <v>2013</v>
      </c>
      <c r="B13" s="684">
        <v>6.3001145475372304</v>
      </c>
      <c r="C13" s="684">
        <v>3.2035685320356899</v>
      </c>
      <c r="D13" s="684">
        <v>4.8450410000000002</v>
      </c>
      <c r="E13" s="684">
        <v>11.3020236731577</v>
      </c>
      <c r="F13" s="684">
        <v>14.0308191403082</v>
      </c>
      <c r="G13" s="684">
        <v>12.596823000000001</v>
      </c>
      <c r="H13" s="684">
        <v>24.245895379916</v>
      </c>
      <c r="I13" s="684">
        <v>27.9399837793998</v>
      </c>
      <c r="J13" s="684">
        <v>26.004505999999999</v>
      </c>
      <c r="K13" s="684">
        <v>41.160748377243202</v>
      </c>
      <c r="L13" s="684">
        <v>40.957015409570197</v>
      </c>
      <c r="M13" s="684">
        <v>41.150486000000001</v>
      </c>
      <c r="N13" s="684">
        <v>12.180221458571999</v>
      </c>
      <c r="O13" s="684">
        <v>11.0300081103001</v>
      </c>
      <c r="P13" s="684">
        <v>11.583582</v>
      </c>
      <c r="Q13" s="684">
        <v>4.8109965635738803</v>
      </c>
      <c r="R13" s="684">
        <v>2.8386050283860502</v>
      </c>
      <c r="S13" s="684">
        <v>3.819563</v>
      </c>
    </row>
    <row r="14" spans="1:26" ht="12.75" customHeight="1" x14ac:dyDescent="0.2">
      <c r="A14" s="895">
        <v>2014</v>
      </c>
      <c r="B14" s="684">
        <v>6.1028536917862599</v>
      </c>
      <c r="C14" s="684">
        <v>3.26411312277525</v>
      </c>
      <c r="D14" s="684">
        <v>4.7200220000000002</v>
      </c>
      <c r="E14" s="684">
        <v>8.9632326699916192</v>
      </c>
      <c r="F14" s="684">
        <v>11.099527741703</v>
      </c>
      <c r="G14" s="684">
        <v>9.9939239999999998</v>
      </c>
      <c r="H14" s="684">
        <v>22.019811069049702</v>
      </c>
      <c r="I14" s="684">
        <v>28.0731917175349</v>
      </c>
      <c r="J14" s="684">
        <v>25.032378999999999</v>
      </c>
      <c r="K14" s="684">
        <v>45.479296527203097</v>
      </c>
      <c r="L14" s="684">
        <v>41.844606751867097</v>
      </c>
      <c r="M14" s="684">
        <v>43.685557000000003</v>
      </c>
      <c r="N14" s="684">
        <v>12.7305291443035</v>
      </c>
      <c r="O14" s="684">
        <v>12.5461219408218</v>
      </c>
      <c r="P14" s="684">
        <v>12.613189999999999</v>
      </c>
      <c r="Q14" s="684">
        <v>4.7042768976658902</v>
      </c>
      <c r="R14" s="684">
        <v>3.17243872529796</v>
      </c>
      <c r="S14" s="684">
        <v>3.9549280000000002</v>
      </c>
    </row>
    <row r="15" spans="1:26" ht="12.75" customHeight="1" x14ac:dyDescent="0.2">
      <c r="A15" s="895">
        <v>2015</v>
      </c>
      <c r="B15" s="684">
        <v>6.6008873248505946</v>
      </c>
      <c r="C15" s="684">
        <v>3.7657335404404737</v>
      </c>
      <c r="D15" s="684">
        <v>5.2991419999999998</v>
      </c>
      <c r="E15" s="684">
        <v>9.0735319024169403</v>
      </c>
      <c r="F15" s="684">
        <v>13.512735269407338</v>
      </c>
      <c r="G15" s="684">
        <v>11.204257999999999</v>
      </c>
      <c r="H15" s="684">
        <v>23.149266540246213</v>
      </c>
      <c r="I15" s="684">
        <v>31.223664951772079</v>
      </c>
      <c r="J15" s="684">
        <v>27.016102</v>
      </c>
      <c r="K15" s="684">
        <v>43.669946297052789</v>
      </c>
      <c r="L15" s="684">
        <v>35.961152648680383</v>
      </c>
      <c r="M15" s="684">
        <v>39.918038000000003</v>
      </c>
      <c r="N15" s="684">
        <v>11.564091800747965</v>
      </c>
      <c r="O15" s="684">
        <v>11.88881039295878</v>
      </c>
      <c r="P15" s="684">
        <v>11.697991</v>
      </c>
      <c r="Q15" s="684">
        <v>5.9422761346856356</v>
      </c>
      <c r="R15" s="684">
        <v>3.6479031967441546</v>
      </c>
      <c r="S15" s="684">
        <v>4.8644689999999997</v>
      </c>
    </row>
    <row r="16" spans="1:26" ht="12.75" customHeight="1" x14ac:dyDescent="0.2">
      <c r="A16" s="895">
        <v>2016</v>
      </c>
      <c r="B16" s="684">
        <v>5.9497590000000002</v>
      </c>
      <c r="C16" s="684">
        <v>3.7390569999999999</v>
      </c>
      <c r="D16" s="684">
        <v>5.0973689999999996</v>
      </c>
      <c r="E16" s="684">
        <v>10.81161</v>
      </c>
      <c r="F16" s="684">
        <v>13.681303</v>
      </c>
      <c r="G16" s="684">
        <v>12.165699</v>
      </c>
      <c r="H16" s="684">
        <v>21.969149000000002</v>
      </c>
      <c r="I16" s="684">
        <v>30.263950999999999</v>
      </c>
      <c r="J16" s="684">
        <v>25.648498</v>
      </c>
      <c r="K16" s="684">
        <v>42.967061999999999</v>
      </c>
      <c r="L16" s="684">
        <v>36.721331999999997</v>
      </c>
      <c r="M16" s="684">
        <v>39.988349999999997</v>
      </c>
      <c r="N16" s="684">
        <v>12.974572999999999</v>
      </c>
      <c r="O16" s="684">
        <v>12.587885</v>
      </c>
      <c r="P16" s="684">
        <v>12.786552</v>
      </c>
      <c r="Q16" s="684">
        <v>5.3278470000000002</v>
      </c>
      <c r="R16" s="684">
        <v>3.006472</v>
      </c>
      <c r="S16" s="684">
        <v>4.3135329999999996</v>
      </c>
    </row>
    <row r="17" spans="1:21" ht="12.75" customHeight="1" x14ac:dyDescent="0.2">
      <c r="A17" s="895">
        <v>2017</v>
      </c>
      <c r="B17" s="684">
        <v>6.0746120000000001</v>
      </c>
      <c r="C17" s="684">
        <v>3.4318719999999998</v>
      </c>
      <c r="D17" s="684">
        <v>4.9150879999999999</v>
      </c>
      <c r="E17" s="684">
        <v>10.663584999999999</v>
      </c>
      <c r="F17" s="684">
        <v>14.542983</v>
      </c>
      <c r="G17" s="684">
        <v>12.475505999999999</v>
      </c>
      <c r="H17" s="684">
        <v>22.416639</v>
      </c>
      <c r="I17" s="684">
        <v>30.750934000000001</v>
      </c>
      <c r="J17" s="684">
        <v>26.257348</v>
      </c>
      <c r="K17" s="684">
        <v>42.720370000000003</v>
      </c>
      <c r="L17" s="684">
        <v>35.474006000000003</v>
      </c>
      <c r="M17" s="684">
        <v>39.304375999999998</v>
      </c>
      <c r="N17" s="684">
        <v>12.083195999999999</v>
      </c>
      <c r="O17" s="684">
        <v>12.096500000000001</v>
      </c>
      <c r="P17" s="684">
        <v>12.083605</v>
      </c>
      <c r="Q17" s="684">
        <v>6.0415979999999996</v>
      </c>
      <c r="R17" s="684">
        <v>3.7037040000000001</v>
      </c>
      <c r="S17" s="684">
        <v>4.9640760000000004</v>
      </c>
    </row>
    <row r="18" spans="1:21" ht="12.75" customHeight="1" x14ac:dyDescent="0.2">
      <c r="A18" s="895">
        <v>2018</v>
      </c>
      <c r="B18" s="684">
        <v>7.8680000000000003</v>
      </c>
      <c r="C18" s="684">
        <v>3.8809999999999998</v>
      </c>
      <c r="D18" s="684">
        <v>6.1</v>
      </c>
      <c r="E18" s="684">
        <v>10.101000000000001</v>
      </c>
      <c r="F18" s="684">
        <v>14.452999999999999</v>
      </c>
      <c r="G18" s="684">
        <v>12.1</v>
      </c>
      <c r="H18" s="684">
        <v>22.302</v>
      </c>
      <c r="I18" s="684">
        <v>30.498000000000001</v>
      </c>
      <c r="J18" s="684">
        <v>26</v>
      </c>
      <c r="K18" s="684">
        <v>39.826000000000001</v>
      </c>
      <c r="L18" s="684">
        <v>34.673999999999999</v>
      </c>
      <c r="M18" s="684">
        <v>37.4</v>
      </c>
      <c r="N18" s="684">
        <v>13.942</v>
      </c>
      <c r="O18" s="684">
        <v>12.31</v>
      </c>
      <c r="P18" s="684">
        <v>13.1</v>
      </c>
      <c r="Q18" s="684">
        <v>5.96</v>
      </c>
      <c r="R18" s="684">
        <v>4.1829999999999998</v>
      </c>
      <c r="S18" s="684">
        <v>5.3</v>
      </c>
      <c r="U18" s="399"/>
    </row>
    <row r="19" spans="1:21" ht="6" customHeight="1" x14ac:dyDescent="0.2">
      <c r="A19" s="1090"/>
      <c r="B19" s="1090"/>
      <c r="C19" s="1090"/>
      <c r="D19" s="1090"/>
      <c r="E19" s="1090"/>
      <c r="F19" s="1090"/>
      <c r="G19" s="1090"/>
      <c r="H19" s="1090"/>
      <c r="I19" s="1090"/>
      <c r="J19" s="1090"/>
      <c r="K19" s="1090"/>
      <c r="L19" s="1090"/>
      <c r="M19" s="1090"/>
      <c r="N19" s="1090"/>
      <c r="O19" s="1090"/>
      <c r="P19" s="1090"/>
      <c r="Q19" s="1090"/>
      <c r="R19" s="1090"/>
      <c r="S19" s="1090"/>
    </row>
    <row r="20" spans="1:21" ht="43.5" customHeight="1" x14ac:dyDescent="0.2">
      <c r="A20" s="1380" t="s">
        <v>344</v>
      </c>
      <c r="B20" s="1380"/>
      <c r="C20" s="1380"/>
      <c r="D20" s="1380"/>
      <c r="E20" s="1380"/>
      <c r="F20" s="1380"/>
      <c r="G20" s="1380"/>
      <c r="H20" s="1380"/>
      <c r="I20" s="1380"/>
      <c r="J20" s="1380"/>
      <c r="K20" s="1380"/>
      <c r="L20" s="1380"/>
      <c r="M20" s="1380"/>
      <c r="N20" s="1380"/>
      <c r="O20" s="1380"/>
      <c r="P20" s="1380"/>
      <c r="Q20" s="1380"/>
      <c r="R20" s="1380"/>
      <c r="S20" s="1380"/>
    </row>
    <row r="21" spans="1:21" s="37" customFormat="1" ht="6" customHeight="1" x14ac:dyDescent="0.25">
      <c r="A21" s="521" t="s">
        <v>39</v>
      </c>
      <c r="B21" s="822"/>
      <c r="C21" s="822"/>
      <c r="D21" s="822"/>
      <c r="E21" s="822"/>
      <c r="F21" s="822"/>
      <c r="G21" s="822"/>
      <c r="H21" s="822"/>
      <c r="I21" s="822"/>
      <c r="J21" s="822"/>
      <c r="K21" s="822"/>
      <c r="L21" s="822"/>
      <c r="M21" s="822"/>
      <c r="N21" s="822"/>
      <c r="O21" s="86"/>
      <c r="P21" s="86"/>
    </row>
    <row r="22" spans="1:21" s="37" customFormat="1" ht="12.75" customHeight="1" x14ac:dyDescent="0.25">
      <c r="A22" s="1375" t="s">
        <v>194</v>
      </c>
      <c r="B22" s="1375"/>
      <c r="C22" s="1375"/>
      <c r="D22" s="1375"/>
      <c r="E22" s="1375"/>
      <c r="F22" s="1375"/>
      <c r="G22" s="1375"/>
      <c r="H22" s="1375"/>
      <c r="I22" s="1375"/>
      <c r="J22" s="1375"/>
      <c r="K22" s="1375"/>
      <c r="L22" s="1375"/>
      <c r="M22" s="1375"/>
      <c r="N22" s="1375"/>
      <c r="O22" s="1375"/>
      <c r="P22" s="1375"/>
      <c r="Q22" s="1375"/>
      <c r="R22" s="1375"/>
      <c r="S22" s="1375"/>
    </row>
    <row r="28" spans="1:21" x14ac:dyDescent="0.2">
      <c r="H28" s="1255"/>
      <c r="I28" s="1256"/>
      <c r="J28" s="1256"/>
      <c r="K28" s="1256"/>
      <c r="L28" s="1256"/>
      <c r="M28" s="1256"/>
      <c r="N28" s="1256"/>
      <c r="O28" s="1256"/>
      <c r="P28" s="1256"/>
      <c r="Q28" s="1256"/>
    </row>
    <row r="29" spans="1:21" x14ac:dyDescent="0.2">
      <c r="H29" s="1255"/>
      <c r="I29" s="1256"/>
      <c r="J29" s="1256"/>
      <c r="K29" s="1256"/>
      <c r="L29" s="1256"/>
      <c r="M29" s="1256"/>
      <c r="N29" s="1256"/>
      <c r="O29" s="1256"/>
      <c r="P29" s="1256"/>
      <c r="Q29" s="1256"/>
    </row>
  </sheetData>
  <mergeCells count="10">
    <mergeCell ref="A20:S20"/>
    <mergeCell ref="A22:S22"/>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30"/>
  <sheetViews>
    <sheetView workbookViewId="0">
      <pane ySplit="4" topLeftCell="A5" activePane="bottomLeft" state="frozen"/>
      <selection activeCell="M12" sqref="M12:M18"/>
      <selection pane="bottomLeft" activeCell="I11" sqref="I11"/>
    </sheetView>
  </sheetViews>
  <sheetFormatPr defaultColWidth="9.140625" defaultRowHeight="12.75" x14ac:dyDescent="0.2"/>
  <cols>
    <col min="1" max="19" width="6.7109375" style="1199" customWidth="1"/>
    <col min="20" max="32" width="8.7109375" style="1199" customWidth="1"/>
    <col min="33" max="16384" width="9.140625" style="1199"/>
  </cols>
  <sheetData>
    <row r="1" spans="1:20" s="74" customFormat="1" ht="30" customHeight="1" x14ac:dyDescent="0.25">
      <c r="A1" s="349"/>
      <c r="B1" s="824"/>
      <c r="C1" s="824"/>
      <c r="D1" s="824"/>
      <c r="E1" s="824"/>
      <c r="F1" s="824"/>
      <c r="G1" s="824"/>
      <c r="H1" s="824"/>
      <c r="I1" s="824"/>
      <c r="J1" s="824"/>
      <c r="K1" s="824"/>
      <c r="L1" s="824"/>
      <c r="M1" s="824"/>
      <c r="N1" s="824"/>
      <c r="O1" s="1311" t="s">
        <v>328</v>
      </c>
      <c r="P1" s="1311"/>
      <c r="Q1" s="1312"/>
      <c r="R1" s="1312"/>
      <c r="S1" s="1312"/>
      <c r="T1" s="1322"/>
    </row>
    <row r="2" spans="1:20" s="133" customFormat="1" ht="30" customHeight="1" x14ac:dyDescent="0.2">
      <c r="A2" s="1378" t="s">
        <v>428</v>
      </c>
      <c r="B2" s="1378"/>
      <c r="C2" s="1378"/>
      <c r="D2" s="1378"/>
      <c r="E2" s="1378"/>
      <c r="F2" s="1378"/>
      <c r="G2" s="1378"/>
      <c r="H2" s="1378"/>
      <c r="I2" s="1378"/>
      <c r="J2" s="1378"/>
      <c r="K2" s="1378"/>
      <c r="L2" s="1378"/>
      <c r="M2" s="1378"/>
      <c r="N2" s="1378"/>
      <c r="O2" s="1378"/>
      <c r="P2" s="1378"/>
      <c r="Q2" s="1378"/>
      <c r="R2" s="1378"/>
      <c r="S2" s="1378"/>
    </row>
    <row r="3" spans="1:20" ht="15" customHeight="1" x14ac:dyDescent="0.2">
      <c r="B3" s="1345" t="s">
        <v>113</v>
      </c>
      <c r="C3" s="1345"/>
      <c r="D3" s="1345"/>
      <c r="E3" s="1345" t="s">
        <v>114</v>
      </c>
      <c r="F3" s="1345"/>
      <c r="G3" s="1345"/>
      <c r="H3" s="1345" t="s">
        <v>115</v>
      </c>
      <c r="I3" s="1345"/>
      <c r="J3" s="1345"/>
      <c r="K3" s="1345" t="s">
        <v>116</v>
      </c>
      <c r="L3" s="1345"/>
      <c r="M3" s="1345"/>
      <c r="N3" s="1345" t="s">
        <v>117</v>
      </c>
      <c r="O3" s="1345"/>
      <c r="P3" s="1345"/>
      <c r="Q3" s="1345" t="s">
        <v>35</v>
      </c>
      <c r="R3" s="1345"/>
      <c r="S3" s="1345"/>
    </row>
    <row r="4" spans="1:20" ht="15" customHeight="1" x14ac:dyDescent="0.2">
      <c r="A4" s="3" t="s">
        <v>39</v>
      </c>
      <c r="B4" s="1191" t="s">
        <v>28</v>
      </c>
      <c r="C4" s="1" t="s">
        <v>29</v>
      </c>
      <c r="D4" s="1" t="s">
        <v>382</v>
      </c>
      <c r="E4" s="1191" t="s">
        <v>28</v>
      </c>
      <c r="F4" s="1" t="s">
        <v>29</v>
      </c>
      <c r="G4" s="1" t="s">
        <v>382</v>
      </c>
      <c r="H4" s="1191" t="s">
        <v>28</v>
      </c>
      <c r="I4" s="1" t="s">
        <v>29</v>
      </c>
      <c r="J4" s="1" t="s">
        <v>382</v>
      </c>
      <c r="K4" s="1191" t="s">
        <v>28</v>
      </c>
      <c r="L4" s="1" t="s">
        <v>29</v>
      </c>
      <c r="M4" s="1" t="s">
        <v>382</v>
      </c>
      <c r="N4" s="1191" t="s">
        <v>28</v>
      </c>
      <c r="O4" s="1" t="s">
        <v>29</v>
      </c>
      <c r="P4" s="1" t="s">
        <v>382</v>
      </c>
      <c r="Q4" s="1191" t="s">
        <v>28</v>
      </c>
      <c r="R4" s="1" t="s">
        <v>29</v>
      </c>
      <c r="S4" s="1" t="s">
        <v>382</v>
      </c>
    </row>
    <row r="5" spans="1:20" ht="6" customHeight="1" x14ac:dyDescent="0.2">
      <c r="A5" s="1215"/>
      <c r="B5" s="1253"/>
      <c r="C5" s="1253"/>
      <c r="D5" s="1253"/>
      <c r="E5" s="1253"/>
      <c r="F5" s="1253"/>
      <c r="G5" s="1253"/>
      <c r="H5" s="1253"/>
      <c r="I5" s="1253"/>
      <c r="J5" s="1253"/>
      <c r="K5" s="1253"/>
      <c r="L5" s="1253"/>
      <c r="M5" s="1253"/>
      <c r="N5" s="1253"/>
      <c r="O5" s="1253"/>
      <c r="P5" s="1253"/>
      <c r="Q5" s="1253"/>
      <c r="R5" s="1253"/>
      <c r="S5" s="33"/>
    </row>
    <row r="6" spans="1:20" ht="12.75" customHeight="1" x14ac:dyDescent="0.2">
      <c r="A6" s="895">
        <v>2007</v>
      </c>
      <c r="B6" s="684">
        <v>2.4060000000000001</v>
      </c>
      <c r="C6" s="684">
        <v>1.246</v>
      </c>
      <c r="D6" s="684">
        <v>1.8380000000000001</v>
      </c>
      <c r="E6" s="684">
        <v>11.694000000000001</v>
      </c>
      <c r="F6" s="684">
        <v>10.852</v>
      </c>
      <c r="G6" s="684">
        <v>11.282</v>
      </c>
      <c r="H6" s="684">
        <v>25.658000000000001</v>
      </c>
      <c r="I6" s="684">
        <v>32.523000000000003</v>
      </c>
      <c r="J6" s="684">
        <v>29.042999999999999</v>
      </c>
      <c r="K6" s="684">
        <v>47.738999999999997</v>
      </c>
      <c r="L6" s="684">
        <v>46.332000000000001</v>
      </c>
      <c r="M6" s="684">
        <v>47.015999999999998</v>
      </c>
      <c r="N6" s="684">
        <v>10.818</v>
      </c>
      <c r="O6" s="684">
        <v>8.2050000000000001</v>
      </c>
      <c r="P6" s="684">
        <v>9.5489999999999995</v>
      </c>
      <c r="Q6" s="684">
        <v>1.6850000000000001</v>
      </c>
      <c r="R6" s="684">
        <v>0.84199999999999997</v>
      </c>
      <c r="S6" s="684">
        <v>1.2729999999999999</v>
      </c>
    </row>
    <row r="7" spans="1:20" ht="12.75" customHeight="1" x14ac:dyDescent="0.2">
      <c r="A7" s="895">
        <v>2008</v>
      </c>
      <c r="B7" s="684">
        <v>2.9780000000000002</v>
      </c>
      <c r="C7" s="684">
        <v>0.874</v>
      </c>
      <c r="D7" s="684">
        <v>1.97</v>
      </c>
      <c r="E7" s="684">
        <v>11.656000000000001</v>
      </c>
      <c r="F7" s="684">
        <v>9.6839999999999993</v>
      </c>
      <c r="G7" s="684">
        <v>10.702</v>
      </c>
      <c r="H7" s="684">
        <v>25.731999999999999</v>
      </c>
      <c r="I7" s="684">
        <v>32.652000000000001</v>
      </c>
      <c r="J7" s="684">
        <v>29.036999999999999</v>
      </c>
      <c r="K7" s="684">
        <v>45.777999999999999</v>
      </c>
      <c r="L7" s="684">
        <v>47.756</v>
      </c>
      <c r="M7" s="684">
        <v>46.752000000000002</v>
      </c>
      <c r="N7" s="684">
        <v>11.884</v>
      </c>
      <c r="O7" s="684">
        <v>8.1769999999999996</v>
      </c>
      <c r="P7" s="684">
        <v>10.101000000000001</v>
      </c>
      <c r="Q7" s="684">
        <v>1.972</v>
      </c>
      <c r="R7" s="684">
        <v>0.85799999999999998</v>
      </c>
      <c r="S7" s="684">
        <v>1.4379999999999999</v>
      </c>
    </row>
    <row r="8" spans="1:20" ht="12.75" customHeight="1" x14ac:dyDescent="0.2">
      <c r="A8" s="895">
        <v>2009</v>
      </c>
      <c r="B8" s="684">
        <v>3.0739999999999998</v>
      </c>
      <c r="C8" s="684">
        <v>1.3440000000000001</v>
      </c>
      <c r="D8" s="684">
        <v>2.2429999999999999</v>
      </c>
      <c r="E8" s="684">
        <v>12.544</v>
      </c>
      <c r="F8" s="684">
        <v>10.170999999999999</v>
      </c>
      <c r="G8" s="684">
        <v>11.4</v>
      </c>
      <c r="H8" s="684">
        <v>26.516999999999999</v>
      </c>
      <c r="I8" s="684">
        <v>30.844999999999999</v>
      </c>
      <c r="J8" s="684">
        <v>28.603000000000002</v>
      </c>
      <c r="K8" s="684">
        <v>44.945</v>
      </c>
      <c r="L8" s="684">
        <v>46.485999999999997</v>
      </c>
      <c r="M8" s="684">
        <v>45.686</v>
      </c>
      <c r="N8" s="684">
        <v>11.021000000000001</v>
      </c>
      <c r="O8" s="684">
        <v>10.103</v>
      </c>
      <c r="P8" s="684">
        <v>10.574999999999999</v>
      </c>
      <c r="Q8" s="684">
        <v>1.899</v>
      </c>
      <c r="R8" s="684">
        <v>1.0509999999999999</v>
      </c>
      <c r="S8" s="684">
        <v>1.492</v>
      </c>
    </row>
    <row r="9" spans="1:20" ht="12.75" customHeight="1" x14ac:dyDescent="0.2">
      <c r="A9" s="895">
        <v>2010</v>
      </c>
      <c r="B9" s="684">
        <v>2.9340000000000002</v>
      </c>
      <c r="C9" s="684">
        <v>1.4710000000000001</v>
      </c>
      <c r="D9" s="684">
        <v>2.2349999999999999</v>
      </c>
      <c r="E9" s="684">
        <v>11.125</v>
      </c>
      <c r="F9" s="684">
        <v>12.93</v>
      </c>
      <c r="G9" s="684">
        <v>11.983000000000001</v>
      </c>
      <c r="H9" s="684">
        <v>25.463999999999999</v>
      </c>
      <c r="I9" s="684">
        <v>31.187000000000001</v>
      </c>
      <c r="J9" s="684">
        <v>28.213000000000001</v>
      </c>
      <c r="K9" s="684">
        <v>45.174999999999997</v>
      </c>
      <c r="L9" s="684">
        <v>44.295999999999999</v>
      </c>
      <c r="M9" s="684">
        <v>44.744</v>
      </c>
      <c r="N9" s="684">
        <v>13.371</v>
      </c>
      <c r="O9" s="684">
        <v>9.3119999999999994</v>
      </c>
      <c r="P9" s="684">
        <v>11.430999999999999</v>
      </c>
      <c r="Q9" s="684">
        <v>1.931</v>
      </c>
      <c r="R9" s="684">
        <v>0.80500000000000005</v>
      </c>
      <c r="S9" s="684">
        <v>1.393</v>
      </c>
    </row>
    <row r="10" spans="1:20" ht="12.75" customHeight="1" x14ac:dyDescent="0.2">
      <c r="A10" s="895">
        <v>2011</v>
      </c>
      <c r="B10" s="684">
        <v>3.1560000000000001</v>
      </c>
      <c r="C10" s="684">
        <v>1.194</v>
      </c>
      <c r="D10" s="684">
        <v>2.198</v>
      </c>
      <c r="E10" s="684">
        <v>11.002000000000001</v>
      </c>
      <c r="F10" s="684">
        <v>9.391</v>
      </c>
      <c r="G10" s="684">
        <v>10.227</v>
      </c>
      <c r="H10" s="684">
        <v>26.966999999999999</v>
      </c>
      <c r="I10" s="684">
        <v>31.387</v>
      </c>
      <c r="J10" s="684">
        <v>29.116</v>
      </c>
      <c r="K10" s="684">
        <v>45.387999999999998</v>
      </c>
      <c r="L10" s="684">
        <v>44.957999999999998</v>
      </c>
      <c r="M10" s="684">
        <v>45.146000000000001</v>
      </c>
      <c r="N10" s="684">
        <v>10.893000000000001</v>
      </c>
      <c r="O10" s="684">
        <v>11.492000000000001</v>
      </c>
      <c r="P10" s="684">
        <v>11.218</v>
      </c>
      <c r="Q10" s="684">
        <v>2.593</v>
      </c>
      <c r="R10" s="684">
        <v>1.5780000000000001</v>
      </c>
      <c r="S10" s="684">
        <v>2.0950000000000002</v>
      </c>
    </row>
    <row r="11" spans="1:20" ht="12.75" customHeight="1" x14ac:dyDescent="0.2">
      <c r="A11" s="895" t="s">
        <v>89</v>
      </c>
      <c r="B11" s="684">
        <v>3.319</v>
      </c>
      <c r="C11" s="684">
        <v>1.75</v>
      </c>
      <c r="D11" s="684">
        <v>2.552</v>
      </c>
      <c r="E11" s="684">
        <v>9.8119999999999994</v>
      </c>
      <c r="F11" s="684">
        <v>11.59</v>
      </c>
      <c r="G11" s="684">
        <v>10.669</v>
      </c>
      <c r="H11" s="684">
        <v>25.056999999999999</v>
      </c>
      <c r="I11" s="684">
        <v>30.385000000000002</v>
      </c>
      <c r="J11" s="684">
        <v>27.628</v>
      </c>
      <c r="K11" s="684">
        <v>45.058999999999997</v>
      </c>
      <c r="L11" s="684">
        <v>42.177</v>
      </c>
      <c r="M11" s="684">
        <v>43.646000000000001</v>
      </c>
      <c r="N11" s="684">
        <v>13.167</v>
      </c>
      <c r="O11" s="684">
        <v>11.528</v>
      </c>
      <c r="P11" s="684">
        <v>12.387</v>
      </c>
      <c r="Q11" s="684">
        <v>3.5870000000000002</v>
      </c>
      <c r="R11" s="684">
        <v>2.57</v>
      </c>
      <c r="S11" s="684">
        <v>3.1179999999999999</v>
      </c>
    </row>
    <row r="12" spans="1:20" ht="12.75" customHeight="1" x14ac:dyDescent="0.2">
      <c r="A12" s="895" t="s">
        <v>90</v>
      </c>
      <c r="B12" s="684">
        <v>3.3120278907611902</v>
      </c>
      <c r="C12" s="684">
        <v>1.77478580171359</v>
      </c>
      <c r="D12" s="684">
        <v>3.272545</v>
      </c>
      <c r="E12" s="684">
        <v>9.8198721673445704</v>
      </c>
      <c r="F12" s="684">
        <v>11.566707466340301</v>
      </c>
      <c r="G12" s="684">
        <v>11.188190000000001</v>
      </c>
      <c r="H12" s="684">
        <v>25.043579314352101</v>
      </c>
      <c r="I12" s="684">
        <v>30.416156670746599</v>
      </c>
      <c r="J12" s="684">
        <v>24.135496</v>
      </c>
      <c r="K12" s="684">
        <v>45.031958163858199</v>
      </c>
      <c r="L12" s="684">
        <v>42.166462668298699</v>
      </c>
      <c r="M12" s="684">
        <v>50.094611999999998</v>
      </c>
      <c r="N12" s="684">
        <v>13.190005810575199</v>
      </c>
      <c r="O12" s="684">
        <v>11.5055079559364</v>
      </c>
      <c r="P12" s="684">
        <v>8.7970229999999994</v>
      </c>
      <c r="Q12" s="684">
        <v>3.6025566531086599</v>
      </c>
      <c r="R12" s="684">
        <v>2.5703794369645001</v>
      </c>
      <c r="S12" s="684">
        <v>2.5121340000000001</v>
      </c>
    </row>
    <row r="13" spans="1:20" ht="12.75" customHeight="1" x14ac:dyDescent="0.2">
      <c r="A13" s="895">
        <v>2013</v>
      </c>
      <c r="B13" s="684">
        <v>4.7300312360553303</v>
      </c>
      <c r="C13" s="684">
        <v>2.03193033381713</v>
      </c>
      <c r="D13" s="684">
        <v>3.474669</v>
      </c>
      <c r="E13" s="684">
        <v>8.5229808121374404</v>
      </c>
      <c r="F13" s="684">
        <v>10.9820996613449</v>
      </c>
      <c r="G13" s="684">
        <v>9.6910129999999999</v>
      </c>
      <c r="H13" s="684">
        <v>21.1066488174922</v>
      </c>
      <c r="I13" s="684">
        <v>26.028059990324099</v>
      </c>
      <c r="J13" s="684">
        <v>23.41743</v>
      </c>
      <c r="K13" s="684">
        <v>53.279785809906301</v>
      </c>
      <c r="L13" s="684">
        <v>50.556361877116601</v>
      </c>
      <c r="M13" s="684">
        <v>51.958466000000001</v>
      </c>
      <c r="N13" s="684">
        <v>9.1923248549754604</v>
      </c>
      <c r="O13" s="684">
        <v>8.7566521528785692</v>
      </c>
      <c r="P13" s="684">
        <v>9.0201290000000007</v>
      </c>
      <c r="Q13" s="684">
        <v>3.1682284694332901</v>
      </c>
      <c r="R13" s="684">
        <v>1.6448959845186299</v>
      </c>
      <c r="S13" s="684">
        <v>2.4382929999999998</v>
      </c>
    </row>
    <row r="14" spans="1:20" ht="12.75" customHeight="1" x14ac:dyDescent="0.2">
      <c r="A14" s="895">
        <v>2014</v>
      </c>
      <c r="B14" s="684">
        <v>5.4705315797737697</v>
      </c>
      <c r="C14" s="684">
        <v>2.5494924878627598</v>
      </c>
      <c r="D14" s="684">
        <v>4.0685229999999999</v>
      </c>
      <c r="E14" s="684">
        <v>6.1545172605182401</v>
      </c>
      <c r="F14" s="684">
        <v>9.9076370375651202</v>
      </c>
      <c r="G14" s="684">
        <v>7.9639059999999997</v>
      </c>
      <c r="H14" s="684">
        <v>19.522178717470101</v>
      </c>
      <c r="I14" s="684">
        <v>25.546032209558899</v>
      </c>
      <c r="J14" s="684">
        <v>22.372852000000002</v>
      </c>
      <c r="K14" s="684">
        <v>54.983055146175303</v>
      </c>
      <c r="L14" s="684">
        <v>52.461889480673499</v>
      </c>
      <c r="M14" s="684">
        <v>53.788542</v>
      </c>
      <c r="N14" s="684">
        <v>10.3704289032517</v>
      </c>
      <c r="O14" s="684">
        <v>7.6788273347712401</v>
      </c>
      <c r="P14" s="684">
        <v>9.0858129999999999</v>
      </c>
      <c r="Q14" s="684">
        <v>3.4992883928108802</v>
      </c>
      <c r="R14" s="684">
        <v>1.8561214495684599</v>
      </c>
      <c r="S14" s="684">
        <v>2.7203650000000001</v>
      </c>
    </row>
    <row r="15" spans="1:20" ht="12.75" customHeight="1" x14ac:dyDescent="0.2">
      <c r="A15" s="895">
        <v>2015</v>
      </c>
      <c r="B15" s="684">
        <v>4.5610364487587498</v>
      </c>
      <c r="C15" s="684">
        <v>1.8215511958164441</v>
      </c>
      <c r="D15" s="684">
        <v>3.2735940000000001</v>
      </c>
      <c r="E15" s="684">
        <v>8.7287584356569727</v>
      </c>
      <c r="F15" s="684">
        <v>10.767969244309601</v>
      </c>
      <c r="G15" s="684">
        <v>9.6474759999999993</v>
      </c>
      <c r="H15" s="684">
        <v>17.966587351195841</v>
      </c>
      <c r="I15" s="684">
        <v>28.85603520779846</v>
      </c>
      <c r="J15" s="684">
        <v>23.240549000000001</v>
      </c>
      <c r="K15" s="684">
        <v>55.054051153950901</v>
      </c>
      <c r="L15" s="684">
        <v>47.499271450744281</v>
      </c>
      <c r="M15" s="684">
        <v>51.418840000000003</v>
      </c>
      <c r="N15" s="684">
        <v>10.58705796595237</v>
      </c>
      <c r="O15" s="684">
        <v>8.9029725932590864</v>
      </c>
      <c r="P15" s="684">
        <v>9.7657589999999992</v>
      </c>
      <c r="Q15" s="684">
        <v>3.1025086444834282</v>
      </c>
      <c r="R15" s="684">
        <v>2.1522003080718952</v>
      </c>
      <c r="S15" s="684">
        <v>2.6537820000000001</v>
      </c>
    </row>
    <row r="16" spans="1:20" ht="12.75" customHeight="1" x14ac:dyDescent="0.2">
      <c r="A16" s="895">
        <v>2016</v>
      </c>
      <c r="B16" s="684">
        <v>4.0543469999999999</v>
      </c>
      <c r="C16" s="684">
        <v>2.1564359999999998</v>
      </c>
      <c r="D16" s="684">
        <v>3.3170289999999998</v>
      </c>
      <c r="E16" s="684">
        <v>8.2694659999999995</v>
      </c>
      <c r="F16" s="684">
        <v>11.140230000000001</v>
      </c>
      <c r="G16" s="684">
        <v>9.5421019999999999</v>
      </c>
      <c r="H16" s="684">
        <v>21.239521</v>
      </c>
      <c r="I16" s="684">
        <v>29.463121000000001</v>
      </c>
      <c r="J16" s="684">
        <v>25.110423999999998</v>
      </c>
      <c r="K16" s="684">
        <v>54.237620999999997</v>
      </c>
      <c r="L16" s="684">
        <v>46.119171000000001</v>
      </c>
      <c r="M16" s="684">
        <v>50.155051999999998</v>
      </c>
      <c r="N16" s="684">
        <v>8.8230730000000008</v>
      </c>
      <c r="O16" s="684">
        <v>8.8321629999999995</v>
      </c>
      <c r="P16" s="684">
        <v>8.9193599999999993</v>
      </c>
      <c r="Q16" s="684">
        <v>3.375972</v>
      </c>
      <c r="R16" s="684">
        <v>2.2888790000000001</v>
      </c>
      <c r="S16" s="684">
        <v>2.9560330000000001</v>
      </c>
    </row>
    <row r="17" spans="1:21" ht="12.75" customHeight="1" x14ac:dyDescent="0.2">
      <c r="A17" s="895">
        <v>2017</v>
      </c>
      <c r="B17" s="684">
        <v>4.3097570000000003</v>
      </c>
      <c r="C17" s="684">
        <v>2.2205460000000001</v>
      </c>
      <c r="D17" s="684">
        <v>3.35615</v>
      </c>
      <c r="E17" s="684">
        <v>7.1063599999999996</v>
      </c>
      <c r="F17" s="684">
        <v>12.092103</v>
      </c>
      <c r="G17" s="684">
        <v>9.3662969999999994</v>
      </c>
      <c r="H17" s="684">
        <v>20.914739000000001</v>
      </c>
      <c r="I17" s="684">
        <v>27.875219999999999</v>
      </c>
      <c r="J17" s="684">
        <v>24.066196000000001</v>
      </c>
      <c r="K17" s="684">
        <v>54.267403999999999</v>
      </c>
      <c r="L17" s="684">
        <v>46.202064</v>
      </c>
      <c r="M17" s="684">
        <v>50.383324999999999</v>
      </c>
      <c r="N17" s="684">
        <v>9.9262300000000003</v>
      </c>
      <c r="O17" s="684">
        <v>9.3021740000000008</v>
      </c>
      <c r="P17" s="684">
        <v>9.7919230000000006</v>
      </c>
      <c r="Q17" s="684">
        <v>3.4755099999999999</v>
      </c>
      <c r="R17" s="684">
        <v>2.3078940000000001</v>
      </c>
      <c r="S17" s="684">
        <v>3.0361099999999999</v>
      </c>
    </row>
    <row r="18" spans="1:21" ht="12.75" customHeight="1" x14ac:dyDescent="0.2">
      <c r="A18" s="895">
        <v>2018</v>
      </c>
      <c r="B18" s="684">
        <v>4.9939999999999998</v>
      </c>
      <c r="C18" s="684">
        <v>2.4729999999999999</v>
      </c>
      <c r="D18" s="684">
        <v>3.9</v>
      </c>
      <c r="E18" s="684">
        <v>9.4209999999999994</v>
      </c>
      <c r="F18" s="684">
        <v>11.532999999999999</v>
      </c>
      <c r="G18" s="684">
        <v>10.4</v>
      </c>
      <c r="H18" s="684">
        <v>19.405000000000001</v>
      </c>
      <c r="I18" s="684">
        <v>26.584</v>
      </c>
      <c r="J18" s="684">
        <v>22.7</v>
      </c>
      <c r="K18" s="684">
        <v>52.365000000000002</v>
      </c>
      <c r="L18" s="684">
        <v>47.491999999999997</v>
      </c>
      <c r="M18" s="684">
        <v>49.9</v>
      </c>
      <c r="N18" s="684">
        <v>10.385</v>
      </c>
      <c r="O18" s="684">
        <v>9.7360000000000007</v>
      </c>
      <c r="P18" s="684">
        <v>10.1</v>
      </c>
      <c r="Q18" s="684">
        <v>3.43</v>
      </c>
      <c r="R18" s="684">
        <v>2.1819999999999999</v>
      </c>
      <c r="S18" s="684">
        <v>2.9</v>
      </c>
      <c r="U18" s="399"/>
    </row>
    <row r="19" spans="1:21" ht="6" customHeight="1" x14ac:dyDescent="0.2">
      <c r="A19" s="1090"/>
      <c r="B19" s="1090"/>
      <c r="C19" s="1090"/>
      <c r="D19" s="1090"/>
      <c r="E19" s="1090"/>
      <c r="F19" s="1090"/>
      <c r="G19" s="1090"/>
      <c r="H19" s="1090"/>
      <c r="I19" s="1090"/>
      <c r="J19" s="1090"/>
      <c r="K19" s="1090"/>
      <c r="L19" s="1090"/>
      <c r="M19" s="1090"/>
      <c r="N19" s="1090"/>
      <c r="O19" s="1090"/>
      <c r="P19" s="1090"/>
      <c r="Q19" s="1090"/>
      <c r="R19" s="1090"/>
      <c r="S19" s="1090"/>
    </row>
    <row r="20" spans="1:21" ht="42.75" customHeight="1" x14ac:dyDescent="0.2">
      <c r="A20" s="1380" t="s">
        <v>344</v>
      </c>
      <c r="B20" s="1380"/>
      <c r="C20" s="1380"/>
      <c r="D20" s="1380"/>
      <c r="E20" s="1380"/>
      <c r="F20" s="1380"/>
      <c r="G20" s="1380"/>
      <c r="H20" s="1380"/>
      <c r="I20" s="1380"/>
      <c r="J20" s="1380"/>
      <c r="K20" s="1380"/>
      <c r="L20" s="1380"/>
      <c r="M20" s="1380"/>
      <c r="N20" s="1380"/>
      <c r="O20" s="1380"/>
      <c r="P20" s="1380"/>
      <c r="Q20" s="1380"/>
      <c r="R20" s="1380"/>
      <c r="S20" s="1380"/>
    </row>
    <row r="21" spans="1:21" s="37" customFormat="1" ht="6" customHeight="1" x14ac:dyDescent="0.25">
      <c r="A21" s="521" t="s">
        <v>39</v>
      </c>
      <c r="B21" s="822"/>
      <c r="C21" s="822"/>
      <c r="D21" s="822"/>
      <c r="E21" s="822"/>
      <c r="F21" s="822"/>
      <c r="G21" s="822"/>
      <c r="H21" s="822"/>
      <c r="I21" s="822"/>
      <c r="J21" s="822"/>
      <c r="K21" s="822"/>
      <c r="L21" s="822"/>
      <c r="M21" s="822"/>
      <c r="N21" s="822"/>
      <c r="O21" s="86"/>
      <c r="P21" s="86"/>
    </row>
    <row r="22" spans="1:21" s="37" customFormat="1" ht="12.75" customHeight="1" x14ac:dyDescent="0.25">
      <c r="A22" s="1375" t="s">
        <v>194</v>
      </c>
      <c r="B22" s="1375"/>
      <c r="C22" s="1375"/>
      <c r="D22" s="1375"/>
      <c r="E22" s="1375"/>
      <c r="F22" s="1375"/>
      <c r="G22" s="1375"/>
      <c r="H22" s="1375"/>
      <c r="I22" s="1375"/>
      <c r="J22" s="1375"/>
      <c r="K22" s="1375"/>
      <c r="L22" s="1375"/>
      <c r="M22" s="1375"/>
      <c r="N22" s="1375"/>
      <c r="O22" s="1375"/>
      <c r="P22" s="1375"/>
      <c r="Q22" s="1375"/>
      <c r="R22" s="1375"/>
      <c r="S22" s="1375"/>
    </row>
    <row r="29" spans="1:21" x14ac:dyDescent="0.2">
      <c r="K29" s="1257"/>
      <c r="L29" s="1258"/>
      <c r="M29" s="1258"/>
      <c r="N29" s="1258"/>
      <c r="O29" s="1258"/>
      <c r="P29" s="1258"/>
      <c r="Q29" s="1258"/>
      <c r="R29" s="1258"/>
      <c r="S29" s="1258"/>
      <c r="T29" s="1258"/>
    </row>
    <row r="30" spans="1:21" x14ac:dyDescent="0.2">
      <c r="K30" s="1257"/>
      <c r="L30" s="1258"/>
      <c r="M30" s="1258"/>
      <c r="N30" s="1258"/>
      <c r="O30" s="1258"/>
      <c r="P30" s="1258"/>
      <c r="Q30" s="1258"/>
      <c r="R30" s="1258"/>
      <c r="S30" s="1258"/>
      <c r="T30" s="1258"/>
    </row>
  </sheetData>
  <mergeCells count="10">
    <mergeCell ref="A20:S20"/>
    <mergeCell ref="A22:S22"/>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23"/>
  <sheetViews>
    <sheetView workbookViewId="0">
      <pane ySplit="4" topLeftCell="A5" activePane="bottomLeft" state="frozen"/>
      <selection activeCell="A2" sqref="A2:XFD2"/>
      <selection pane="bottomLeft" activeCell="M18" activeCellId="1" sqref="J18 M18"/>
    </sheetView>
  </sheetViews>
  <sheetFormatPr defaultColWidth="9.140625" defaultRowHeight="12.75" x14ac:dyDescent="0.2"/>
  <cols>
    <col min="1" max="3" width="6.7109375" style="18" customWidth="1"/>
    <col min="4" max="4" width="6.7109375" style="571" customWidth="1"/>
    <col min="5" max="6" width="6.7109375" style="18" customWidth="1"/>
    <col min="7" max="7" width="6.7109375" style="571" customWidth="1"/>
    <col min="8" max="9" width="6.7109375" style="18" customWidth="1"/>
    <col min="10" max="10" width="6.7109375" style="571" customWidth="1"/>
    <col min="11" max="12" width="6.7109375" style="18" customWidth="1"/>
    <col min="13" max="13" width="6.7109375" style="571" customWidth="1"/>
    <col min="14" max="15" width="6.7109375" style="18" customWidth="1"/>
    <col min="16" max="16" width="6.7109375" style="571" customWidth="1"/>
    <col min="17" max="18" width="6.7109375" style="18" customWidth="1"/>
    <col min="19" max="19" width="6.7109375" style="571" customWidth="1"/>
    <col min="20" max="32" width="8.7109375" style="18" customWidth="1"/>
    <col min="33" max="16384" width="9.140625" style="18"/>
  </cols>
  <sheetData>
    <row r="1" spans="1:26" s="74" customFormat="1" ht="30" customHeight="1" x14ac:dyDescent="0.25">
      <c r="A1" s="349"/>
      <c r="B1" s="117"/>
      <c r="C1" s="117"/>
      <c r="D1" s="568"/>
      <c r="E1" s="117"/>
      <c r="F1" s="117"/>
      <c r="G1" s="568"/>
      <c r="H1" s="117"/>
      <c r="I1" s="117"/>
      <c r="J1" s="568"/>
      <c r="K1" s="117"/>
      <c r="L1" s="117"/>
      <c r="M1" s="568"/>
      <c r="N1" s="117"/>
      <c r="O1" s="1311" t="s">
        <v>328</v>
      </c>
      <c r="P1" s="1311"/>
      <c r="Q1" s="1312"/>
      <c r="R1" s="1312"/>
      <c r="S1" s="1312"/>
      <c r="T1" s="1322"/>
    </row>
    <row r="2" spans="1:26" s="133" customFormat="1" ht="30" customHeight="1" x14ac:dyDescent="0.2">
      <c r="A2" s="1378" t="s">
        <v>427</v>
      </c>
      <c r="B2" s="1378"/>
      <c r="C2" s="1378"/>
      <c r="D2" s="1378"/>
      <c r="E2" s="1378"/>
      <c r="F2" s="1378"/>
      <c r="G2" s="1378"/>
      <c r="H2" s="1378"/>
      <c r="I2" s="1378"/>
      <c r="J2" s="1378"/>
      <c r="K2" s="1378"/>
      <c r="L2" s="1378"/>
      <c r="M2" s="1378"/>
      <c r="N2" s="1378"/>
      <c r="O2" s="1378"/>
      <c r="P2" s="1378"/>
      <c r="Q2" s="1378"/>
      <c r="R2" s="1378"/>
      <c r="S2" s="1378"/>
    </row>
    <row r="3" spans="1:26" ht="15" customHeight="1" x14ac:dyDescent="0.2">
      <c r="B3" s="1326" t="s">
        <v>113</v>
      </c>
      <c r="C3" s="1326"/>
      <c r="D3" s="1326"/>
      <c r="E3" s="1326" t="s">
        <v>114</v>
      </c>
      <c r="F3" s="1326"/>
      <c r="G3" s="1326"/>
      <c r="H3" s="1326" t="s">
        <v>115</v>
      </c>
      <c r="I3" s="1326"/>
      <c r="J3" s="1326"/>
      <c r="K3" s="1326" t="s">
        <v>116</v>
      </c>
      <c r="L3" s="1326"/>
      <c r="M3" s="1326"/>
      <c r="N3" s="1326" t="s">
        <v>117</v>
      </c>
      <c r="O3" s="1326"/>
      <c r="P3" s="1326"/>
      <c r="Q3" s="1326" t="s">
        <v>35</v>
      </c>
      <c r="R3" s="1326"/>
      <c r="S3" s="1326"/>
    </row>
    <row r="4" spans="1:26" ht="15" customHeight="1" x14ac:dyDescent="0.2">
      <c r="A4" s="3" t="s">
        <v>39</v>
      </c>
      <c r="B4" s="108" t="s">
        <v>28</v>
      </c>
      <c r="C4" s="1" t="s">
        <v>29</v>
      </c>
      <c r="D4" s="1" t="s">
        <v>382</v>
      </c>
      <c r="E4" s="108" t="s">
        <v>28</v>
      </c>
      <c r="F4" s="1" t="s">
        <v>29</v>
      </c>
      <c r="G4" s="1" t="s">
        <v>382</v>
      </c>
      <c r="H4" s="108" t="s">
        <v>28</v>
      </c>
      <c r="I4" s="1" t="s">
        <v>29</v>
      </c>
      <c r="J4" s="1" t="s">
        <v>382</v>
      </c>
      <c r="K4" s="108" t="s">
        <v>28</v>
      </c>
      <c r="L4" s="1" t="s">
        <v>29</v>
      </c>
      <c r="M4" s="1" t="s">
        <v>382</v>
      </c>
      <c r="N4" s="108" t="s">
        <v>28</v>
      </c>
      <c r="O4" s="1" t="s">
        <v>29</v>
      </c>
      <c r="P4" s="1" t="s">
        <v>382</v>
      </c>
      <c r="Q4" s="108" t="s">
        <v>28</v>
      </c>
      <c r="R4" s="1" t="s">
        <v>29</v>
      </c>
      <c r="S4" s="1" t="s">
        <v>382</v>
      </c>
    </row>
    <row r="5" spans="1:26" ht="6" customHeight="1" x14ac:dyDescent="0.2">
      <c r="A5" s="273"/>
      <c r="B5" s="312"/>
      <c r="C5" s="312"/>
      <c r="D5" s="312"/>
      <c r="E5" s="312"/>
      <c r="F5" s="312"/>
      <c r="G5" s="312"/>
      <c r="H5" s="312"/>
      <c r="I5" s="312"/>
      <c r="J5" s="312"/>
      <c r="K5" s="312"/>
      <c r="L5" s="312"/>
      <c r="M5" s="312"/>
      <c r="N5" s="312"/>
      <c r="O5" s="312"/>
      <c r="P5" s="312"/>
      <c r="Q5" s="312"/>
      <c r="R5" s="312"/>
      <c r="S5" s="33"/>
    </row>
    <row r="6" spans="1:26" ht="12.75" customHeight="1" x14ac:dyDescent="0.2">
      <c r="A6" s="5">
        <v>2007</v>
      </c>
      <c r="B6" s="684">
        <v>5.14569837959725</v>
      </c>
      <c r="C6" s="684">
        <v>3.9</v>
      </c>
      <c r="D6" s="684">
        <v>4.5763547215042903</v>
      </c>
      <c r="E6" s="684">
        <v>20.775944648883264</v>
      </c>
      <c r="F6" s="684">
        <v>20.608984575719617</v>
      </c>
      <c r="G6" s="684">
        <v>20.663960394781899</v>
      </c>
      <c r="H6" s="684">
        <v>28.589175493499262</v>
      </c>
      <c r="I6" s="684">
        <v>34.74350856020515</v>
      </c>
      <c r="J6" s="684">
        <v>31.559808741932201</v>
      </c>
      <c r="K6" s="684">
        <v>25.491625562611791</v>
      </c>
      <c r="L6" s="684">
        <v>25.08159260436247</v>
      </c>
      <c r="M6" s="684">
        <v>25.2926077867407</v>
      </c>
      <c r="N6" s="684">
        <v>17</v>
      </c>
      <c r="O6" s="684">
        <v>13.473667488442874</v>
      </c>
      <c r="P6" s="684">
        <v>15.322543175475399</v>
      </c>
      <c r="Q6" s="684">
        <v>2.9670111659736551</v>
      </c>
      <c r="R6" s="684">
        <v>2.1468060703009026</v>
      </c>
      <c r="S6" s="684">
        <v>2.5847251795655199</v>
      </c>
      <c r="T6" s="866"/>
      <c r="U6" s="866"/>
      <c r="V6" s="866"/>
      <c r="W6" s="866"/>
      <c r="X6" s="866"/>
      <c r="Y6" s="866"/>
      <c r="Z6" s="865"/>
    </row>
    <row r="7" spans="1:26" ht="12.75" customHeight="1" x14ac:dyDescent="0.2">
      <c r="A7" s="5">
        <v>2008</v>
      </c>
      <c r="B7" s="684">
        <v>5.3926901518688322</v>
      </c>
      <c r="C7" s="684">
        <v>3.1</v>
      </c>
      <c r="D7" s="684">
        <v>4.2482692594784197</v>
      </c>
      <c r="E7" s="684">
        <v>20.866856158226192</v>
      </c>
      <c r="F7" s="684">
        <v>20.49584014759315</v>
      </c>
      <c r="G7" s="684">
        <v>20.634938724657498</v>
      </c>
      <c r="H7" s="684">
        <v>29.920773550629953</v>
      </c>
      <c r="I7" s="684">
        <v>35.457816109467558</v>
      </c>
      <c r="J7" s="684">
        <v>32.526853783310699</v>
      </c>
      <c r="K7" s="684">
        <v>25.305430140314844</v>
      </c>
      <c r="L7" s="684">
        <v>24.131593330815694</v>
      </c>
      <c r="M7" s="684">
        <v>24.714526769313199</v>
      </c>
      <c r="N7" s="684">
        <v>16.100000000000001</v>
      </c>
      <c r="O7" s="684">
        <v>15.396219469306541</v>
      </c>
      <c r="P7" s="684">
        <v>15.743763267186299</v>
      </c>
      <c r="Q7" s="684">
        <v>2.4056097447459015</v>
      </c>
      <c r="R7" s="684">
        <v>1.4614743347126018</v>
      </c>
      <c r="S7" s="684">
        <v>2.1316481960538098</v>
      </c>
      <c r="T7" s="866"/>
      <c r="U7" s="866"/>
      <c r="V7" s="866"/>
      <c r="W7" s="866"/>
      <c r="X7" s="866"/>
      <c r="Y7" s="866"/>
      <c r="Z7" s="865"/>
    </row>
    <row r="8" spans="1:26" ht="12.75" customHeight="1" x14ac:dyDescent="0.2">
      <c r="A8" s="5">
        <v>2009</v>
      </c>
      <c r="B8" s="684">
        <v>6.368729185956119</v>
      </c>
      <c r="C8" s="684">
        <v>4.2</v>
      </c>
      <c r="D8" s="684">
        <v>5.3007649749096597</v>
      </c>
      <c r="E8" s="684">
        <v>20.404766701897088</v>
      </c>
      <c r="F8" s="684">
        <v>21.965400348125733</v>
      </c>
      <c r="G8" s="684">
        <v>21.188588370247</v>
      </c>
      <c r="H8" s="684">
        <v>27.713880060722389</v>
      </c>
      <c r="I8" s="684">
        <v>33.235463746673169</v>
      </c>
      <c r="J8" s="684">
        <v>30.385579187687799</v>
      </c>
      <c r="K8" s="684">
        <v>24.893163247186838</v>
      </c>
      <c r="L8" s="684">
        <v>23.306679796948266</v>
      </c>
      <c r="M8" s="684">
        <v>24.119498900000799</v>
      </c>
      <c r="N8" s="684">
        <v>17.2</v>
      </c>
      <c r="O8" s="684">
        <v>15.394874173318144</v>
      </c>
      <c r="P8" s="684">
        <v>16.335334956092598</v>
      </c>
      <c r="Q8" s="684">
        <v>3.4004246131124218</v>
      </c>
      <c r="R8" s="684">
        <v>1.9085901844451791</v>
      </c>
      <c r="S8" s="684">
        <v>2.6702336110621401</v>
      </c>
      <c r="T8" s="866"/>
      <c r="U8" s="866"/>
      <c r="V8" s="866"/>
      <c r="W8" s="866"/>
      <c r="X8" s="866"/>
      <c r="Y8" s="866"/>
      <c r="Z8" s="865"/>
    </row>
    <row r="9" spans="1:26" ht="12.75" customHeight="1" x14ac:dyDescent="0.2">
      <c r="A9" s="5">
        <v>2010</v>
      </c>
      <c r="B9" s="684">
        <v>7.1525323360002764</v>
      </c>
      <c r="C9" s="684">
        <v>4.8</v>
      </c>
      <c r="D9" s="684">
        <v>6.0026608827799102</v>
      </c>
      <c r="E9" s="684">
        <v>18.812658645682983</v>
      </c>
      <c r="F9" s="684">
        <v>23.31190814090488</v>
      </c>
      <c r="G9" s="684">
        <v>21.0036181659245</v>
      </c>
      <c r="H9" s="684">
        <v>27.988361619929037</v>
      </c>
      <c r="I9" s="684">
        <v>33.867543579008355</v>
      </c>
      <c r="J9" s="684">
        <v>30.8421637817945</v>
      </c>
      <c r="K9" s="684">
        <v>24.506118003251139</v>
      </c>
      <c r="L9" s="684">
        <v>21.969806024789822</v>
      </c>
      <c r="M9" s="684">
        <v>23.274315995977201</v>
      </c>
      <c r="N9" s="684">
        <v>18.600000000000001</v>
      </c>
      <c r="O9" s="684">
        <v>14.714941429422446</v>
      </c>
      <c r="P9" s="684">
        <v>16.704920690668501</v>
      </c>
      <c r="Q9" s="684">
        <v>2.925281693787094</v>
      </c>
      <c r="R9" s="684">
        <v>1.3803925550089091</v>
      </c>
      <c r="S9" s="684">
        <v>2.1723204828553699</v>
      </c>
      <c r="T9" s="866"/>
      <c r="U9" s="866"/>
      <c r="V9" s="866"/>
      <c r="W9" s="866"/>
      <c r="X9" s="866"/>
      <c r="Y9" s="866"/>
      <c r="Z9" s="865"/>
    </row>
    <row r="10" spans="1:26" ht="12.75" customHeight="1" x14ac:dyDescent="0.2">
      <c r="A10" s="5">
        <v>2011</v>
      </c>
      <c r="B10" s="684">
        <v>6.5220918672232022</v>
      </c>
      <c r="C10" s="684">
        <v>3.5</v>
      </c>
      <c r="D10" s="684">
        <v>5.0482956260876204</v>
      </c>
      <c r="E10" s="684">
        <v>18.927240567917195</v>
      </c>
      <c r="F10" s="684">
        <v>21.096652811294156</v>
      </c>
      <c r="G10" s="684">
        <v>19.967111757084599</v>
      </c>
      <c r="H10" s="684">
        <v>28.172905019708828</v>
      </c>
      <c r="I10" s="684">
        <v>34.133821880900946</v>
      </c>
      <c r="J10" s="684">
        <v>31.049947619422799</v>
      </c>
      <c r="K10" s="684">
        <v>24.937604583893201</v>
      </c>
      <c r="L10" s="684">
        <v>23.863674224204814</v>
      </c>
      <c r="M10" s="684">
        <v>24.4033610889452</v>
      </c>
      <c r="N10" s="684">
        <v>17.600000000000001</v>
      </c>
      <c r="O10" s="684">
        <v>14.517165791801348</v>
      </c>
      <c r="P10" s="684">
        <v>16.117802525439199</v>
      </c>
      <c r="Q10" s="684">
        <v>3.8616189852724774</v>
      </c>
      <c r="R10" s="684">
        <v>2.9004492238614024</v>
      </c>
      <c r="S10" s="684">
        <v>3.4134813830205499</v>
      </c>
      <c r="T10" s="866"/>
      <c r="U10" s="866"/>
      <c r="V10" s="866"/>
      <c r="W10" s="866"/>
      <c r="X10" s="866"/>
      <c r="Y10" s="866"/>
      <c r="Z10" s="865"/>
    </row>
    <row r="11" spans="1:26" ht="12.75" customHeight="1" x14ac:dyDescent="0.2">
      <c r="A11" s="5" t="s">
        <v>89</v>
      </c>
      <c r="B11" s="684">
        <v>5.9001830983711168</v>
      </c>
      <c r="C11" s="684">
        <v>3.2</v>
      </c>
      <c r="D11" s="684">
        <v>4.5750348969699601</v>
      </c>
      <c r="E11" s="684">
        <v>18.292379686700421</v>
      </c>
      <c r="F11" s="684">
        <v>21.414319302366145</v>
      </c>
      <c r="G11" s="684">
        <v>19.810612994972701</v>
      </c>
      <c r="H11" s="684">
        <v>24.679196521727057</v>
      </c>
      <c r="I11" s="684">
        <v>31.730149555430891</v>
      </c>
      <c r="J11" s="684">
        <v>28.076759323357901</v>
      </c>
      <c r="K11" s="684">
        <v>24.363590063568587</v>
      </c>
      <c r="L11" s="684">
        <v>23.485125768697685</v>
      </c>
      <c r="M11" s="684">
        <v>23.954113660290002</v>
      </c>
      <c r="N11" s="684">
        <v>21.7</v>
      </c>
      <c r="O11" s="684">
        <v>17.481716005608611</v>
      </c>
      <c r="P11" s="684">
        <v>19.665594850497499</v>
      </c>
      <c r="Q11" s="684">
        <v>5.0757145339166376</v>
      </c>
      <c r="R11" s="684">
        <v>2.7034175761813057</v>
      </c>
      <c r="S11" s="684">
        <v>3.9178842739119801</v>
      </c>
      <c r="T11" s="866"/>
      <c r="U11" s="866"/>
      <c r="V11" s="866"/>
      <c r="W11" s="866"/>
      <c r="X11" s="866"/>
      <c r="Y11" s="866"/>
      <c r="Z11" s="865"/>
    </row>
    <row r="12" spans="1:26" ht="12.75" customHeight="1" x14ac:dyDescent="0.2">
      <c r="A12" s="5" t="s">
        <v>90</v>
      </c>
      <c r="B12" s="684">
        <v>7.7880369329586498</v>
      </c>
      <c r="C12" s="684">
        <v>3.97989107666527</v>
      </c>
      <c r="D12" s="684">
        <v>5.9276489999999997</v>
      </c>
      <c r="E12" s="684">
        <v>16.298675230831002</v>
      </c>
      <c r="F12" s="684">
        <v>18.558860494344401</v>
      </c>
      <c r="G12" s="684">
        <v>17.378539</v>
      </c>
      <c r="H12" s="684">
        <v>26.174227217984701</v>
      </c>
      <c r="I12" s="684">
        <v>29.912023460410602</v>
      </c>
      <c r="J12" s="684">
        <v>28.014279999999999</v>
      </c>
      <c r="K12" s="684">
        <v>30.991569650742701</v>
      </c>
      <c r="L12" s="684">
        <v>33.2216170925848</v>
      </c>
      <c r="M12" s="684">
        <v>32.081933999999997</v>
      </c>
      <c r="N12" s="684">
        <v>13.1272581292654</v>
      </c>
      <c r="O12" s="684">
        <v>11.8558860494344</v>
      </c>
      <c r="P12" s="684">
        <v>12.522888999999999</v>
      </c>
      <c r="Q12" s="684">
        <v>5.6202328382175804</v>
      </c>
      <c r="R12" s="684">
        <v>2.4717218265605401</v>
      </c>
      <c r="S12" s="684">
        <v>4.0747109999999997</v>
      </c>
    </row>
    <row r="13" spans="1:26" ht="12.75" customHeight="1" x14ac:dyDescent="0.2">
      <c r="A13" s="5">
        <v>2013</v>
      </c>
      <c r="B13" s="684">
        <v>7.2137404580152698</v>
      </c>
      <c r="C13" s="684">
        <v>3.8149350649350602</v>
      </c>
      <c r="D13" s="684">
        <v>5.5881590000000001</v>
      </c>
      <c r="E13" s="684">
        <v>16.412213740458</v>
      </c>
      <c r="F13" s="684">
        <v>20.292207792207801</v>
      </c>
      <c r="G13" s="684">
        <v>18.300958000000001</v>
      </c>
      <c r="H13" s="684">
        <v>26.450381679389299</v>
      </c>
      <c r="I13" s="684">
        <v>30.8441558441558</v>
      </c>
      <c r="J13" s="684">
        <v>28.516549000000001</v>
      </c>
      <c r="K13" s="684">
        <v>31.793893129771</v>
      </c>
      <c r="L13" s="684">
        <v>29.829545454545499</v>
      </c>
      <c r="M13" s="684">
        <v>30.888525999999999</v>
      </c>
      <c r="N13" s="684">
        <v>13.549618320610699</v>
      </c>
      <c r="O13" s="684">
        <v>12.378246753246801</v>
      </c>
      <c r="P13" s="684">
        <v>12.988079000000001</v>
      </c>
      <c r="Q13" s="684">
        <v>4.5801526717557204</v>
      </c>
      <c r="R13" s="684">
        <v>2.8409090909090899</v>
      </c>
      <c r="S13" s="684">
        <v>3.7177280000000001</v>
      </c>
    </row>
    <row r="14" spans="1:26" ht="12.75" customHeight="1" x14ac:dyDescent="0.2">
      <c r="A14" s="5">
        <v>2014</v>
      </c>
      <c r="B14" s="684">
        <v>7.0605262300699598</v>
      </c>
      <c r="C14" s="684">
        <v>4.3416825671980304</v>
      </c>
      <c r="D14" s="684">
        <v>5.7333889999999998</v>
      </c>
      <c r="E14" s="684">
        <v>14.6754740483257</v>
      </c>
      <c r="F14" s="684">
        <v>17.044771498958699</v>
      </c>
      <c r="G14" s="684">
        <v>15.826086</v>
      </c>
      <c r="H14" s="684">
        <v>26.0317777035294</v>
      </c>
      <c r="I14" s="684">
        <v>30.337636366464199</v>
      </c>
      <c r="J14" s="684">
        <v>28.172232999999999</v>
      </c>
      <c r="K14" s="684">
        <v>31.785447397231898</v>
      </c>
      <c r="L14" s="684">
        <v>30.380220286978801</v>
      </c>
      <c r="M14" s="684">
        <v>31.097594000000001</v>
      </c>
      <c r="N14" s="684">
        <v>15.7929158501796</v>
      </c>
      <c r="O14" s="684">
        <v>14.729412046579901</v>
      </c>
      <c r="P14" s="684">
        <v>15.244729</v>
      </c>
      <c r="Q14" s="684">
        <v>4.6538587706633603</v>
      </c>
      <c r="R14" s="684">
        <v>3.1662772338203502</v>
      </c>
      <c r="S14" s="684">
        <v>3.9259680000000001</v>
      </c>
    </row>
    <row r="15" spans="1:26" ht="12.75" customHeight="1" x14ac:dyDescent="0.2">
      <c r="A15" s="5">
        <v>2015</v>
      </c>
      <c r="B15" s="684">
        <v>7.4409443441299778</v>
      </c>
      <c r="C15" s="684">
        <v>4.646684558023626</v>
      </c>
      <c r="D15" s="684">
        <v>6.1543390000000002</v>
      </c>
      <c r="E15" s="684">
        <v>13.575795463229015</v>
      </c>
      <c r="F15" s="684">
        <v>18.9560119020116</v>
      </c>
      <c r="G15" s="684">
        <v>16.155764999999999</v>
      </c>
      <c r="H15" s="684">
        <v>27.430481868768275</v>
      </c>
      <c r="I15" s="684">
        <v>32.63543440031485</v>
      </c>
      <c r="J15" s="684">
        <v>29.870723999999999</v>
      </c>
      <c r="K15" s="684">
        <v>32.121252712485756</v>
      </c>
      <c r="L15" s="684">
        <v>26.281972178174577</v>
      </c>
      <c r="M15" s="684">
        <v>29.313186999999999</v>
      </c>
      <c r="N15" s="684">
        <v>13.684043525120865</v>
      </c>
      <c r="O15" s="684">
        <v>14.302762329725722</v>
      </c>
      <c r="P15" s="684">
        <v>13.968277</v>
      </c>
      <c r="Q15" s="684">
        <v>5.7474820862658209</v>
      </c>
      <c r="R15" s="684">
        <v>3.1771346317528932</v>
      </c>
      <c r="S15" s="684">
        <v>4.5377090000000004</v>
      </c>
    </row>
    <row r="16" spans="1:26" s="611" customFormat="1" ht="12.75" customHeight="1" x14ac:dyDescent="0.2">
      <c r="A16" s="610">
        <v>2016</v>
      </c>
      <c r="B16" s="684">
        <v>7.1604460000000003</v>
      </c>
      <c r="C16" s="684">
        <v>4.7616440000000004</v>
      </c>
      <c r="D16" s="684">
        <v>6.317564</v>
      </c>
      <c r="E16" s="684">
        <v>14.384179</v>
      </c>
      <c r="F16" s="684">
        <v>19.226742999999999</v>
      </c>
      <c r="G16" s="684">
        <v>16.593170000000001</v>
      </c>
      <c r="H16" s="684">
        <v>24.428497</v>
      </c>
      <c r="I16" s="684">
        <v>30.326014000000001</v>
      </c>
      <c r="J16" s="684">
        <v>27.145339</v>
      </c>
      <c r="K16" s="684">
        <v>32.425353000000001</v>
      </c>
      <c r="L16" s="684">
        <v>28.088439999999999</v>
      </c>
      <c r="M16" s="684">
        <v>30.202415999999999</v>
      </c>
      <c r="N16" s="684">
        <v>16.339078000000001</v>
      </c>
      <c r="O16" s="684">
        <v>14.825445999999999</v>
      </c>
      <c r="P16" s="684">
        <v>15.591364</v>
      </c>
      <c r="Q16" s="684">
        <v>5.2624469999999999</v>
      </c>
      <c r="R16" s="684">
        <v>2.7717130000000001</v>
      </c>
      <c r="S16" s="684">
        <v>4.1501460000000003</v>
      </c>
    </row>
    <row r="17" spans="1:21" ht="12.75" customHeight="1" x14ac:dyDescent="0.2">
      <c r="A17" s="5">
        <v>2017</v>
      </c>
      <c r="B17" s="684">
        <v>6.9990100000000002</v>
      </c>
      <c r="C17" s="684">
        <v>4.5191980000000003</v>
      </c>
      <c r="D17" s="684">
        <v>5.9438279999999999</v>
      </c>
      <c r="E17" s="684">
        <v>15.351601</v>
      </c>
      <c r="F17" s="684">
        <v>20.863064999999999</v>
      </c>
      <c r="G17" s="684">
        <v>17.945786999999999</v>
      </c>
      <c r="H17" s="684">
        <v>25.883130000000001</v>
      </c>
      <c r="I17" s="684">
        <v>31.566428999999999</v>
      </c>
      <c r="J17" s="684">
        <v>28.461790000000001</v>
      </c>
      <c r="K17" s="684">
        <v>29.547706000000002</v>
      </c>
      <c r="L17" s="684">
        <v>24.770641999999999</v>
      </c>
      <c r="M17" s="684">
        <v>27.286087999999999</v>
      </c>
      <c r="N17" s="684">
        <v>16.209969999999998</v>
      </c>
      <c r="O17" s="684">
        <v>14.610941</v>
      </c>
      <c r="P17" s="684">
        <v>15.431091</v>
      </c>
      <c r="Q17" s="684">
        <v>6.0085839999999999</v>
      </c>
      <c r="R17" s="684">
        <v>3.6697250000000001</v>
      </c>
      <c r="S17" s="684">
        <v>4.9314169999999997</v>
      </c>
    </row>
    <row r="18" spans="1:21" s="897" customFormat="1" ht="12.75" customHeight="1" x14ac:dyDescent="0.2">
      <c r="A18" s="895">
        <v>2018</v>
      </c>
      <c r="B18" s="684">
        <v>9.0020893516809739</v>
      </c>
      <c r="C18" s="684">
        <v>5.292619488674382</v>
      </c>
      <c r="D18" s="684">
        <v>7.3656093726752987</v>
      </c>
      <c r="E18" s="684">
        <v>15.631082596107934</v>
      </c>
      <c r="F18" s="684">
        <v>19.581008541756077</v>
      </c>
      <c r="G18" s="684">
        <v>17.48282231015077</v>
      </c>
      <c r="H18" s="684">
        <v>25.477675745011584</v>
      </c>
      <c r="I18" s="684">
        <v>31.528535333389307</v>
      </c>
      <c r="J18" s="684">
        <v>28.167962077961761</v>
      </c>
      <c r="K18" s="684">
        <v>26.534324156335202</v>
      </c>
      <c r="L18" s="684">
        <v>24.311748563201988</v>
      </c>
      <c r="M18" s="684">
        <v>25.517390089215187</v>
      </c>
      <c r="N18" s="684">
        <v>17.487066479179436</v>
      </c>
      <c r="O18" s="684">
        <v>15.272017657383245</v>
      </c>
      <c r="P18" s="684">
        <v>16.310150124077161</v>
      </c>
      <c r="Q18" s="684">
        <v>5.867761671684864</v>
      </c>
      <c r="R18" s="684">
        <v>4.01407041559502</v>
      </c>
      <c r="S18" s="684">
        <v>5.1560660259186086</v>
      </c>
      <c r="U18" s="399"/>
    </row>
    <row r="19" spans="1:21" ht="6" customHeight="1" x14ac:dyDescent="0.2">
      <c r="A19" s="159"/>
      <c r="B19" s="171"/>
      <c r="C19" s="171"/>
      <c r="D19" s="312"/>
      <c r="E19" s="171"/>
      <c r="F19" s="171"/>
      <c r="G19" s="312"/>
      <c r="H19" s="171"/>
      <c r="I19" s="171"/>
      <c r="J19" s="312"/>
      <c r="K19" s="171"/>
      <c r="L19" s="171"/>
      <c r="M19" s="312"/>
      <c r="N19" s="171"/>
      <c r="O19" s="171"/>
      <c r="P19" s="312"/>
      <c r="Q19" s="171"/>
      <c r="R19" s="171"/>
      <c r="S19" s="312"/>
    </row>
    <row r="20" spans="1:21" ht="42.95" customHeight="1" x14ac:dyDescent="0.25">
      <c r="A20" s="1380" t="s">
        <v>345</v>
      </c>
      <c r="B20" s="1340"/>
      <c r="C20" s="1340"/>
      <c r="D20" s="1340"/>
      <c r="E20" s="1340"/>
      <c r="F20" s="1340"/>
      <c r="G20" s="1340"/>
      <c r="H20" s="1340"/>
      <c r="I20" s="1340"/>
      <c r="J20" s="1340"/>
      <c r="K20" s="1397"/>
      <c r="L20" s="1397"/>
      <c r="M20" s="1397"/>
      <c r="N20" s="1397"/>
      <c r="O20" s="1397"/>
      <c r="P20" s="1397"/>
      <c r="Q20" s="1397"/>
      <c r="R20" s="1397"/>
      <c r="S20" s="572"/>
    </row>
    <row r="21" spans="1:21" s="37" customFormat="1" ht="6" customHeight="1" x14ac:dyDescent="0.25">
      <c r="A21" s="85" t="s">
        <v>39</v>
      </c>
      <c r="B21" s="66"/>
      <c r="C21" s="66"/>
      <c r="D21" s="565"/>
      <c r="E21" s="66"/>
      <c r="F21" s="66"/>
      <c r="G21" s="565"/>
      <c r="H21" s="66"/>
      <c r="I21" s="66"/>
      <c r="J21" s="565"/>
      <c r="K21" s="66"/>
      <c r="L21" s="66"/>
      <c r="M21" s="565"/>
      <c r="N21" s="66"/>
      <c r="O21" s="86"/>
      <c r="P21" s="86"/>
    </row>
    <row r="22" spans="1:21" s="37" customFormat="1" ht="12.75" customHeight="1" x14ac:dyDescent="0.25">
      <c r="A22" s="1375" t="s">
        <v>194</v>
      </c>
      <c r="B22" s="1375"/>
      <c r="C22" s="1375"/>
      <c r="D22" s="1375"/>
      <c r="E22" s="1375"/>
      <c r="F22" s="1375"/>
      <c r="G22" s="1375"/>
      <c r="H22" s="1375"/>
      <c r="I22" s="1375"/>
      <c r="J22" s="1375"/>
      <c r="K22" s="1375"/>
      <c r="L22" s="1375"/>
      <c r="M22" s="1375"/>
      <c r="N22" s="1375"/>
      <c r="O22" s="1375"/>
      <c r="P22" s="1375"/>
      <c r="Q22" s="1375"/>
      <c r="R22" s="1375"/>
      <c r="S22" s="1375"/>
    </row>
    <row r="23" spans="1:21" s="1021" customFormat="1" x14ac:dyDescent="0.2"/>
  </sheetData>
  <mergeCells count="10">
    <mergeCell ref="Q3:S3"/>
    <mergeCell ref="A22:S22"/>
    <mergeCell ref="O1:T1"/>
    <mergeCell ref="A20:R20"/>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31"/>
  <sheetViews>
    <sheetView workbookViewId="0">
      <pane ySplit="4" topLeftCell="A5" activePane="bottomLeft" state="frozen"/>
      <selection activeCell="A2" sqref="A2:XFD2"/>
      <selection pane="bottomLeft" activeCell="M18" activeCellId="1" sqref="J18 M18"/>
    </sheetView>
  </sheetViews>
  <sheetFormatPr defaultColWidth="9.140625" defaultRowHeight="12.75" x14ac:dyDescent="0.2"/>
  <cols>
    <col min="1" max="3" width="6.7109375" style="18" customWidth="1"/>
    <col min="4" max="4" width="6.7109375" style="571" customWidth="1"/>
    <col min="5" max="6" width="6.7109375" style="18" customWidth="1"/>
    <col min="7" max="7" width="6.7109375" style="571" customWidth="1"/>
    <col min="8" max="9" width="6.7109375" style="18" customWidth="1"/>
    <col min="10" max="10" width="6.7109375" style="571" customWidth="1"/>
    <col min="11" max="12" width="6.7109375" style="18" customWidth="1"/>
    <col min="13" max="13" width="6.7109375" style="571" customWidth="1"/>
    <col min="14" max="15" width="6.7109375" style="18" customWidth="1"/>
    <col min="16" max="16" width="6.7109375" style="571" customWidth="1"/>
    <col min="17" max="18" width="6.7109375" style="18" customWidth="1"/>
    <col min="19" max="19" width="6.7109375" style="571" customWidth="1"/>
    <col min="20" max="32" width="8.7109375" style="18" customWidth="1"/>
    <col min="33" max="16384" width="9.140625" style="18"/>
  </cols>
  <sheetData>
    <row r="1" spans="1:20" s="74" customFormat="1" ht="30" customHeight="1" x14ac:dyDescent="0.25">
      <c r="A1" s="349"/>
      <c r="B1" s="117"/>
      <c r="C1" s="117"/>
      <c r="D1" s="568"/>
      <c r="E1" s="117"/>
      <c r="F1" s="117"/>
      <c r="G1" s="568"/>
      <c r="H1" s="117"/>
      <c r="I1" s="117"/>
      <c r="J1" s="568"/>
      <c r="K1" s="117"/>
      <c r="L1" s="117"/>
      <c r="M1" s="568"/>
      <c r="N1" s="117"/>
      <c r="O1" s="1311" t="s">
        <v>328</v>
      </c>
      <c r="P1" s="1311"/>
      <c r="Q1" s="1312"/>
      <c r="R1" s="1312"/>
      <c r="S1" s="1312"/>
      <c r="T1" s="1322"/>
    </row>
    <row r="2" spans="1:20" s="133" customFormat="1" ht="30" customHeight="1" x14ac:dyDescent="0.2">
      <c r="A2" s="1378" t="s">
        <v>426</v>
      </c>
      <c r="B2" s="1378"/>
      <c r="C2" s="1378"/>
      <c r="D2" s="1378"/>
      <c r="E2" s="1378"/>
      <c r="F2" s="1378"/>
      <c r="G2" s="1378"/>
      <c r="H2" s="1378"/>
      <c r="I2" s="1378"/>
      <c r="J2" s="1378"/>
      <c r="K2" s="1378"/>
      <c r="L2" s="1378"/>
      <c r="M2" s="1378"/>
      <c r="N2" s="1378"/>
      <c r="O2" s="1378"/>
      <c r="P2" s="1378"/>
      <c r="Q2" s="1378"/>
      <c r="R2" s="1378"/>
      <c r="S2" s="1378"/>
    </row>
    <row r="3" spans="1:20" ht="15" customHeight="1" x14ac:dyDescent="0.2">
      <c r="B3" s="1326" t="s">
        <v>113</v>
      </c>
      <c r="C3" s="1326"/>
      <c r="D3" s="1326"/>
      <c r="E3" s="1326" t="s">
        <v>114</v>
      </c>
      <c r="F3" s="1326"/>
      <c r="G3" s="1326"/>
      <c r="H3" s="1326" t="s">
        <v>115</v>
      </c>
      <c r="I3" s="1326"/>
      <c r="J3" s="1326"/>
      <c r="K3" s="1326" t="s">
        <v>116</v>
      </c>
      <c r="L3" s="1326"/>
      <c r="M3" s="1326"/>
      <c r="N3" s="1326" t="s">
        <v>117</v>
      </c>
      <c r="O3" s="1326"/>
      <c r="P3" s="1326"/>
      <c r="Q3" s="1326" t="s">
        <v>35</v>
      </c>
      <c r="R3" s="1326"/>
      <c r="S3" s="1326"/>
    </row>
    <row r="4" spans="1:20" ht="15" customHeight="1" x14ac:dyDescent="0.2">
      <c r="A4" s="3" t="s">
        <v>39</v>
      </c>
      <c r="B4" s="108" t="s">
        <v>28</v>
      </c>
      <c r="C4" s="1" t="s">
        <v>29</v>
      </c>
      <c r="D4" s="1" t="s">
        <v>382</v>
      </c>
      <c r="E4" s="108" t="s">
        <v>28</v>
      </c>
      <c r="F4" s="1" t="s">
        <v>29</v>
      </c>
      <c r="G4" s="1" t="s">
        <v>382</v>
      </c>
      <c r="H4" s="108" t="s">
        <v>28</v>
      </c>
      <c r="I4" s="1" t="s">
        <v>29</v>
      </c>
      <c r="J4" s="1" t="s">
        <v>382</v>
      </c>
      <c r="K4" s="108" t="s">
        <v>28</v>
      </c>
      <c r="L4" s="1" t="s">
        <v>29</v>
      </c>
      <c r="M4" s="1" t="s">
        <v>382</v>
      </c>
      <c r="N4" s="108" t="s">
        <v>28</v>
      </c>
      <c r="O4" s="1" t="s">
        <v>29</v>
      </c>
      <c r="P4" s="1" t="s">
        <v>382</v>
      </c>
      <c r="Q4" s="108" t="s">
        <v>28</v>
      </c>
      <c r="R4" s="1" t="s">
        <v>29</v>
      </c>
      <c r="S4" s="1" t="s">
        <v>382</v>
      </c>
    </row>
    <row r="5" spans="1:20" ht="6" customHeight="1" x14ac:dyDescent="0.2">
      <c r="A5" s="273"/>
      <c r="B5" s="312"/>
      <c r="C5" s="312"/>
      <c r="D5" s="312"/>
      <c r="E5" s="312"/>
      <c r="F5" s="312"/>
      <c r="G5" s="312"/>
      <c r="H5" s="312"/>
      <c r="I5" s="312"/>
      <c r="J5" s="312"/>
      <c r="K5" s="312"/>
      <c r="L5" s="312"/>
      <c r="M5" s="312"/>
      <c r="N5" s="312"/>
      <c r="O5" s="312"/>
      <c r="P5" s="312"/>
      <c r="Q5" s="312"/>
      <c r="R5" s="312"/>
      <c r="S5" s="33"/>
    </row>
    <row r="6" spans="1:20" ht="12.75" customHeight="1" x14ac:dyDescent="0.2">
      <c r="A6" s="5">
        <v>2007</v>
      </c>
      <c r="B6" s="684">
        <v>4.6417305092383998</v>
      </c>
      <c r="C6" s="684">
        <v>3.0042918454935599</v>
      </c>
      <c r="D6" s="684">
        <v>3.8779391636357801</v>
      </c>
      <c r="E6" s="684">
        <v>21.406038756196502</v>
      </c>
      <c r="F6" s="684">
        <v>21.0300429184549</v>
      </c>
      <c r="G6" s="684">
        <v>21.238469097499198</v>
      </c>
      <c r="H6" s="684">
        <v>29.923388913925201</v>
      </c>
      <c r="I6" s="684">
        <v>37.672865999046302</v>
      </c>
      <c r="J6" s="684">
        <v>33.692118145185503</v>
      </c>
      <c r="K6" s="684">
        <v>30.013519603424999</v>
      </c>
      <c r="L6" s="684">
        <v>27.8493085360038</v>
      </c>
      <c r="M6" s="684">
        <v>28.897900899697799</v>
      </c>
      <c r="N6" s="684">
        <v>12.392969806219</v>
      </c>
      <c r="O6" s="684">
        <v>9.5374344301382905</v>
      </c>
      <c r="P6" s="684">
        <v>11.026747478954301</v>
      </c>
      <c r="Q6" s="684">
        <v>1.62235241099594</v>
      </c>
      <c r="R6" s="684">
        <v>0.906056270863138</v>
      </c>
      <c r="S6" s="684">
        <v>1.26682521502738</v>
      </c>
    </row>
    <row r="7" spans="1:20" ht="12.75" customHeight="1" x14ac:dyDescent="0.2">
      <c r="A7" s="5">
        <v>2008</v>
      </c>
      <c r="B7" s="684">
        <v>5.8201058201058196</v>
      </c>
      <c r="C7" s="684">
        <v>2.8361344537815101</v>
      </c>
      <c r="D7" s="684">
        <v>4.4119295169968904</v>
      </c>
      <c r="E7" s="684">
        <v>22.2222222222222</v>
      </c>
      <c r="F7" s="684">
        <v>21.743697478991599</v>
      </c>
      <c r="G7" s="684">
        <v>22.032460869526801</v>
      </c>
      <c r="H7" s="684">
        <v>29.918229918229901</v>
      </c>
      <c r="I7" s="684">
        <v>36.502100840336098</v>
      </c>
      <c r="J7" s="684">
        <v>33.062917877062503</v>
      </c>
      <c r="K7" s="684">
        <v>27.272727272727298</v>
      </c>
      <c r="L7" s="684">
        <v>28.203781512605001</v>
      </c>
      <c r="M7" s="684">
        <v>27.693793211880902</v>
      </c>
      <c r="N7" s="684">
        <v>12.698412698412699</v>
      </c>
      <c r="O7" s="684">
        <v>10.031512605042</v>
      </c>
      <c r="P7" s="684">
        <v>11.3928131723261</v>
      </c>
      <c r="Q7" s="684">
        <v>2.0683020683020699</v>
      </c>
      <c r="R7" s="684">
        <v>0.68277310924369705</v>
      </c>
      <c r="S7" s="684">
        <v>1.40608535220678</v>
      </c>
    </row>
    <row r="8" spans="1:20" ht="12.75" customHeight="1" x14ac:dyDescent="0.2">
      <c r="A8" s="5">
        <v>2009</v>
      </c>
      <c r="B8" s="684">
        <v>4.9079754601227004</v>
      </c>
      <c r="C8" s="684">
        <v>3.4800409416581402</v>
      </c>
      <c r="D8" s="684">
        <v>4.2228241565378601</v>
      </c>
      <c r="E8" s="684">
        <v>21.9443133553563</v>
      </c>
      <c r="F8" s="684">
        <v>20.675537359263</v>
      </c>
      <c r="G8" s="684">
        <v>21.338962781406</v>
      </c>
      <c r="H8" s="684">
        <v>31.2883435582822</v>
      </c>
      <c r="I8" s="684">
        <v>35.568065506652999</v>
      </c>
      <c r="J8" s="684">
        <v>33.380773042976202</v>
      </c>
      <c r="K8" s="684">
        <v>26.050023596035899</v>
      </c>
      <c r="L8" s="684">
        <v>27.328556806550701</v>
      </c>
      <c r="M8" s="684">
        <v>26.6493676175334</v>
      </c>
      <c r="N8" s="684">
        <v>13.544124587069399</v>
      </c>
      <c r="O8" s="684">
        <v>11.7195496417605</v>
      </c>
      <c r="P8" s="684">
        <v>12.647889871457901</v>
      </c>
      <c r="Q8" s="684">
        <v>2.2652194431335499</v>
      </c>
      <c r="R8" s="684">
        <v>1.2282497441146401</v>
      </c>
      <c r="S8" s="684">
        <v>1.76018253008866</v>
      </c>
    </row>
    <row r="9" spans="1:20" ht="12.75" customHeight="1" x14ac:dyDescent="0.2">
      <c r="A9" s="5">
        <v>2010</v>
      </c>
      <c r="B9" s="684">
        <v>4.8081593006313703</v>
      </c>
      <c r="C9" s="684">
        <v>3.4042553191489402</v>
      </c>
      <c r="D9" s="684">
        <v>4.1522111785845102</v>
      </c>
      <c r="E9" s="684">
        <v>19.621175327829</v>
      </c>
      <c r="F9" s="684">
        <v>21.648936170212799</v>
      </c>
      <c r="G9" s="684">
        <v>20.577471316375899</v>
      </c>
      <c r="H9" s="684">
        <v>29.188926663428798</v>
      </c>
      <c r="I9" s="684">
        <v>36.010638297872298</v>
      </c>
      <c r="J9" s="684">
        <v>32.464636223365098</v>
      </c>
      <c r="K9" s="684">
        <v>29.286061194754701</v>
      </c>
      <c r="L9" s="684">
        <v>27.021276595744698</v>
      </c>
      <c r="M9" s="684">
        <v>28.206973908829699</v>
      </c>
      <c r="N9" s="684">
        <v>15.0072850898494</v>
      </c>
      <c r="O9" s="684">
        <v>10.9574468085106</v>
      </c>
      <c r="P9" s="684">
        <v>13.0496877105381</v>
      </c>
      <c r="Q9" s="684">
        <v>2.0883924235065598</v>
      </c>
      <c r="R9" s="684">
        <v>0.95744680851063801</v>
      </c>
      <c r="S9" s="684">
        <v>1.5490196623066701</v>
      </c>
    </row>
    <row r="10" spans="1:20" ht="12.75" customHeight="1" x14ac:dyDescent="0.2">
      <c r="A10" s="5">
        <v>2011</v>
      </c>
      <c r="B10" s="684">
        <v>5.8950784207679803</v>
      </c>
      <c r="C10" s="684">
        <v>2.56849315068493</v>
      </c>
      <c r="D10" s="684">
        <v>4.2602108751099204</v>
      </c>
      <c r="E10" s="684">
        <v>20.2812330989724</v>
      </c>
      <c r="F10" s="684">
        <v>21.289954337899498</v>
      </c>
      <c r="G10" s="684">
        <v>20.7953553303647</v>
      </c>
      <c r="H10" s="684">
        <v>30.773391022174099</v>
      </c>
      <c r="I10" s="684">
        <v>34.189497716894998</v>
      </c>
      <c r="J10" s="684">
        <v>32.437850134885998</v>
      </c>
      <c r="K10" s="684">
        <v>28.2314764737696</v>
      </c>
      <c r="L10" s="684">
        <v>27.168949771689501</v>
      </c>
      <c r="M10" s="684">
        <v>27.691136196154002</v>
      </c>
      <c r="N10" s="684">
        <v>12.2228231476474</v>
      </c>
      <c r="O10" s="684">
        <v>13.299086757990899</v>
      </c>
      <c r="P10" s="684">
        <v>12.760755269083001</v>
      </c>
      <c r="Q10" s="684">
        <v>2.5959978366684702</v>
      </c>
      <c r="R10" s="684">
        <v>1.4840182648401801</v>
      </c>
      <c r="S10" s="684">
        <v>2.0546921944024401</v>
      </c>
    </row>
    <row r="11" spans="1:20" ht="12.75" customHeight="1" x14ac:dyDescent="0.2">
      <c r="A11" s="5" t="s">
        <v>89</v>
      </c>
      <c r="B11" s="684">
        <v>4.9418604651162799</v>
      </c>
      <c r="C11" s="684">
        <v>3.6719706242350099</v>
      </c>
      <c r="D11" s="684">
        <v>4.3324894595347798</v>
      </c>
      <c r="E11" s="684">
        <v>18.3139534883721</v>
      </c>
      <c r="F11" s="684">
        <v>21.787025703794399</v>
      </c>
      <c r="G11" s="684">
        <v>20.026706450577301</v>
      </c>
      <c r="H11" s="684">
        <v>29.6511627906977</v>
      </c>
      <c r="I11" s="684">
        <v>32.986536107711103</v>
      </c>
      <c r="J11" s="684">
        <v>31.2508257634193</v>
      </c>
      <c r="K11" s="684">
        <v>28.7209302325581</v>
      </c>
      <c r="L11" s="684">
        <v>25.397796817625501</v>
      </c>
      <c r="M11" s="684">
        <v>27.087867815526501</v>
      </c>
      <c r="N11" s="684">
        <v>14.709302325581399</v>
      </c>
      <c r="O11" s="684">
        <v>13.5862913096695</v>
      </c>
      <c r="P11" s="684">
        <v>14.1552652232968</v>
      </c>
      <c r="Q11" s="684">
        <v>3.6627906976744198</v>
      </c>
      <c r="R11" s="684">
        <v>2.5703794369645001</v>
      </c>
      <c r="S11" s="684">
        <v>3.14684528764522</v>
      </c>
    </row>
    <row r="12" spans="1:20" ht="12.75" customHeight="1" x14ac:dyDescent="0.2">
      <c r="A12" s="5" t="s">
        <v>90</v>
      </c>
      <c r="B12" s="684">
        <v>5.9895833333333304</v>
      </c>
      <c r="C12" s="684">
        <v>3.3953997809419501</v>
      </c>
      <c r="D12" s="684">
        <v>4.7222860000000004</v>
      </c>
      <c r="E12" s="684">
        <v>16.40625</v>
      </c>
      <c r="F12" s="684">
        <v>18.6199342825849</v>
      </c>
      <c r="G12" s="684">
        <v>17.480526000000001</v>
      </c>
      <c r="H12" s="684">
        <v>24.7916666666667</v>
      </c>
      <c r="I12" s="684">
        <v>32.1467688937568</v>
      </c>
      <c r="J12" s="684">
        <v>28.398975</v>
      </c>
      <c r="K12" s="684">
        <v>35.5729166666667</v>
      </c>
      <c r="L12" s="684">
        <v>33.296823658269403</v>
      </c>
      <c r="M12" s="684">
        <v>34.454576000000003</v>
      </c>
      <c r="N12" s="684">
        <v>13.3854166666667</v>
      </c>
      <c r="O12" s="684">
        <v>10.8433734939759</v>
      </c>
      <c r="P12" s="684">
        <v>12.129388000000001</v>
      </c>
      <c r="Q12" s="684">
        <v>3.8541666666666701</v>
      </c>
      <c r="R12" s="684">
        <v>1.6976998904709699</v>
      </c>
      <c r="S12" s="684">
        <v>2.8142499999999999</v>
      </c>
    </row>
    <row r="13" spans="1:20" ht="12.75" customHeight="1" x14ac:dyDescent="0.2">
      <c r="A13" s="5">
        <v>2013</v>
      </c>
      <c r="B13" s="684">
        <v>6.1524743646901499</v>
      </c>
      <c r="C13" s="684">
        <v>3.1945788964182</v>
      </c>
      <c r="D13" s="684">
        <v>4.7442270000000004</v>
      </c>
      <c r="E13" s="684">
        <v>14.177440927329499</v>
      </c>
      <c r="F13" s="684">
        <v>17.618586640851898</v>
      </c>
      <c r="G13" s="684">
        <v>15.823281</v>
      </c>
      <c r="H13" s="684">
        <v>27.5078020508248</v>
      </c>
      <c r="I13" s="684">
        <v>30.300096805421099</v>
      </c>
      <c r="J13" s="684">
        <v>28.790611999999999</v>
      </c>
      <c r="K13" s="684">
        <v>34.819438252340603</v>
      </c>
      <c r="L13" s="684">
        <v>33.591481122942902</v>
      </c>
      <c r="M13" s="684">
        <v>34.212015999999998</v>
      </c>
      <c r="N13" s="684">
        <v>14.400356665180601</v>
      </c>
      <c r="O13" s="684">
        <v>13.649564375604999</v>
      </c>
      <c r="P13" s="684">
        <v>14.083129</v>
      </c>
      <c r="Q13" s="684">
        <v>2.9424877396344198</v>
      </c>
      <c r="R13" s="684">
        <v>1.6456921587608899</v>
      </c>
      <c r="S13" s="684">
        <v>2.3467359999999999</v>
      </c>
    </row>
    <row r="14" spans="1:20" ht="12.75" customHeight="1" x14ac:dyDescent="0.2">
      <c r="A14" s="5">
        <v>2014</v>
      </c>
      <c r="B14" s="684">
        <v>7.0391903767217503</v>
      </c>
      <c r="C14" s="684">
        <v>3.2813055566456399</v>
      </c>
      <c r="D14" s="684">
        <v>5.2280530000000001</v>
      </c>
      <c r="E14" s="684">
        <v>11.6198184522431</v>
      </c>
      <c r="F14" s="684">
        <v>16.847418970133699</v>
      </c>
      <c r="G14" s="684">
        <v>14.143965</v>
      </c>
      <c r="H14" s="684">
        <v>27.379401216887601</v>
      </c>
      <c r="I14" s="684">
        <v>29.922715012602801</v>
      </c>
      <c r="J14" s="684">
        <v>28.601398</v>
      </c>
      <c r="K14" s="684">
        <v>35.344425859573299</v>
      </c>
      <c r="L14" s="684">
        <v>35.3305819248639</v>
      </c>
      <c r="M14" s="684">
        <v>35.329901</v>
      </c>
      <c r="N14" s="684">
        <v>15.461324511229799</v>
      </c>
      <c r="O14" s="684">
        <v>12.896759058062701</v>
      </c>
      <c r="P14" s="684">
        <v>14.217993999999999</v>
      </c>
      <c r="Q14" s="684">
        <v>3.1558395833445601</v>
      </c>
      <c r="R14" s="684">
        <v>1.7212194776912799</v>
      </c>
      <c r="S14" s="684">
        <v>2.478688</v>
      </c>
    </row>
    <row r="15" spans="1:20" ht="12.75" customHeight="1" x14ac:dyDescent="0.2">
      <c r="A15" s="5">
        <v>2015</v>
      </c>
      <c r="B15" s="684">
        <v>6.043837509717302</v>
      </c>
      <c r="C15" s="684">
        <v>3.2297513852775199</v>
      </c>
      <c r="D15" s="684">
        <v>4.7116239999999996</v>
      </c>
      <c r="E15" s="684">
        <v>12.991981950523677</v>
      </c>
      <c r="F15" s="684">
        <v>17.407673019576869</v>
      </c>
      <c r="G15" s="684">
        <v>15.089428</v>
      </c>
      <c r="H15" s="684">
        <v>23.682829126207768</v>
      </c>
      <c r="I15" s="684">
        <v>31.762676375847171</v>
      </c>
      <c r="J15" s="684">
        <v>27.533462</v>
      </c>
      <c r="K15" s="684">
        <v>38.205749316565672</v>
      </c>
      <c r="L15" s="684">
        <v>31.978682422912581</v>
      </c>
      <c r="M15" s="684">
        <v>35.212971000000003</v>
      </c>
      <c r="N15" s="684">
        <v>15.860757318875265</v>
      </c>
      <c r="O15" s="684">
        <v>13.717268197396788</v>
      </c>
      <c r="P15" s="684">
        <v>14.859106000000001</v>
      </c>
      <c r="Q15" s="684">
        <v>3.2148447781088061</v>
      </c>
      <c r="R15" s="684">
        <v>1.9039485989888798</v>
      </c>
      <c r="S15" s="684">
        <v>2.5934089999999999</v>
      </c>
    </row>
    <row r="16" spans="1:20" s="611" customFormat="1" ht="12.75" customHeight="1" x14ac:dyDescent="0.2">
      <c r="A16" s="610">
        <v>2016</v>
      </c>
      <c r="B16" s="684">
        <v>5.4086360000000004</v>
      </c>
      <c r="C16" s="684">
        <v>3.015927</v>
      </c>
      <c r="D16" s="684">
        <v>4.4653609999999997</v>
      </c>
      <c r="E16" s="684">
        <v>13.351454</v>
      </c>
      <c r="F16" s="684">
        <v>17.026187</v>
      </c>
      <c r="G16" s="684">
        <v>14.985324</v>
      </c>
      <c r="H16" s="684">
        <v>26.857212000000001</v>
      </c>
      <c r="I16" s="684">
        <v>32.050792999999999</v>
      </c>
      <c r="J16" s="684">
        <v>29.138041000000001</v>
      </c>
      <c r="K16" s="684">
        <v>37.675451000000002</v>
      </c>
      <c r="L16" s="684">
        <v>31.284576999999999</v>
      </c>
      <c r="M16" s="684">
        <v>34.715643999999998</v>
      </c>
      <c r="N16" s="684">
        <v>13.106299999999999</v>
      </c>
      <c r="O16" s="684">
        <v>13.931603000000001</v>
      </c>
      <c r="P16" s="684">
        <v>13.484975</v>
      </c>
      <c r="Q16" s="684">
        <v>3.600946</v>
      </c>
      <c r="R16" s="684">
        <v>2.6909139999999998</v>
      </c>
      <c r="S16" s="684">
        <v>3.210655</v>
      </c>
    </row>
    <row r="17" spans="1:21" ht="12.75" customHeight="1" x14ac:dyDescent="0.2">
      <c r="A17" s="5">
        <v>2017</v>
      </c>
      <c r="B17" s="684">
        <v>5.694477</v>
      </c>
      <c r="C17" s="684">
        <v>3.271118</v>
      </c>
      <c r="D17" s="684">
        <v>4.6503810000000003</v>
      </c>
      <c r="E17" s="684">
        <v>13.309870999999999</v>
      </c>
      <c r="F17" s="684">
        <v>19.277276000000001</v>
      </c>
      <c r="G17" s="684">
        <v>16.014256</v>
      </c>
      <c r="H17" s="684">
        <v>26.227146000000001</v>
      </c>
      <c r="I17" s="684">
        <v>31.682452000000001</v>
      </c>
      <c r="J17" s="684">
        <v>28.567520999999999</v>
      </c>
      <c r="K17" s="684">
        <v>35.889859999999999</v>
      </c>
      <c r="L17" s="684">
        <v>29.579886999999999</v>
      </c>
      <c r="M17" s="684">
        <v>32.876613999999996</v>
      </c>
      <c r="N17" s="684">
        <v>15.693714</v>
      </c>
      <c r="O17" s="684">
        <v>14.161567</v>
      </c>
      <c r="P17" s="684">
        <v>15.136138000000001</v>
      </c>
      <c r="Q17" s="684">
        <v>3.1849319999999999</v>
      </c>
      <c r="R17" s="684">
        <v>2.0276999999999998</v>
      </c>
      <c r="S17" s="684">
        <v>2.75509</v>
      </c>
    </row>
    <row r="18" spans="1:21" s="897" customFormat="1" ht="12.75" customHeight="1" x14ac:dyDescent="0.2">
      <c r="A18" s="895">
        <v>2018</v>
      </c>
      <c r="B18" s="684">
        <v>6.790052227536238</v>
      </c>
      <c r="C18" s="684">
        <v>3.5966323181794788</v>
      </c>
      <c r="D18" s="684">
        <v>5.4231652822281085</v>
      </c>
      <c r="E18" s="684">
        <v>14.7413087115353</v>
      </c>
      <c r="F18" s="684">
        <v>17.911029862585622</v>
      </c>
      <c r="G18" s="684">
        <v>16.202835336409752</v>
      </c>
      <c r="H18" s="684">
        <v>23.563581896273746</v>
      </c>
      <c r="I18" s="684">
        <v>29.957857041131774</v>
      </c>
      <c r="J18" s="684">
        <v>26.533849187989251</v>
      </c>
      <c r="K18" s="684">
        <v>33.207102026967974</v>
      </c>
      <c r="L18" s="684">
        <v>30.674161834201563</v>
      </c>
      <c r="M18" s="684">
        <v>31.849544510006524</v>
      </c>
      <c r="N18" s="684">
        <v>18.238500308425426</v>
      </c>
      <c r="O18" s="684">
        <v>15.384315602025367</v>
      </c>
      <c r="P18" s="684">
        <v>16.905274076170347</v>
      </c>
      <c r="Q18" s="684">
        <v>3.4594548292613285</v>
      </c>
      <c r="R18" s="684">
        <v>2.476003341876202</v>
      </c>
      <c r="S18" s="684">
        <v>3.08533160719373</v>
      </c>
      <c r="U18" s="399"/>
    </row>
    <row r="19" spans="1:21" ht="6" customHeight="1" x14ac:dyDescent="0.2">
      <c r="A19" s="159"/>
      <c r="B19" s="171"/>
      <c r="C19" s="171"/>
      <c r="D19" s="312"/>
      <c r="E19" s="171"/>
      <c r="F19" s="171"/>
      <c r="G19" s="312"/>
      <c r="H19" s="171"/>
      <c r="I19" s="171"/>
      <c r="J19" s="312"/>
      <c r="K19" s="171"/>
      <c r="L19" s="171"/>
      <c r="M19" s="312"/>
      <c r="N19" s="171"/>
      <c r="O19" s="171"/>
      <c r="P19" s="312"/>
      <c r="Q19" s="171"/>
      <c r="R19" s="171"/>
      <c r="S19" s="312"/>
    </row>
    <row r="20" spans="1:21" ht="42.95" customHeight="1" x14ac:dyDescent="0.2">
      <c r="A20" s="1380" t="s">
        <v>345</v>
      </c>
      <c r="B20" s="1380"/>
      <c r="C20" s="1380"/>
      <c r="D20" s="1380"/>
      <c r="E20" s="1380"/>
      <c r="F20" s="1380"/>
      <c r="G20" s="1380"/>
      <c r="H20" s="1380"/>
      <c r="I20" s="1380"/>
      <c r="J20" s="1380"/>
      <c r="K20" s="1380"/>
      <c r="L20" s="1380"/>
      <c r="M20" s="1380"/>
      <c r="N20" s="1380"/>
      <c r="O20" s="1380"/>
      <c r="P20" s="1380"/>
      <c r="Q20" s="1380"/>
      <c r="R20" s="1380"/>
      <c r="S20" s="1380"/>
    </row>
    <row r="21" spans="1:21" s="37" customFormat="1" ht="6" customHeight="1" x14ac:dyDescent="0.25">
      <c r="A21" s="85" t="s">
        <v>39</v>
      </c>
      <c r="B21" s="66"/>
      <c r="C21" s="66"/>
      <c r="D21" s="565"/>
      <c r="E21" s="66"/>
      <c r="F21" s="66"/>
      <c r="G21" s="565"/>
      <c r="H21" s="66"/>
      <c r="I21" s="66"/>
      <c r="J21" s="565"/>
      <c r="K21" s="66"/>
      <c r="L21" s="66"/>
      <c r="M21" s="565"/>
      <c r="N21" s="66"/>
      <c r="O21" s="86"/>
      <c r="P21" s="86"/>
    </row>
    <row r="22" spans="1:21" s="37" customFormat="1" ht="12.75" customHeight="1" x14ac:dyDescent="0.25">
      <c r="A22" s="1375" t="s">
        <v>194</v>
      </c>
      <c r="B22" s="1375"/>
      <c r="C22" s="1375"/>
      <c r="D22" s="1375"/>
      <c r="E22" s="1375"/>
      <c r="F22" s="1375"/>
      <c r="G22" s="1375"/>
      <c r="H22" s="1375"/>
      <c r="I22" s="1375"/>
      <c r="J22" s="1375"/>
      <c r="K22" s="1375"/>
      <c r="L22" s="1375"/>
      <c r="M22" s="1375"/>
      <c r="N22" s="1375"/>
      <c r="O22" s="1375"/>
      <c r="P22" s="1375"/>
      <c r="Q22" s="1375"/>
      <c r="R22" s="1375"/>
      <c r="S22" s="1375"/>
    </row>
    <row r="25" spans="1:21" x14ac:dyDescent="0.2">
      <c r="J25" s="1032"/>
    </row>
    <row r="26" spans="1:21" x14ac:dyDescent="0.2">
      <c r="J26" s="1032"/>
      <c r="K26" s="398"/>
      <c r="L26" s="398"/>
      <c r="M26" s="398"/>
      <c r="N26" s="398"/>
      <c r="O26" s="398"/>
      <c r="P26" s="398"/>
      <c r="Q26" s="398"/>
    </row>
    <row r="27" spans="1:21" x14ac:dyDescent="0.2">
      <c r="J27" s="1032"/>
      <c r="K27" s="398"/>
      <c r="L27" s="398"/>
      <c r="M27" s="398"/>
      <c r="N27" s="398"/>
      <c r="O27" s="398"/>
      <c r="P27" s="398"/>
      <c r="Q27" s="398"/>
    </row>
    <row r="28" spans="1:21" x14ac:dyDescent="0.2">
      <c r="J28" s="1032"/>
    </row>
    <row r="29" spans="1:21" x14ac:dyDescent="0.2">
      <c r="J29" s="1032"/>
    </row>
    <row r="30" spans="1:21" x14ac:dyDescent="0.2">
      <c r="J30" s="1032"/>
    </row>
    <row r="31" spans="1:21" x14ac:dyDescent="0.2">
      <c r="D31" s="684"/>
      <c r="E31" s="684"/>
      <c r="F31" s="684"/>
      <c r="G31" s="684"/>
      <c r="H31" s="684"/>
      <c r="I31" s="684"/>
    </row>
  </sheetData>
  <mergeCells count="10">
    <mergeCell ref="Q3:S3"/>
    <mergeCell ref="A20:S20"/>
    <mergeCell ref="A22:S22"/>
    <mergeCell ref="O1:T1"/>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18"/>
  <sheetViews>
    <sheetView workbookViewId="0">
      <pane ySplit="4" topLeftCell="A5" activePane="bottomLeft" state="frozen"/>
      <selection activeCell="A2" sqref="A2:XFD2"/>
      <selection pane="bottomLeft" activeCell="A7" sqref="A7"/>
    </sheetView>
  </sheetViews>
  <sheetFormatPr defaultColWidth="9.140625" defaultRowHeight="12.75" x14ac:dyDescent="0.2"/>
  <cols>
    <col min="1" max="2" width="6.7109375" style="18" customWidth="1"/>
    <col min="3" max="3" width="6.5703125" style="18" customWidth="1"/>
    <col min="4" max="4" width="6.5703125" style="571" customWidth="1"/>
    <col min="5" max="6" width="6.7109375" style="18" customWidth="1"/>
    <col min="7" max="7" width="6.7109375" style="571" customWidth="1"/>
    <col min="8" max="9" width="6.7109375" style="18" customWidth="1"/>
    <col min="10" max="10" width="6.7109375" style="571" customWidth="1"/>
    <col min="11" max="12" width="6.7109375" style="18" customWidth="1"/>
    <col min="13" max="13" width="6.7109375" style="571" customWidth="1"/>
    <col min="14" max="15" width="6.7109375" style="18" customWidth="1"/>
    <col min="16" max="16" width="6.7109375" style="571" customWidth="1"/>
    <col min="17" max="31" width="8.7109375" style="18" customWidth="1"/>
    <col min="32" max="16384" width="9.140625" style="18"/>
  </cols>
  <sheetData>
    <row r="1" spans="1:21" s="74" customFormat="1" ht="30" customHeight="1" x14ac:dyDescent="0.25">
      <c r="A1" s="349"/>
      <c r="B1" s="117"/>
      <c r="C1" s="117"/>
      <c r="D1" s="568"/>
      <c r="E1" s="117"/>
      <c r="F1" s="117"/>
      <c r="G1" s="568"/>
      <c r="H1" s="117"/>
      <c r="I1" s="117"/>
      <c r="J1" s="568"/>
      <c r="K1" s="117"/>
      <c r="L1" s="117"/>
      <c r="M1" s="568"/>
      <c r="N1" s="117"/>
      <c r="O1" s="1311" t="s">
        <v>328</v>
      </c>
      <c r="P1" s="1311"/>
      <c r="Q1" s="1312"/>
      <c r="R1" s="1312"/>
      <c r="S1" s="1322"/>
    </row>
    <row r="2" spans="1:21" s="114" customFormat="1" ht="15" customHeight="1" x14ac:dyDescent="0.2">
      <c r="A2" s="1317" t="s">
        <v>425</v>
      </c>
      <c r="B2" s="1317"/>
      <c r="C2" s="1317"/>
      <c r="D2" s="1317"/>
      <c r="E2" s="1317"/>
      <c r="F2" s="1317"/>
      <c r="G2" s="1317"/>
      <c r="H2" s="1317"/>
      <c r="I2" s="1317"/>
      <c r="J2" s="1317"/>
      <c r="K2" s="1317"/>
      <c r="L2" s="1317"/>
      <c r="M2" s="1317"/>
      <c r="N2" s="1317"/>
      <c r="O2" s="1317"/>
      <c r="P2" s="1317"/>
    </row>
    <row r="3" spans="1:21" ht="30" customHeight="1" x14ac:dyDescent="0.2">
      <c r="A3" s="24"/>
      <c r="B3" s="1334" t="s">
        <v>19</v>
      </c>
      <c r="C3" s="1334"/>
      <c r="D3" s="1334"/>
      <c r="E3" s="1334" t="s">
        <v>92</v>
      </c>
      <c r="F3" s="1334"/>
      <c r="G3" s="1334"/>
      <c r="H3" s="1334" t="s">
        <v>93</v>
      </c>
      <c r="I3" s="1334"/>
      <c r="J3" s="1334"/>
      <c r="K3" s="1334" t="s">
        <v>94</v>
      </c>
      <c r="L3" s="1334"/>
      <c r="M3" s="1334"/>
      <c r="N3" s="1334" t="s">
        <v>35</v>
      </c>
      <c r="O3" s="1334"/>
      <c r="P3" s="1334"/>
    </row>
    <row r="4" spans="1:21" ht="15" customHeight="1" x14ac:dyDescent="0.2">
      <c r="A4" s="129" t="s">
        <v>39</v>
      </c>
      <c r="B4" s="410" t="s">
        <v>28</v>
      </c>
      <c r="C4" s="410" t="s">
        <v>29</v>
      </c>
      <c r="D4" s="566" t="s">
        <v>382</v>
      </c>
      <c r="E4" s="410" t="s">
        <v>28</v>
      </c>
      <c r="F4" s="410" t="s">
        <v>29</v>
      </c>
      <c r="G4" s="566" t="s">
        <v>382</v>
      </c>
      <c r="H4" s="410" t="s">
        <v>28</v>
      </c>
      <c r="I4" s="410" t="s">
        <v>29</v>
      </c>
      <c r="J4" s="566" t="s">
        <v>382</v>
      </c>
      <c r="K4" s="410" t="s">
        <v>28</v>
      </c>
      <c r="L4" s="410" t="s">
        <v>29</v>
      </c>
      <c r="M4" s="566" t="s">
        <v>382</v>
      </c>
      <c r="N4" s="410" t="s">
        <v>28</v>
      </c>
      <c r="O4" s="410" t="s">
        <v>29</v>
      </c>
      <c r="P4" s="566" t="s">
        <v>382</v>
      </c>
    </row>
    <row r="5" spans="1:21" ht="6" customHeight="1" x14ac:dyDescent="0.2">
      <c r="A5" s="314"/>
      <c r="B5" s="251"/>
      <c r="C5" s="251"/>
      <c r="D5" s="251"/>
      <c r="E5" s="251"/>
      <c r="F5" s="251"/>
      <c r="G5" s="251"/>
      <c r="H5" s="251"/>
      <c r="I5" s="251"/>
      <c r="J5" s="251"/>
      <c r="K5" s="251"/>
      <c r="L5" s="251"/>
      <c r="M5" s="251"/>
      <c r="N5" s="251"/>
      <c r="O5" s="251"/>
      <c r="P5" s="26"/>
    </row>
    <row r="6" spans="1:21" ht="12.75" customHeight="1" x14ac:dyDescent="0.2">
      <c r="A6" s="44" t="s">
        <v>90</v>
      </c>
      <c r="B6" s="152">
        <v>64.027615704390399</v>
      </c>
      <c r="C6" s="152">
        <v>80.222043719883288</v>
      </c>
      <c r="D6" s="152">
        <v>72</v>
      </c>
      <c r="E6" s="152">
        <v>32.423866553014108</v>
      </c>
      <c r="F6" s="152">
        <v>17.085211258349126</v>
      </c>
      <c r="G6" s="152">
        <v>25</v>
      </c>
      <c r="H6" s="152">
        <v>24.688644824703271</v>
      </c>
      <c r="I6" s="152">
        <v>11.587187878728209</v>
      </c>
      <c r="J6" s="152">
        <v>18</v>
      </c>
      <c r="K6" s="152">
        <v>10.418034128254067</v>
      </c>
      <c r="L6" s="152">
        <v>2.81978055145894</v>
      </c>
      <c r="M6" s="152">
        <v>7</v>
      </c>
      <c r="N6" s="152">
        <v>3.548517742595402</v>
      </c>
      <c r="O6" s="152">
        <v>2.6927450217656039</v>
      </c>
      <c r="P6" s="152">
        <v>3</v>
      </c>
      <c r="R6" s="223"/>
      <c r="S6" s="223"/>
    </row>
    <row r="7" spans="1:21" ht="12.75" customHeight="1" x14ac:dyDescent="0.2">
      <c r="A7" s="44" t="s">
        <v>91</v>
      </c>
      <c r="B7" s="152">
        <v>66.023825724145908</v>
      </c>
      <c r="C7" s="152">
        <v>81.496198857689649</v>
      </c>
      <c r="D7" s="152">
        <v>74</v>
      </c>
      <c r="E7" s="152">
        <v>30.11718414196763</v>
      </c>
      <c r="F7" s="152">
        <v>14.675873161504684</v>
      </c>
      <c r="G7" s="152">
        <v>23</v>
      </c>
      <c r="H7" s="152">
        <v>22.577271878368201</v>
      </c>
      <c r="I7" s="152">
        <v>10.041226136986145</v>
      </c>
      <c r="J7" s="152">
        <v>17</v>
      </c>
      <c r="K7" s="152">
        <v>10.396548363235665</v>
      </c>
      <c r="L7" s="152">
        <v>2.7114754011626276</v>
      </c>
      <c r="M7" s="152">
        <v>7</v>
      </c>
      <c r="N7" s="152">
        <v>3.8589901338891943</v>
      </c>
      <c r="O7" s="152">
        <v>3.8279279808077589</v>
      </c>
      <c r="P7" s="152">
        <v>4</v>
      </c>
      <c r="R7" s="223"/>
      <c r="S7" s="223"/>
    </row>
    <row r="8" spans="1:21" ht="12.75" customHeight="1" x14ac:dyDescent="0.2">
      <c r="A8" s="44" t="s">
        <v>260</v>
      </c>
      <c r="B8" s="152">
        <v>68.462445930003895</v>
      </c>
      <c r="C8" s="152">
        <v>85.245901639344297</v>
      </c>
      <c r="D8" s="152">
        <v>77</v>
      </c>
      <c r="E8" s="152">
        <v>27.408572552103799</v>
      </c>
      <c r="F8" s="152">
        <v>11.769651113913399</v>
      </c>
      <c r="G8" s="152">
        <v>20</v>
      </c>
      <c r="H8" s="152">
        <v>20.613690007867799</v>
      </c>
      <c r="I8" s="152">
        <v>8.5750315258512</v>
      </c>
      <c r="J8" s="152">
        <v>15</v>
      </c>
      <c r="K8" s="152">
        <v>9.0873328088119596</v>
      </c>
      <c r="L8" s="152">
        <v>1.8915510718789399</v>
      </c>
      <c r="M8" s="152">
        <v>6</v>
      </c>
      <c r="N8" s="152">
        <v>4.1289815178922504</v>
      </c>
      <c r="O8" s="152">
        <v>2.98444724674233</v>
      </c>
      <c r="P8" s="152">
        <v>4</v>
      </c>
      <c r="R8" s="223"/>
      <c r="S8" s="223"/>
    </row>
    <row r="9" spans="1:21" s="37" customFormat="1" ht="12.75" customHeight="1" x14ac:dyDescent="0.25">
      <c r="A9" s="44" t="s">
        <v>343</v>
      </c>
      <c r="B9" s="152">
        <v>66.2</v>
      </c>
      <c r="C9" s="152">
        <v>83.5</v>
      </c>
      <c r="D9" s="152">
        <v>74</v>
      </c>
      <c r="E9" s="152">
        <v>28.5</v>
      </c>
      <c r="F9" s="152">
        <v>13</v>
      </c>
      <c r="G9" s="152">
        <v>21</v>
      </c>
      <c r="H9" s="152">
        <v>22.1</v>
      </c>
      <c r="I9" s="152">
        <v>9</v>
      </c>
      <c r="J9" s="152">
        <v>16</v>
      </c>
      <c r="K9" s="152">
        <v>12</v>
      </c>
      <c r="L9" s="152">
        <v>2.7</v>
      </c>
      <c r="M9" s="152">
        <v>8</v>
      </c>
      <c r="N9" s="152">
        <v>5.4</v>
      </c>
      <c r="O9" s="152">
        <v>3.6</v>
      </c>
      <c r="P9" s="152">
        <v>5</v>
      </c>
      <c r="R9" s="223"/>
      <c r="S9" s="223"/>
    </row>
    <row r="10" spans="1:21" s="37" customFormat="1" ht="12.75" customHeight="1" x14ac:dyDescent="0.25">
      <c r="A10" s="44" t="s">
        <v>370</v>
      </c>
      <c r="B10" s="152">
        <v>68.599999999999994</v>
      </c>
      <c r="C10" s="152">
        <v>87.1</v>
      </c>
      <c r="D10" s="152">
        <v>77</v>
      </c>
      <c r="E10" s="152">
        <v>27.5</v>
      </c>
      <c r="F10" s="152">
        <v>9.9</v>
      </c>
      <c r="G10" s="152">
        <v>20</v>
      </c>
      <c r="H10" s="152">
        <v>22.5</v>
      </c>
      <c r="I10" s="152">
        <v>7.3</v>
      </c>
      <c r="J10" s="152">
        <v>16</v>
      </c>
      <c r="K10" s="152">
        <v>11.4</v>
      </c>
      <c r="L10" s="152">
        <v>3</v>
      </c>
      <c r="M10" s="152">
        <v>7</v>
      </c>
      <c r="N10" s="152">
        <v>3.8</v>
      </c>
      <c r="O10" s="152">
        <v>3</v>
      </c>
      <c r="P10" s="152">
        <v>3</v>
      </c>
      <c r="R10" s="223"/>
      <c r="S10" s="223"/>
    </row>
    <row r="11" spans="1:21" s="37" customFormat="1" ht="12.75" customHeight="1" x14ac:dyDescent="0.25">
      <c r="A11" s="44" t="s">
        <v>390</v>
      </c>
      <c r="B11" s="152">
        <v>66.523605150214607</v>
      </c>
      <c r="C11" s="152">
        <v>86.680258239891302</v>
      </c>
      <c r="D11" s="152">
        <v>76</v>
      </c>
      <c r="E11" s="152">
        <v>29.349620336744799</v>
      </c>
      <c r="F11" s="152">
        <v>9.7519537886510399</v>
      </c>
      <c r="G11" s="152">
        <v>20</v>
      </c>
      <c r="H11" s="152">
        <v>23.043908880818801</v>
      </c>
      <c r="I11" s="152">
        <v>6.9656812776078798</v>
      </c>
      <c r="J11" s="152">
        <v>16</v>
      </c>
      <c r="K11" s="152">
        <v>10.4324859689667</v>
      </c>
      <c r="L11" s="152">
        <v>2.0727149167516101</v>
      </c>
      <c r="M11" s="152">
        <v>4</v>
      </c>
      <c r="N11" s="152">
        <v>4.1267745130406102</v>
      </c>
      <c r="O11" s="152">
        <v>3.5677879714577001</v>
      </c>
      <c r="P11" s="152">
        <v>4</v>
      </c>
      <c r="R11" s="223"/>
      <c r="S11" s="223"/>
    </row>
    <row r="12" spans="1:21" s="37" customFormat="1" ht="12.75" customHeight="1" x14ac:dyDescent="0.25">
      <c r="A12" s="44" t="s">
        <v>497</v>
      </c>
      <c r="B12" s="152">
        <v>67</v>
      </c>
      <c r="C12" s="152">
        <v>87</v>
      </c>
      <c r="D12" s="152">
        <v>76</v>
      </c>
      <c r="E12" s="152">
        <v>28</v>
      </c>
      <c r="F12" s="152">
        <v>9</v>
      </c>
      <c r="G12" s="152">
        <v>19</v>
      </c>
      <c r="H12" s="152">
        <v>19.7</v>
      </c>
      <c r="I12" s="152">
        <v>7</v>
      </c>
      <c r="J12" s="152">
        <v>14</v>
      </c>
      <c r="K12" s="152">
        <v>8</v>
      </c>
      <c r="L12" s="152">
        <v>4</v>
      </c>
      <c r="M12" s="152">
        <v>5</v>
      </c>
      <c r="N12" s="152">
        <v>5</v>
      </c>
      <c r="O12" s="152">
        <v>4</v>
      </c>
      <c r="P12" s="152">
        <v>8</v>
      </c>
      <c r="R12" s="223"/>
      <c r="S12" s="223"/>
    </row>
    <row r="13" spans="1:21" s="37" customFormat="1" ht="6" customHeight="1" x14ac:dyDescent="0.25">
      <c r="A13" s="963" t="s">
        <v>39</v>
      </c>
      <c r="B13" s="624"/>
      <c r="C13" s="624"/>
      <c r="D13" s="624"/>
      <c r="E13" s="624"/>
      <c r="F13" s="624"/>
      <c r="G13" s="624"/>
      <c r="H13" s="624"/>
      <c r="I13" s="624"/>
      <c r="J13" s="624"/>
      <c r="K13" s="624"/>
      <c r="L13" s="624"/>
      <c r="M13" s="624"/>
      <c r="N13" s="624"/>
      <c r="O13" s="625"/>
      <c r="P13" s="625"/>
      <c r="T13" s="29"/>
      <c r="U13" s="29"/>
    </row>
    <row r="14" spans="1:21" ht="12.75" customHeight="1" x14ac:dyDescent="0.2">
      <c r="A14" s="1331" t="s">
        <v>194</v>
      </c>
      <c r="B14" s="1331"/>
      <c r="C14" s="1331"/>
      <c r="D14" s="1331"/>
      <c r="E14" s="1331"/>
      <c r="F14" s="1331"/>
      <c r="G14" s="1331"/>
      <c r="H14" s="1331"/>
      <c r="I14" s="1331"/>
      <c r="J14" s="1331"/>
      <c r="K14" s="1331"/>
      <c r="L14" s="1331"/>
      <c r="M14" s="1331"/>
      <c r="N14" s="1331"/>
      <c r="O14" s="1331"/>
      <c r="P14" s="1331"/>
    </row>
    <row r="16" spans="1:21" x14ac:dyDescent="0.2">
      <c r="D16" s="626"/>
    </row>
    <row r="17" spans="4:4" x14ac:dyDescent="0.2">
      <c r="D17" s="626"/>
    </row>
    <row r="18" spans="4:4" x14ac:dyDescent="0.2">
      <c r="D18" s="626"/>
    </row>
  </sheetData>
  <mergeCells count="8">
    <mergeCell ref="A14:P14"/>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ignoredErrors>
    <ignoredError sqref="A7:A9" numberStoredAsText="1"/>
  </ignoredErrors>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18"/>
  <sheetViews>
    <sheetView workbookViewId="0">
      <pane ySplit="4" topLeftCell="A5" activePane="bottomLeft" state="frozen"/>
      <selection activeCell="A2" sqref="A2:XFD2"/>
      <selection pane="bottomLeft" activeCell="A7" sqref="A7"/>
    </sheetView>
  </sheetViews>
  <sheetFormatPr defaultColWidth="9.140625" defaultRowHeight="12.75" x14ac:dyDescent="0.2"/>
  <cols>
    <col min="1" max="2" width="6.7109375" style="18" customWidth="1"/>
    <col min="3" max="3" width="6.5703125" style="18" customWidth="1"/>
    <col min="4" max="4" width="6.5703125" style="571" customWidth="1"/>
    <col min="5" max="6" width="6.7109375" style="18" customWidth="1"/>
    <col min="7" max="7" width="6.7109375" style="571" customWidth="1"/>
    <col min="8" max="9" width="6.7109375" style="18" customWidth="1"/>
    <col min="10" max="10" width="6.7109375" style="571" customWidth="1"/>
    <col min="11" max="12" width="6.7109375" style="18" customWidth="1"/>
    <col min="13" max="13" width="6.7109375" style="571" customWidth="1"/>
    <col min="14" max="15" width="6.7109375" style="18" customWidth="1"/>
    <col min="16" max="16" width="6.7109375" style="571" customWidth="1"/>
    <col min="17" max="31" width="8.7109375" style="18" customWidth="1"/>
    <col min="32" max="16384" width="9.140625" style="18"/>
  </cols>
  <sheetData>
    <row r="1" spans="1:21" s="74" customFormat="1" ht="30" customHeight="1" x14ac:dyDescent="0.25">
      <c r="A1" s="349"/>
      <c r="B1" s="117"/>
      <c r="C1" s="117"/>
      <c r="D1" s="568"/>
      <c r="E1" s="117"/>
      <c r="F1" s="117"/>
      <c r="G1" s="568"/>
      <c r="H1" s="117"/>
      <c r="I1" s="117"/>
      <c r="J1" s="568"/>
      <c r="K1" s="117"/>
      <c r="L1" s="117"/>
      <c r="M1" s="568"/>
      <c r="N1" s="117"/>
      <c r="O1" s="1311" t="s">
        <v>328</v>
      </c>
      <c r="P1" s="1311"/>
      <c r="Q1" s="1312"/>
      <c r="R1" s="1312"/>
      <c r="S1" s="1322"/>
    </row>
    <row r="2" spans="1:21" s="114" customFormat="1" ht="15" customHeight="1" x14ac:dyDescent="0.2">
      <c r="A2" s="1317" t="s">
        <v>424</v>
      </c>
      <c r="B2" s="1317"/>
      <c r="C2" s="1317"/>
      <c r="D2" s="1317"/>
      <c r="E2" s="1317"/>
      <c r="F2" s="1317"/>
      <c r="G2" s="1317"/>
      <c r="H2" s="1317"/>
      <c r="I2" s="1317"/>
      <c r="J2" s="1317"/>
      <c r="K2" s="1317"/>
      <c r="L2" s="1317"/>
      <c r="M2" s="1317"/>
      <c r="N2" s="1317"/>
      <c r="O2" s="1317"/>
      <c r="P2" s="1317"/>
    </row>
    <row r="3" spans="1:21" ht="30" customHeight="1" x14ac:dyDescent="0.2">
      <c r="A3" s="24"/>
      <c r="B3" s="1334" t="s">
        <v>19</v>
      </c>
      <c r="C3" s="1334"/>
      <c r="D3" s="1334"/>
      <c r="E3" s="1334" t="s">
        <v>92</v>
      </c>
      <c r="F3" s="1334"/>
      <c r="G3" s="1334"/>
      <c r="H3" s="1334" t="s">
        <v>93</v>
      </c>
      <c r="I3" s="1334"/>
      <c r="J3" s="1334"/>
      <c r="K3" s="1334" t="s">
        <v>94</v>
      </c>
      <c r="L3" s="1334"/>
      <c r="M3" s="1334"/>
      <c r="N3" s="1334" t="s">
        <v>35</v>
      </c>
      <c r="O3" s="1334"/>
      <c r="P3" s="1334"/>
    </row>
    <row r="4" spans="1:21" ht="15" customHeight="1" x14ac:dyDescent="0.2">
      <c r="A4" s="129" t="s">
        <v>39</v>
      </c>
      <c r="B4" s="410" t="s">
        <v>28</v>
      </c>
      <c r="C4" s="410" t="s">
        <v>29</v>
      </c>
      <c r="D4" s="566" t="s">
        <v>382</v>
      </c>
      <c r="E4" s="410" t="s">
        <v>28</v>
      </c>
      <c r="F4" s="410" t="s">
        <v>29</v>
      </c>
      <c r="G4" s="566" t="s">
        <v>382</v>
      </c>
      <c r="H4" s="410" t="s">
        <v>28</v>
      </c>
      <c r="I4" s="410" t="s">
        <v>29</v>
      </c>
      <c r="J4" s="566" t="s">
        <v>382</v>
      </c>
      <c r="K4" s="410" t="s">
        <v>28</v>
      </c>
      <c r="L4" s="410" t="s">
        <v>29</v>
      </c>
      <c r="M4" s="566" t="s">
        <v>382</v>
      </c>
      <c r="N4" s="410" t="s">
        <v>28</v>
      </c>
      <c r="O4" s="410" t="s">
        <v>29</v>
      </c>
      <c r="P4" s="566" t="s">
        <v>382</v>
      </c>
    </row>
    <row r="5" spans="1:21" ht="6" customHeight="1" x14ac:dyDescent="0.2">
      <c r="A5" s="314"/>
      <c r="B5" s="251"/>
      <c r="C5" s="251"/>
      <c r="D5" s="251"/>
      <c r="E5" s="251"/>
      <c r="F5" s="251"/>
      <c r="G5" s="251"/>
      <c r="H5" s="251"/>
      <c r="I5" s="251"/>
      <c r="J5" s="251"/>
      <c r="K5" s="251"/>
      <c r="L5" s="251"/>
      <c r="M5" s="251"/>
      <c r="N5" s="251"/>
      <c r="O5" s="251"/>
      <c r="P5" s="26"/>
    </row>
    <row r="6" spans="1:21" ht="12.75" customHeight="1" x14ac:dyDescent="0.2">
      <c r="A6" s="44" t="s">
        <v>90</v>
      </c>
      <c r="B6" s="152">
        <v>54.618861429564703</v>
      </c>
      <c r="C6" s="152">
        <v>79.680124764342395</v>
      </c>
      <c r="D6" s="152">
        <v>67</v>
      </c>
      <c r="E6" s="152">
        <v>42.52070556292265</v>
      </c>
      <c r="F6" s="152">
        <v>17.694637450741698</v>
      </c>
      <c r="G6" s="152">
        <v>30</v>
      </c>
      <c r="H6" s="152">
        <v>33.075909863025942</v>
      </c>
      <c r="I6" s="152">
        <v>12.7805316632857</v>
      </c>
      <c r="J6" s="152">
        <v>23</v>
      </c>
      <c r="K6" s="152">
        <v>16.517177731502301</v>
      </c>
      <c r="L6" s="152">
        <v>3.6218524990128369</v>
      </c>
      <c r="M6" s="152">
        <v>10</v>
      </c>
      <c r="N6" s="152">
        <v>2.86043300751213</v>
      </c>
      <c r="O6" s="152">
        <v>2.6252377849164112</v>
      </c>
      <c r="P6" s="152">
        <v>3</v>
      </c>
    </row>
    <row r="7" spans="1:21" ht="12.75" customHeight="1" x14ac:dyDescent="0.2">
      <c r="A7" s="44" t="s">
        <v>91</v>
      </c>
      <c r="B7" s="152">
        <v>55.691193731461027</v>
      </c>
      <c r="C7" s="152">
        <v>80.703818341052056</v>
      </c>
      <c r="D7" s="152">
        <v>68</v>
      </c>
      <c r="E7" s="152">
        <v>40.662620498312592</v>
      </c>
      <c r="F7" s="152">
        <v>16.247129641903676</v>
      </c>
      <c r="G7" s="152">
        <v>29</v>
      </c>
      <c r="H7" s="152">
        <v>34.20647672505315</v>
      </c>
      <c r="I7" s="152">
        <v>11.891536670670771</v>
      </c>
      <c r="J7" s="152">
        <v>24</v>
      </c>
      <c r="K7" s="152">
        <v>15.93773478608812</v>
      </c>
      <c r="L7" s="152">
        <v>3.3752394181031526</v>
      </c>
      <c r="M7" s="152">
        <v>10</v>
      </c>
      <c r="N7" s="152">
        <v>3.6461857702274481</v>
      </c>
      <c r="O7" s="152">
        <v>3.0490520170429636</v>
      </c>
      <c r="P7" s="152">
        <v>3</v>
      </c>
    </row>
    <row r="8" spans="1:21" ht="12.75" customHeight="1" x14ac:dyDescent="0.2">
      <c r="A8" s="44" t="s">
        <v>260</v>
      </c>
      <c r="B8" s="152">
        <v>58.430379746835399</v>
      </c>
      <c r="C8" s="152">
        <v>84.253246753246799</v>
      </c>
      <c r="D8" s="152">
        <v>71</v>
      </c>
      <c r="E8" s="152">
        <v>38.531645569620302</v>
      </c>
      <c r="F8" s="152">
        <v>12.554112554112599</v>
      </c>
      <c r="G8" s="152">
        <v>26</v>
      </c>
      <c r="H8" s="152">
        <v>31.730769230769202</v>
      </c>
      <c r="I8" s="152">
        <v>9.2482422931314208</v>
      </c>
      <c r="J8" s="152">
        <v>21</v>
      </c>
      <c r="K8" s="152">
        <v>17.3164556962025</v>
      </c>
      <c r="L8" s="152">
        <v>2.4350649350649398</v>
      </c>
      <c r="M8" s="152">
        <v>10</v>
      </c>
      <c r="N8" s="152">
        <v>3.0379746835443</v>
      </c>
      <c r="O8" s="152">
        <v>3.1926406926406901</v>
      </c>
      <c r="P8" s="152">
        <v>3</v>
      </c>
    </row>
    <row r="9" spans="1:21" s="37" customFormat="1" ht="12.75" customHeight="1" x14ac:dyDescent="0.25">
      <c r="A9" s="44" t="s">
        <v>343</v>
      </c>
      <c r="B9" s="152">
        <v>60</v>
      </c>
      <c r="C9" s="152">
        <v>85.3</v>
      </c>
      <c r="D9" s="152">
        <v>72</v>
      </c>
      <c r="E9" s="152">
        <v>36.5</v>
      </c>
      <c r="F9" s="152">
        <v>12</v>
      </c>
      <c r="G9" s="152">
        <v>25</v>
      </c>
      <c r="H9" s="152">
        <v>29.9</v>
      </c>
      <c r="I9" s="152">
        <v>7.9</v>
      </c>
      <c r="J9" s="152">
        <v>19</v>
      </c>
      <c r="K9" s="152">
        <v>15.3</v>
      </c>
      <c r="L9" s="152">
        <v>2</v>
      </c>
      <c r="M9" s="152">
        <v>9</v>
      </c>
      <c r="N9" s="152">
        <v>3.5</v>
      </c>
      <c r="O9" s="152">
        <v>2.7</v>
      </c>
      <c r="P9" s="152">
        <v>3</v>
      </c>
    </row>
    <row r="10" spans="1:21" s="37" customFormat="1" ht="12.75" customHeight="1" x14ac:dyDescent="0.25">
      <c r="A10" s="44" t="s">
        <v>370</v>
      </c>
      <c r="B10" s="152">
        <v>57.3</v>
      </c>
      <c r="C10" s="152">
        <v>89.1</v>
      </c>
      <c r="D10" s="152">
        <v>72</v>
      </c>
      <c r="E10" s="152">
        <v>38.700000000000003</v>
      </c>
      <c r="F10" s="152">
        <v>8.6999999999999993</v>
      </c>
      <c r="G10" s="152">
        <v>25</v>
      </c>
      <c r="H10" s="152">
        <v>34.1</v>
      </c>
      <c r="I10" s="152">
        <v>6.4</v>
      </c>
      <c r="J10" s="152">
        <v>21</v>
      </c>
      <c r="K10" s="152">
        <v>18.399999999999999</v>
      </c>
      <c r="L10" s="152">
        <v>2</v>
      </c>
      <c r="M10" s="152">
        <v>11</v>
      </c>
      <c r="N10" s="152">
        <v>3.6</v>
      </c>
      <c r="O10" s="152">
        <v>2.1</v>
      </c>
      <c r="P10" s="152">
        <v>3</v>
      </c>
    </row>
    <row r="11" spans="1:21" s="37" customFormat="1" ht="12.75" customHeight="1" x14ac:dyDescent="0.25">
      <c r="A11" s="44" t="s">
        <v>390</v>
      </c>
      <c r="B11" s="152">
        <v>56.621780488411098</v>
      </c>
      <c r="C11" s="152">
        <v>85.221775250864198</v>
      </c>
      <c r="D11" s="152">
        <v>70</v>
      </c>
      <c r="E11" s="152">
        <v>40.444483865037</v>
      </c>
      <c r="F11" s="152">
        <v>11.4679402509799</v>
      </c>
      <c r="G11" s="152">
        <v>27</v>
      </c>
      <c r="H11" s="152">
        <v>34.028501027660297</v>
      </c>
      <c r="I11" s="152">
        <v>8.3348003863402198</v>
      </c>
      <c r="J11" s="152">
        <v>22</v>
      </c>
      <c r="K11" s="152">
        <v>17.8418075351873</v>
      </c>
      <c r="L11" s="152">
        <v>2.7483178764591698</v>
      </c>
      <c r="M11" s="152">
        <v>11</v>
      </c>
      <c r="N11" s="152">
        <v>2.9337356465518698</v>
      </c>
      <c r="O11" s="152">
        <v>3.3102844981558901</v>
      </c>
      <c r="P11" s="152">
        <v>3</v>
      </c>
    </row>
    <row r="12" spans="1:21" s="37" customFormat="1" ht="12.75" customHeight="1" x14ac:dyDescent="0.25">
      <c r="A12" s="44" t="s">
        <v>497</v>
      </c>
      <c r="B12" s="152">
        <v>58</v>
      </c>
      <c r="C12" s="152">
        <v>89</v>
      </c>
      <c r="D12" s="152">
        <v>72</v>
      </c>
      <c r="E12" s="152">
        <v>39</v>
      </c>
      <c r="F12" s="152">
        <v>9</v>
      </c>
      <c r="G12" s="152">
        <v>25</v>
      </c>
      <c r="H12" s="152">
        <v>31</v>
      </c>
      <c r="I12" s="152">
        <v>7</v>
      </c>
      <c r="J12" s="152">
        <v>20</v>
      </c>
      <c r="K12" s="152">
        <v>15</v>
      </c>
      <c r="L12" s="152">
        <v>2</v>
      </c>
      <c r="M12" s="152">
        <v>6</v>
      </c>
      <c r="N12" s="152">
        <v>2.9</v>
      </c>
      <c r="O12" s="152">
        <v>3.2</v>
      </c>
      <c r="P12" s="152">
        <v>3</v>
      </c>
    </row>
    <row r="13" spans="1:21" s="37" customFormat="1" ht="6" customHeight="1" x14ac:dyDescent="0.25">
      <c r="A13" s="623" t="s">
        <v>39</v>
      </c>
      <c r="B13" s="624"/>
      <c r="C13" s="624"/>
      <c r="D13" s="624"/>
      <c r="E13" s="624"/>
      <c r="F13" s="624"/>
      <c r="G13" s="624"/>
      <c r="H13" s="624"/>
      <c r="I13" s="624"/>
      <c r="J13" s="624"/>
      <c r="K13" s="624"/>
      <c r="L13" s="624"/>
      <c r="M13" s="624"/>
      <c r="N13" s="624"/>
      <c r="O13" s="625"/>
      <c r="P13" s="625"/>
      <c r="T13" s="29"/>
      <c r="U13" s="29"/>
    </row>
    <row r="14" spans="1:21" ht="12.75" customHeight="1" x14ac:dyDescent="0.2">
      <c r="A14" s="1331" t="s">
        <v>194</v>
      </c>
      <c r="B14" s="1331"/>
      <c r="C14" s="1331"/>
      <c r="D14" s="1331"/>
      <c r="E14" s="1331"/>
      <c r="F14" s="1331"/>
      <c r="G14" s="1331"/>
      <c r="H14" s="1331"/>
      <c r="I14" s="1331"/>
      <c r="J14" s="1331"/>
      <c r="K14" s="1331"/>
      <c r="L14" s="1331"/>
      <c r="M14" s="1331"/>
      <c r="N14" s="1331"/>
      <c r="O14" s="1331"/>
      <c r="P14" s="1331"/>
      <c r="Q14" s="618"/>
      <c r="R14" s="618"/>
      <c r="S14" s="618"/>
      <c r="T14" s="618"/>
      <c r="U14" s="618"/>
    </row>
    <row r="15" spans="1:21" x14ac:dyDescent="0.2">
      <c r="A15" s="618"/>
      <c r="B15" s="618"/>
      <c r="C15" s="618"/>
      <c r="D15" s="618"/>
      <c r="E15" s="618"/>
      <c r="F15" s="618"/>
      <c r="G15" s="618"/>
      <c r="J15" s="618"/>
      <c r="K15" s="618"/>
      <c r="L15" s="618"/>
      <c r="M15" s="618"/>
      <c r="N15" s="618"/>
      <c r="O15" s="618"/>
      <c r="P15" s="618"/>
      <c r="Q15" s="618"/>
      <c r="R15" s="618"/>
      <c r="S15" s="618"/>
      <c r="T15" s="618"/>
      <c r="U15" s="618"/>
    </row>
    <row r="16" spans="1:21" x14ac:dyDescent="0.2">
      <c r="A16" s="618"/>
      <c r="D16" s="627"/>
      <c r="E16" s="618"/>
      <c r="F16" s="618"/>
      <c r="G16" s="618"/>
      <c r="H16" s="618"/>
      <c r="I16" s="618"/>
      <c r="J16" s="618"/>
      <c r="K16" s="618"/>
      <c r="L16" s="618"/>
      <c r="M16" s="618"/>
      <c r="N16" s="618"/>
      <c r="O16" s="618"/>
      <c r="P16" s="618"/>
      <c r="Q16" s="618"/>
      <c r="R16" s="618"/>
      <c r="S16" s="618"/>
      <c r="T16" s="618"/>
      <c r="U16" s="618"/>
    </row>
    <row r="17" spans="1:21" x14ac:dyDescent="0.2">
      <c r="A17" s="618"/>
      <c r="D17" s="627"/>
      <c r="E17" s="618"/>
      <c r="F17" s="618"/>
      <c r="G17" s="618"/>
      <c r="H17" s="618"/>
      <c r="I17" s="618"/>
      <c r="J17" s="618"/>
      <c r="K17" s="618"/>
      <c r="L17" s="618"/>
      <c r="M17" s="618"/>
      <c r="N17" s="618"/>
      <c r="O17" s="618"/>
      <c r="P17" s="618"/>
      <c r="Q17" s="618"/>
      <c r="R17" s="618"/>
      <c r="S17" s="618"/>
      <c r="T17" s="618"/>
      <c r="U17" s="618"/>
    </row>
    <row r="18" spans="1:21" x14ac:dyDescent="0.2">
      <c r="D18" s="627"/>
    </row>
  </sheetData>
  <mergeCells count="8">
    <mergeCell ref="A14:P14"/>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ignoredErrors>
    <ignoredError sqref="A7:A9" numberStoredAsText="1"/>
  </ignoredErrors>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24"/>
  <sheetViews>
    <sheetView workbookViewId="0">
      <pane ySplit="4" topLeftCell="A5" activePane="bottomLeft" state="frozen"/>
      <selection activeCell="A2" sqref="A2:XFD2"/>
      <selection pane="bottomLeft" activeCell="Y13" sqref="Y13"/>
    </sheetView>
  </sheetViews>
  <sheetFormatPr defaultColWidth="8.85546875" defaultRowHeight="12.75" x14ac:dyDescent="0.2"/>
  <cols>
    <col min="1" max="25" width="6.7109375" style="268" customWidth="1"/>
    <col min="26" max="33" width="8.7109375" style="268" customWidth="1"/>
    <col min="34" max="16384" width="8.85546875" style="268"/>
  </cols>
  <sheetData>
    <row r="1" spans="1:25" s="264" customFormat="1" ht="30" customHeight="1" x14ac:dyDescent="0.25">
      <c r="A1" s="473"/>
      <c r="B1" s="263"/>
      <c r="C1" s="263"/>
      <c r="D1" s="263"/>
      <c r="E1" s="263"/>
      <c r="O1" s="1311" t="s">
        <v>328</v>
      </c>
      <c r="P1" s="1311"/>
      <c r="Q1" s="1312"/>
      <c r="R1" s="1312"/>
      <c r="S1" s="1312"/>
      <c r="T1" s="1322"/>
    </row>
    <row r="2" spans="1:25" s="265" customFormat="1" ht="15" customHeight="1" x14ac:dyDescent="0.25">
      <c r="A2" s="1366" t="s">
        <v>372</v>
      </c>
      <c r="B2" s="1366"/>
      <c r="C2" s="1366"/>
      <c r="D2" s="1366"/>
      <c r="E2" s="1366"/>
      <c r="F2" s="1366"/>
      <c r="G2" s="1366"/>
      <c r="H2" s="1366"/>
      <c r="I2" s="1366"/>
      <c r="J2" s="1366"/>
      <c r="K2" s="1366"/>
      <c r="L2" s="1366"/>
      <c r="M2" s="1366"/>
      <c r="N2" s="1366"/>
      <c r="O2" s="1366"/>
      <c r="P2" s="1366"/>
      <c r="Q2" s="1366"/>
      <c r="R2" s="1366"/>
      <c r="S2" s="1366"/>
      <c r="T2" s="1366"/>
      <c r="U2" s="1366"/>
      <c r="V2" s="1366"/>
      <c r="W2" s="1398"/>
      <c r="X2" s="1398"/>
      <c r="Y2" s="1398"/>
    </row>
    <row r="3" spans="1:25" s="265" customFormat="1" ht="30" customHeight="1" x14ac:dyDescent="0.2">
      <c r="A3" s="260"/>
      <c r="B3" s="1354" t="s">
        <v>300</v>
      </c>
      <c r="C3" s="1354"/>
      <c r="D3" s="1354"/>
      <c r="E3" s="1354" t="s">
        <v>301</v>
      </c>
      <c r="F3" s="1354"/>
      <c r="G3" s="1354"/>
      <c r="H3" s="1354" t="s">
        <v>302</v>
      </c>
      <c r="I3" s="1354"/>
      <c r="J3" s="1354"/>
      <c r="K3" s="1354" t="s">
        <v>303</v>
      </c>
      <c r="L3" s="1354"/>
      <c r="M3" s="1354"/>
      <c r="N3" s="1354" t="s">
        <v>304</v>
      </c>
      <c r="O3" s="1354"/>
      <c r="P3" s="1354"/>
      <c r="Q3" s="1354" t="s">
        <v>305</v>
      </c>
      <c r="R3" s="1354"/>
      <c r="S3" s="1354"/>
      <c r="T3" s="1354" t="s">
        <v>306</v>
      </c>
      <c r="U3" s="1354"/>
      <c r="V3" s="1354"/>
      <c r="W3" s="1354" t="s">
        <v>613</v>
      </c>
      <c r="X3" s="1354"/>
      <c r="Y3" s="1354"/>
    </row>
    <row r="4" spans="1:25" s="265" customFormat="1" ht="15" customHeight="1" x14ac:dyDescent="0.2">
      <c r="A4" s="260"/>
      <c r="B4" s="1271" t="s">
        <v>28</v>
      </c>
      <c r="C4" s="1271" t="s">
        <v>29</v>
      </c>
      <c r="D4" s="1270" t="s">
        <v>382</v>
      </c>
      <c r="E4" s="1271" t="s">
        <v>28</v>
      </c>
      <c r="F4" s="1271" t="s">
        <v>29</v>
      </c>
      <c r="G4" s="1270" t="s">
        <v>382</v>
      </c>
      <c r="H4" s="1271" t="s">
        <v>28</v>
      </c>
      <c r="I4" s="1271" t="s">
        <v>29</v>
      </c>
      <c r="J4" s="1270" t="s">
        <v>382</v>
      </c>
      <c r="K4" s="1097" t="s">
        <v>28</v>
      </c>
      <c r="L4" s="1097" t="s">
        <v>29</v>
      </c>
      <c r="M4" s="1270" t="s">
        <v>382</v>
      </c>
      <c r="N4" s="1097" t="s">
        <v>28</v>
      </c>
      <c r="O4" s="1097" t="s">
        <v>29</v>
      </c>
      <c r="P4" s="1270" t="s">
        <v>382</v>
      </c>
      <c r="Q4" s="1097" t="s">
        <v>28</v>
      </c>
      <c r="R4" s="1097" t="s">
        <v>29</v>
      </c>
      <c r="S4" s="1270" t="s">
        <v>382</v>
      </c>
      <c r="T4" s="1097" t="s">
        <v>28</v>
      </c>
      <c r="U4" s="1097" t="s">
        <v>29</v>
      </c>
      <c r="V4" s="1270" t="s">
        <v>382</v>
      </c>
      <c r="W4" s="1097" t="s">
        <v>28</v>
      </c>
      <c r="X4" s="1097" t="s">
        <v>29</v>
      </c>
      <c r="Y4" s="1270" t="s">
        <v>382</v>
      </c>
    </row>
    <row r="5" spans="1:25" ht="6" customHeight="1" x14ac:dyDescent="0.2">
      <c r="A5" s="267"/>
      <c r="B5" s="284"/>
      <c r="C5" s="207"/>
      <c r="D5" s="574"/>
      <c r="E5" s="207"/>
      <c r="F5" s="284"/>
      <c r="G5" s="563"/>
      <c r="H5" s="207"/>
      <c r="I5" s="207"/>
      <c r="J5" s="574"/>
      <c r="K5" s="205"/>
      <c r="L5" s="205"/>
      <c r="M5" s="205"/>
      <c r="N5" s="205"/>
      <c r="O5" s="205"/>
      <c r="P5" s="205"/>
      <c r="Q5" s="205"/>
      <c r="R5" s="205"/>
      <c r="S5" s="205"/>
      <c r="T5" s="205"/>
      <c r="U5" s="205"/>
      <c r="V5" s="571"/>
      <c r="W5" s="205"/>
      <c r="X5" s="205"/>
      <c r="Y5" s="1272"/>
    </row>
    <row r="6" spans="1:25" ht="12.75" customHeight="1" x14ac:dyDescent="0.2">
      <c r="A6" s="5">
        <v>2005</v>
      </c>
      <c r="B6" s="685">
        <v>6.98438849001157</v>
      </c>
      <c r="C6" s="685">
        <v>0.78660896904966304</v>
      </c>
      <c r="D6" s="685">
        <v>3.9702931558969001</v>
      </c>
      <c r="E6" s="685">
        <v>2.3780757559999501</v>
      </c>
      <c r="F6" s="685">
        <v>0.55596758548677006</v>
      </c>
      <c r="G6" s="685">
        <v>1.4918309456816099</v>
      </c>
      <c r="H6" s="685">
        <v>6.8479168461405999</v>
      </c>
      <c r="I6" s="685">
        <v>1.38228768035772</v>
      </c>
      <c r="J6" s="685">
        <v>4.1896258769128103</v>
      </c>
      <c r="K6" s="685">
        <v>4.0661108125414396</v>
      </c>
      <c r="L6" s="685">
        <v>0.663896461252515</v>
      </c>
      <c r="M6" s="685">
        <v>2.4114651648750201</v>
      </c>
      <c r="N6" s="685">
        <v>9.9354161362478202</v>
      </c>
      <c r="O6" s="685">
        <v>5.8145673621209797</v>
      </c>
      <c r="P6" s="685">
        <v>7.9294192888767103</v>
      </c>
      <c r="Q6" s="685">
        <v>10.4330441524856</v>
      </c>
      <c r="R6" s="685">
        <v>1.29008108952154</v>
      </c>
      <c r="S6" s="685">
        <v>6.0050434947105602</v>
      </c>
      <c r="T6" s="685">
        <v>7.1417990483510998</v>
      </c>
      <c r="U6" s="685">
        <v>1.2051100577204299</v>
      </c>
      <c r="V6" s="685">
        <v>4.2545103261810704</v>
      </c>
      <c r="W6" s="685">
        <v>11.0479850200239</v>
      </c>
      <c r="X6" s="685">
        <v>2.7162344611372999</v>
      </c>
      <c r="Y6" s="685">
        <v>6.9954881618571401</v>
      </c>
    </row>
    <row r="7" spans="1:25" ht="12.75" customHeight="1" x14ac:dyDescent="0.2">
      <c r="A7" s="269">
        <v>2006</v>
      </c>
      <c r="B7" s="685">
        <v>9.5855306062140002</v>
      </c>
      <c r="C7" s="685">
        <v>1.4696482765446801</v>
      </c>
      <c r="D7" s="685">
        <v>5.6422937338414201</v>
      </c>
      <c r="E7" s="685">
        <v>2.7199545217923302</v>
      </c>
      <c r="F7" s="685">
        <v>0.36306229460797401</v>
      </c>
      <c r="G7" s="685">
        <v>1.56899913045043</v>
      </c>
      <c r="H7" s="685">
        <v>7.1487280690822503</v>
      </c>
      <c r="I7" s="685">
        <v>1.67038123481784</v>
      </c>
      <c r="J7" s="685">
        <v>4.49300388422769</v>
      </c>
      <c r="K7" s="685">
        <v>4.3749462792563403</v>
      </c>
      <c r="L7" s="685">
        <v>0.88793034960509198</v>
      </c>
      <c r="M7" s="685">
        <v>2.6920454365443001</v>
      </c>
      <c r="N7" s="685">
        <v>8.4476090204222896</v>
      </c>
      <c r="O7" s="685">
        <v>4.8348713940424801</v>
      </c>
      <c r="P7" s="685">
        <v>6.6799190209313402</v>
      </c>
      <c r="Q7" s="685">
        <v>8.6687712054157409</v>
      </c>
      <c r="R7" s="685">
        <v>1.80511568539294</v>
      </c>
      <c r="S7" s="685">
        <v>5.3163961365246299</v>
      </c>
      <c r="T7" s="685">
        <v>6.4235927638082702</v>
      </c>
      <c r="U7" s="685">
        <v>1.18653263603846</v>
      </c>
      <c r="V7" s="685">
        <v>3.8658404583646799</v>
      </c>
      <c r="W7" s="685">
        <v>12.9305605575053</v>
      </c>
      <c r="X7" s="685">
        <v>2.9654571506079002</v>
      </c>
      <c r="Y7" s="685">
        <v>8.0630847124320599</v>
      </c>
    </row>
    <row r="8" spans="1:25" ht="12.75" customHeight="1" x14ac:dyDescent="0.2">
      <c r="A8" s="5">
        <v>2007</v>
      </c>
      <c r="B8" s="685">
        <v>6.6681006786478196</v>
      </c>
      <c r="C8" s="685">
        <v>0.89458582086514404</v>
      </c>
      <c r="D8" s="685">
        <v>3.8849916470101098</v>
      </c>
      <c r="E8" s="685">
        <v>1.78579713475205</v>
      </c>
      <c r="F8" s="685">
        <v>0.54899321713331795</v>
      </c>
      <c r="G8" s="685">
        <v>1.20383435957594</v>
      </c>
      <c r="H8" s="685">
        <v>17.087982129003599</v>
      </c>
      <c r="I8" s="685">
        <v>4.3544462020657004</v>
      </c>
      <c r="J8" s="685">
        <v>10.923565619438399</v>
      </c>
      <c r="K8" s="685">
        <v>2.6402278784942999</v>
      </c>
      <c r="L8" s="685">
        <v>0.89964509662325098</v>
      </c>
      <c r="M8" s="685">
        <v>1.81336923972504</v>
      </c>
      <c r="N8" s="685">
        <v>5.8795272983416504</v>
      </c>
      <c r="O8" s="685">
        <v>3.4953777755155002</v>
      </c>
      <c r="P8" s="685">
        <v>4.7365890683830996</v>
      </c>
      <c r="Q8" s="685">
        <v>6.8371555157417196</v>
      </c>
      <c r="R8" s="685">
        <v>1.1512924662800901</v>
      </c>
      <c r="S8" s="685">
        <v>4.0961777282763698</v>
      </c>
      <c r="T8" s="685">
        <v>4.8497627661672098</v>
      </c>
      <c r="U8" s="685">
        <v>0.69019163044286602</v>
      </c>
      <c r="V8" s="685">
        <v>2.8498382900221499</v>
      </c>
      <c r="W8" s="685">
        <v>8.2751926683071098</v>
      </c>
      <c r="X8" s="685">
        <v>2.2114717132965902</v>
      </c>
      <c r="Y8" s="685">
        <v>5.3493324513033302</v>
      </c>
    </row>
    <row r="9" spans="1:25" ht="12.75" customHeight="1" x14ac:dyDescent="0.2">
      <c r="A9" s="269">
        <v>2008</v>
      </c>
      <c r="B9" s="685">
        <v>5.0967873328672102</v>
      </c>
      <c r="C9" s="685">
        <v>0.696318733702325</v>
      </c>
      <c r="D9" s="685">
        <v>2.9769805446016</v>
      </c>
      <c r="E9" s="685">
        <v>2.0872134406178802</v>
      </c>
      <c r="F9" s="685">
        <v>0.50593169045327402</v>
      </c>
      <c r="G9" s="685">
        <v>1.3381959947031801</v>
      </c>
      <c r="H9" s="685">
        <v>17.795254791794399</v>
      </c>
      <c r="I9" s="685">
        <v>4.9913545110490896</v>
      </c>
      <c r="J9" s="685">
        <v>11.584068881947299</v>
      </c>
      <c r="K9" s="685">
        <v>2.84829390406437</v>
      </c>
      <c r="L9" s="685">
        <v>0.60499560768791605</v>
      </c>
      <c r="M9" s="685">
        <v>1.7773026362718101</v>
      </c>
      <c r="N9" s="685">
        <v>6.2173173823889201</v>
      </c>
      <c r="O9" s="685">
        <v>3.0232757684937499</v>
      </c>
      <c r="P9" s="685">
        <v>4.6806743568150804</v>
      </c>
      <c r="Q9" s="685">
        <v>6.0045920627889604</v>
      </c>
      <c r="R9" s="685">
        <v>0.710813126179484</v>
      </c>
      <c r="S9" s="685">
        <v>3.4504914238522799</v>
      </c>
      <c r="T9" s="685">
        <v>4.6773409056804596</v>
      </c>
      <c r="U9" s="685">
        <v>0.49094470946711799</v>
      </c>
      <c r="V9" s="685">
        <v>2.6618967834013501</v>
      </c>
      <c r="W9" s="685">
        <v>8.2764625952489492</v>
      </c>
      <c r="X9" s="685">
        <v>2.49783870154483</v>
      </c>
      <c r="Y9" s="685">
        <v>5.5045333514998802</v>
      </c>
    </row>
    <row r="10" spans="1:25" ht="12.75" customHeight="1" x14ac:dyDescent="0.2">
      <c r="A10" s="5">
        <v>2009</v>
      </c>
      <c r="B10" s="685">
        <v>6.9752274882937302</v>
      </c>
      <c r="C10" s="685">
        <v>0.612695759988378</v>
      </c>
      <c r="D10" s="685">
        <v>3.8668015416627699</v>
      </c>
      <c r="E10" s="685">
        <v>3.0961406558329898</v>
      </c>
      <c r="F10" s="685">
        <v>0.33912943777399102</v>
      </c>
      <c r="G10" s="685">
        <v>1.74914159104067</v>
      </c>
      <c r="H10" s="685">
        <v>19.166851867621499</v>
      </c>
      <c r="I10" s="685">
        <v>5.4094303385124496</v>
      </c>
      <c r="J10" s="685">
        <v>12.4425090609123</v>
      </c>
      <c r="K10" s="685">
        <v>3.4419391575804901</v>
      </c>
      <c r="L10" s="685">
        <v>0.33592443716369502</v>
      </c>
      <c r="M10" s="685">
        <v>1.92446203916865</v>
      </c>
      <c r="N10" s="685">
        <v>6.4119283552289001</v>
      </c>
      <c r="O10" s="685">
        <v>2.08984216508453</v>
      </c>
      <c r="P10" s="685">
        <v>4.2990829010770204</v>
      </c>
      <c r="Q10" s="685">
        <v>5.7004555812167297</v>
      </c>
      <c r="R10" s="685">
        <v>0.709525183218224</v>
      </c>
      <c r="S10" s="685">
        <v>3.2619524066152601</v>
      </c>
      <c r="T10" s="685">
        <v>5.2062180787646799</v>
      </c>
      <c r="U10" s="685">
        <v>0.49290372100174901</v>
      </c>
      <c r="V10" s="685">
        <v>2.9034902393959099</v>
      </c>
      <c r="W10" s="685">
        <v>10.0714056720755</v>
      </c>
      <c r="X10" s="685">
        <v>2.44498249242656</v>
      </c>
      <c r="Y10" s="685">
        <v>6.3441923194644598</v>
      </c>
    </row>
    <row r="11" spans="1:25" ht="12.75" customHeight="1" x14ac:dyDescent="0.2">
      <c r="A11" s="269">
        <v>2010</v>
      </c>
      <c r="B11" s="685">
        <v>5.2379339702370897</v>
      </c>
      <c r="C11" s="685">
        <v>0.86450077523657998</v>
      </c>
      <c r="D11" s="685">
        <v>3.1088822809631398</v>
      </c>
      <c r="E11" s="685">
        <v>2.3014044118935799</v>
      </c>
      <c r="F11" s="685">
        <v>0.41802417623695598</v>
      </c>
      <c r="G11" s="685">
        <v>1.38450946413641</v>
      </c>
      <c r="H11" s="685">
        <v>16.505233308474502</v>
      </c>
      <c r="I11" s="685">
        <v>6.3151907547134503</v>
      </c>
      <c r="J11" s="685">
        <v>11.5410241036461</v>
      </c>
      <c r="K11" s="685">
        <v>2.7253033727034501</v>
      </c>
      <c r="L11" s="685">
        <v>0.57398168032506502</v>
      </c>
      <c r="M11" s="685">
        <v>1.6778856523115899</v>
      </c>
      <c r="N11" s="685">
        <v>5.8863915842004699</v>
      </c>
      <c r="O11" s="685">
        <v>2.6397945197208399</v>
      </c>
      <c r="P11" s="685">
        <v>4.32486709963952</v>
      </c>
      <c r="Q11" s="685">
        <v>5.8149373833988003</v>
      </c>
      <c r="R11" s="685">
        <v>0.746322272637298</v>
      </c>
      <c r="S11" s="685">
        <v>3.3476716563997702</v>
      </c>
      <c r="T11" s="685">
        <v>4.2165356091083401</v>
      </c>
      <c r="U11" s="685">
        <v>0.45823298256721501</v>
      </c>
      <c r="V11" s="685">
        <v>2.3871732744853</v>
      </c>
      <c r="W11" s="685">
        <v>8.7134367413420399</v>
      </c>
      <c r="X11" s="685">
        <v>2.3728959673330601</v>
      </c>
      <c r="Y11" s="685">
        <v>5.6258449578377201</v>
      </c>
    </row>
    <row r="12" spans="1:25" ht="12.75" customHeight="1" x14ac:dyDescent="0.2">
      <c r="A12" s="5">
        <v>2011</v>
      </c>
      <c r="B12" s="685">
        <v>4.9709131975477803</v>
      </c>
      <c r="C12" s="685">
        <v>0.53416862857094205</v>
      </c>
      <c r="D12" s="685">
        <v>2.84396717828912</v>
      </c>
      <c r="E12" s="685">
        <v>2.3425429300770499</v>
      </c>
      <c r="F12" s="685">
        <v>0.39317643123775198</v>
      </c>
      <c r="G12" s="685">
        <v>1.39835256171092</v>
      </c>
      <c r="H12" s="685">
        <v>13.9355839716369</v>
      </c>
      <c r="I12" s="685">
        <v>4.3277664564308296</v>
      </c>
      <c r="J12" s="685">
        <v>9.3428180459255508</v>
      </c>
      <c r="K12" s="685">
        <v>2.5871420123042399</v>
      </c>
      <c r="L12" s="685">
        <v>0.42641858075718703</v>
      </c>
      <c r="M12" s="685">
        <v>1.5405934356041799</v>
      </c>
      <c r="N12" s="685">
        <v>4.60050653654302</v>
      </c>
      <c r="O12" s="685">
        <v>2.0805859559806401</v>
      </c>
      <c r="P12" s="685">
        <v>3.3775995859247399</v>
      </c>
      <c r="Q12" s="685">
        <v>4.7462009942326802</v>
      </c>
      <c r="R12" s="685">
        <v>0.60544851399988298</v>
      </c>
      <c r="S12" s="685">
        <v>2.7409417366103299</v>
      </c>
      <c r="T12" s="685">
        <v>4.0291370160757403</v>
      </c>
      <c r="U12" s="685">
        <v>0.39239228290601103</v>
      </c>
      <c r="V12" s="685">
        <v>2.2681652324117199</v>
      </c>
      <c r="W12" s="685">
        <v>6.7490589935104301</v>
      </c>
      <c r="X12" s="685">
        <v>2.0726541098184499</v>
      </c>
      <c r="Y12" s="685">
        <v>4.5037908699487801</v>
      </c>
    </row>
    <row r="13" spans="1:25" ht="12.75" customHeight="1" x14ac:dyDescent="0.2">
      <c r="A13" s="277" t="s">
        <v>89</v>
      </c>
      <c r="B13" s="685">
        <v>4.8697804095296702</v>
      </c>
      <c r="C13" s="685">
        <v>0.54659343710598796</v>
      </c>
      <c r="D13" s="685">
        <v>2.7866137060479499</v>
      </c>
      <c r="E13" s="685">
        <v>2.9130897879403399</v>
      </c>
      <c r="F13" s="685">
        <v>0.38356113203652398</v>
      </c>
      <c r="G13" s="685">
        <v>1.7032719737319</v>
      </c>
      <c r="H13" s="685">
        <v>15.3478504961352</v>
      </c>
      <c r="I13" s="685">
        <v>4.2789169513821301</v>
      </c>
      <c r="J13" s="685">
        <v>9.9766857108691696</v>
      </c>
      <c r="K13" s="685">
        <v>3.31704250514509</v>
      </c>
      <c r="L13" s="685">
        <v>0.63228999533699903</v>
      </c>
      <c r="M13" s="685">
        <v>2.00938444712741</v>
      </c>
      <c r="N13" s="685">
        <v>6.0294318394901598</v>
      </c>
      <c r="O13" s="685">
        <v>1.94736962414528</v>
      </c>
      <c r="P13" s="685">
        <v>4.0621059004661202</v>
      </c>
      <c r="Q13" s="685">
        <v>6.9732240205453504</v>
      </c>
      <c r="R13" s="685">
        <v>0.88934852516813601</v>
      </c>
      <c r="S13" s="685">
        <v>4.0545629150528999</v>
      </c>
      <c r="T13" s="685">
        <v>5.75399170803506</v>
      </c>
      <c r="U13" s="685">
        <v>0.52419449067880897</v>
      </c>
      <c r="V13" s="685">
        <v>3.2295033540757299</v>
      </c>
      <c r="W13" s="685">
        <v>7.4210791212495604</v>
      </c>
      <c r="X13" s="685">
        <v>1.87494770580456</v>
      </c>
      <c r="Y13" s="685">
        <v>4.7411103630347098</v>
      </c>
    </row>
    <row r="14" spans="1:25" s="37" customFormat="1" ht="6" customHeight="1" x14ac:dyDescent="0.25">
      <c r="A14" s="210" t="s">
        <v>39</v>
      </c>
      <c r="B14" s="333"/>
      <c r="C14" s="333"/>
      <c r="D14" s="490"/>
      <c r="E14" s="333"/>
      <c r="F14" s="333"/>
      <c r="G14" s="490"/>
      <c r="H14" s="333"/>
      <c r="I14" s="333"/>
      <c r="J14" s="490"/>
      <c r="K14" s="333"/>
      <c r="L14" s="333"/>
      <c r="M14" s="490"/>
      <c r="N14" s="333"/>
      <c r="O14" s="208"/>
      <c r="P14" s="208"/>
      <c r="Q14" s="230"/>
      <c r="R14" s="230"/>
      <c r="S14" s="230"/>
      <c r="T14" s="230"/>
      <c r="U14" s="230"/>
      <c r="V14" s="1254"/>
      <c r="W14" s="1275"/>
      <c r="X14" s="1254"/>
      <c r="Y14" s="1254"/>
    </row>
    <row r="15" spans="1:25" s="37" customFormat="1" ht="12.75" customHeight="1" x14ac:dyDescent="0.25">
      <c r="A15" s="1331" t="s">
        <v>194</v>
      </c>
      <c r="B15" s="1331"/>
      <c r="C15" s="1331"/>
      <c r="D15" s="1331"/>
      <c r="E15" s="1331"/>
      <c r="F15" s="1331"/>
      <c r="G15" s="1331"/>
      <c r="H15" s="1331"/>
      <c r="I15" s="1331"/>
      <c r="J15" s="1331"/>
      <c r="K15" s="1331"/>
      <c r="L15" s="1331"/>
      <c r="M15" s="1331"/>
      <c r="N15" s="1331"/>
      <c r="O15" s="1331"/>
      <c r="P15" s="1331"/>
      <c r="Q15" s="1331"/>
      <c r="R15" s="1331"/>
      <c r="S15" s="1331"/>
      <c r="T15" s="1331"/>
      <c r="U15" s="1331"/>
      <c r="V15" s="1331"/>
      <c r="W15" s="1333"/>
      <c r="X15" s="1333"/>
      <c r="Y15" s="1333"/>
    </row>
    <row r="16" spans="1:25" ht="12.75" customHeight="1" x14ac:dyDescent="0.2"/>
    <row r="17" spans="5:26" x14ac:dyDescent="0.2">
      <c r="E17" s="685"/>
      <c r="F17" s="685"/>
      <c r="H17" s="685"/>
      <c r="I17" s="685"/>
      <c r="K17" s="685"/>
      <c r="L17" s="685"/>
      <c r="N17" s="685"/>
      <c r="O17" s="685"/>
      <c r="Q17" s="685"/>
      <c r="R17" s="685"/>
      <c r="T17" s="685"/>
      <c r="U17" s="685"/>
      <c r="W17" s="685"/>
      <c r="X17" s="685"/>
      <c r="Z17" s="685"/>
    </row>
    <row r="18" spans="5:26" x14ac:dyDescent="0.2">
      <c r="E18" s="685"/>
      <c r="F18" s="685"/>
      <c r="H18" s="685"/>
      <c r="I18" s="685"/>
      <c r="K18" s="685"/>
      <c r="L18" s="685"/>
      <c r="N18" s="685"/>
      <c r="O18" s="685"/>
      <c r="Q18" s="685"/>
      <c r="R18" s="685"/>
      <c r="T18" s="685"/>
      <c r="U18" s="685"/>
      <c r="W18" s="685"/>
      <c r="X18" s="685"/>
      <c r="Z18" s="685"/>
    </row>
    <row r="19" spans="5:26" x14ac:dyDescent="0.2">
      <c r="E19" s="685"/>
      <c r="F19" s="685"/>
      <c r="H19" s="685"/>
      <c r="I19" s="685"/>
      <c r="K19" s="685"/>
      <c r="L19" s="685"/>
      <c r="N19" s="685"/>
      <c r="O19" s="685"/>
      <c r="Q19" s="685"/>
      <c r="R19" s="685"/>
      <c r="T19" s="685"/>
      <c r="U19" s="685"/>
      <c r="W19" s="685"/>
      <c r="X19" s="685"/>
      <c r="Z19" s="685"/>
    </row>
    <row r="20" spans="5:26" x14ac:dyDescent="0.2">
      <c r="E20" s="685"/>
      <c r="F20" s="685"/>
      <c r="H20" s="685"/>
      <c r="I20" s="685"/>
      <c r="K20" s="685"/>
      <c r="L20" s="685"/>
      <c r="N20" s="685"/>
      <c r="O20" s="685"/>
      <c r="Q20" s="685"/>
      <c r="R20" s="685"/>
      <c r="T20" s="685"/>
      <c r="U20" s="685"/>
      <c r="W20" s="685"/>
      <c r="X20" s="685"/>
      <c r="Z20" s="685"/>
    </row>
    <row r="21" spans="5:26" x14ac:dyDescent="0.2">
      <c r="E21" s="685"/>
      <c r="F21" s="685"/>
      <c r="H21" s="685"/>
      <c r="I21" s="685"/>
      <c r="K21" s="685"/>
      <c r="L21" s="685"/>
      <c r="N21" s="685"/>
      <c r="O21" s="685"/>
      <c r="Q21" s="685"/>
      <c r="R21" s="685"/>
      <c r="T21" s="685"/>
      <c r="U21" s="685"/>
      <c r="W21" s="685"/>
      <c r="X21" s="685"/>
      <c r="Z21" s="685"/>
    </row>
    <row r="22" spans="5:26" x14ac:dyDescent="0.2">
      <c r="E22" s="685"/>
      <c r="F22" s="685"/>
      <c r="H22" s="685"/>
      <c r="I22" s="685"/>
      <c r="K22" s="685"/>
      <c r="L22" s="685"/>
      <c r="N22" s="685"/>
      <c r="O22" s="685"/>
      <c r="Q22" s="685"/>
      <c r="R22" s="685"/>
      <c r="T22" s="685"/>
      <c r="U22" s="685"/>
      <c r="W22" s="685"/>
      <c r="X22" s="685"/>
      <c r="Z22" s="685"/>
    </row>
    <row r="23" spans="5:26" x14ac:dyDescent="0.2">
      <c r="E23" s="685"/>
      <c r="F23" s="685"/>
      <c r="H23" s="685"/>
      <c r="I23" s="685"/>
      <c r="K23" s="685"/>
      <c r="L23" s="685"/>
      <c r="N23" s="685"/>
      <c r="O23" s="685"/>
      <c r="Q23" s="685"/>
      <c r="R23" s="685"/>
      <c r="T23" s="685"/>
      <c r="U23" s="685"/>
      <c r="W23" s="685"/>
      <c r="X23" s="685"/>
      <c r="Z23" s="685"/>
    </row>
    <row r="24" spans="5:26" x14ac:dyDescent="0.2">
      <c r="E24" s="685"/>
      <c r="F24" s="685"/>
      <c r="H24" s="685"/>
      <c r="I24" s="685"/>
      <c r="K24" s="685"/>
      <c r="L24" s="685"/>
      <c r="N24" s="685"/>
      <c r="O24" s="685"/>
      <c r="Q24" s="685"/>
      <c r="R24" s="685"/>
      <c r="T24" s="685"/>
      <c r="U24" s="685"/>
      <c r="W24" s="685"/>
      <c r="X24" s="685"/>
      <c r="Z24" s="685"/>
    </row>
  </sheetData>
  <mergeCells count="11">
    <mergeCell ref="W3:Y3"/>
    <mergeCell ref="A2:Y2"/>
    <mergeCell ref="A15:Y15"/>
    <mergeCell ref="Q3:S3"/>
    <mergeCell ref="T3:V3"/>
    <mergeCell ref="O1:T1"/>
    <mergeCell ref="B3:D3"/>
    <mergeCell ref="E3:G3"/>
    <mergeCell ref="H3:J3"/>
    <mergeCell ref="K3:M3"/>
    <mergeCell ref="N3:P3"/>
  </mergeCells>
  <hyperlinks>
    <hyperlink ref="F1:I1" location="Innehåll!A1" display="Till innehållsförteckningen"/>
    <hyperlink ref="O1:R1" location="Tabellförteckning!A1" display="Tabellförteckning!A1"/>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
  <sheetViews>
    <sheetView workbookViewId="0">
      <pane ySplit="4" topLeftCell="A5" activePane="bottomLeft" state="frozen"/>
      <selection activeCell="A2" sqref="A2:XFD2"/>
      <selection pane="bottomLeft" activeCell="A17" sqref="A17:XFD37"/>
    </sheetView>
  </sheetViews>
  <sheetFormatPr defaultColWidth="8.85546875" defaultRowHeight="12.75" x14ac:dyDescent="0.2"/>
  <cols>
    <col min="1" max="25" width="6.7109375" style="268" customWidth="1"/>
    <col min="26" max="36" width="8.7109375" style="268" customWidth="1"/>
    <col min="37" max="16384" width="8.85546875" style="268"/>
  </cols>
  <sheetData>
    <row r="1" spans="1:26" s="264" customFormat="1" ht="30" customHeight="1" x14ac:dyDescent="0.25">
      <c r="A1" s="473"/>
      <c r="B1" s="263"/>
      <c r="C1" s="263"/>
      <c r="D1" s="263"/>
      <c r="E1" s="263"/>
      <c r="O1" s="1311" t="s">
        <v>328</v>
      </c>
      <c r="P1" s="1311"/>
      <c r="Q1" s="1312"/>
      <c r="R1" s="1312"/>
      <c r="S1" s="1312"/>
      <c r="T1" s="1312"/>
      <c r="U1" s="1312"/>
      <c r="V1" s="1312"/>
      <c r="W1" s="1322"/>
    </row>
    <row r="2" spans="1:26" s="265" customFormat="1" ht="15" customHeight="1" x14ac:dyDescent="0.2">
      <c r="A2" s="1316" t="s">
        <v>317</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row>
    <row r="3" spans="1:26" s="265" customFormat="1" ht="30" customHeight="1" x14ac:dyDescent="0.2">
      <c r="A3" s="260"/>
      <c r="B3" s="1354" t="s">
        <v>300</v>
      </c>
      <c r="C3" s="1354"/>
      <c r="D3" s="1354"/>
      <c r="E3" s="1354" t="s">
        <v>301</v>
      </c>
      <c r="F3" s="1354"/>
      <c r="G3" s="1354"/>
      <c r="H3" s="1354" t="s">
        <v>302</v>
      </c>
      <c r="I3" s="1354"/>
      <c r="J3" s="1354"/>
      <c r="K3" s="1354" t="s">
        <v>303</v>
      </c>
      <c r="L3" s="1354"/>
      <c r="M3" s="1354"/>
      <c r="N3" s="1354" t="s">
        <v>304</v>
      </c>
      <c r="O3" s="1354"/>
      <c r="P3" s="1354"/>
      <c r="Q3" s="1354" t="s">
        <v>305</v>
      </c>
      <c r="R3" s="1354"/>
      <c r="S3" s="1354"/>
      <c r="T3" s="1354" t="s">
        <v>306</v>
      </c>
      <c r="U3" s="1354"/>
      <c r="V3" s="1354"/>
      <c r="W3" s="1354" t="s">
        <v>613</v>
      </c>
      <c r="X3" s="1354"/>
      <c r="Y3" s="1354"/>
    </row>
    <row r="4" spans="1:26" s="265" customFormat="1" ht="15" customHeight="1" x14ac:dyDescent="0.2">
      <c r="A4" s="260"/>
      <c r="B4" s="261" t="s">
        <v>28</v>
      </c>
      <c r="C4" s="261" t="s">
        <v>29</v>
      </c>
      <c r="D4" s="578" t="s">
        <v>382</v>
      </c>
      <c r="E4" s="261" t="s">
        <v>28</v>
      </c>
      <c r="F4" s="261" t="s">
        <v>29</v>
      </c>
      <c r="G4" s="578" t="s">
        <v>382</v>
      </c>
      <c r="H4" s="261" t="s">
        <v>28</v>
      </c>
      <c r="I4" s="261" t="s">
        <v>29</v>
      </c>
      <c r="J4" s="578" t="s">
        <v>382</v>
      </c>
      <c r="K4" s="266" t="s">
        <v>28</v>
      </c>
      <c r="L4" s="266" t="s">
        <v>29</v>
      </c>
      <c r="M4" s="578" t="s">
        <v>382</v>
      </c>
      <c r="N4" s="266" t="s">
        <v>28</v>
      </c>
      <c r="O4" s="266" t="s">
        <v>29</v>
      </c>
      <c r="P4" s="578" t="s">
        <v>382</v>
      </c>
      <c r="Q4" s="266" t="s">
        <v>28</v>
      </c>
      <c r="R4" s="266" t="s">
        <v>29</v>
      </c>
      <c r="S4" s="578" t="s">
        <v>382</v>
      </c>
      <c r="T4" s="266" t="s">
        <v>28</v>
      </c>
      <c r="U4" s="266" t="s">
        <v>29</v>
      </c>
      <c r="V4" s="1270" t="s">
        <v>382</v>
      </c>
      <c r="W4" s="266" t="s">
        <v>28</v>
      </c>
      <c r="X4" s="266" t="s">
        <v>29</v>
      </c>
      <c r="Y4" s="578" t="s">
        <v>382</v>
      </c>
    </row>
    <row r="5" spans="1:26" ht="6" customHeight="1" x14ac:dyDescent="0.2">
      <c r="A5" s="267"/>
      <c r="B5" s="284"/>
      <c r="C5" s="207"/>
      <c r="D5" s="574"/>
      <c r="E5" s="207"/>
      <c r="F5" s="284"/>
      <c r="G5" s="563"/>
      <c r="H5" s="207"/>
      <c r="I5" s="207"/>
      <c r="J5" s="574"/>
      <c r="K5" s="205"/>
      <c r="L5" s="205"/>
      <c r="M5" s="205"/>
      <c r="N5" s="205"/>
      <c r="O5" s="205"/>
      <c r="P5" s="205"/>
      <c r="Q5" s="205"/>
      <c r="R5" s="205"/>
      <c r="S5" s="205"/>
      <c r="T5" s="205"/>
      <c r="U5" s="205"/>
      <c r="V5" s="1272"/>
      <c r="W5" s="205"/>
      <c r="X5" s="205"/>
      <c r="Y5" s="571"/>
    </row>
    <row r="6" spans="1:26" ht="12.75" customHeight="1" x14ac:dyDescent="0.2">
      <c r="A6" s="5">
        <v>2005</v>
      </c>
      <c r="B6" s="685">
        <v>10.654382251950601</v>
      </c>
      <c r="C6" s="685">
        <v>0.79310663633142398</v>
      </c>
      <c r="D6" s="685">
        <v>5.8464709666965904</v>
      </c>
      <c r="E6" s="685">
        <v>1.7560301233209501</v>
      </c>
      <c r="F6" s="685">
        <v>0.34922467121484502</v>
      </c>
      <c r="G6" s="685">
        <v>1.0701355116112199</v>
      </c>
      <c r="H6" s="685">
        <v>5.0120438887390604</v>
      </c>
      <c r="I6" s="685">
        <v>0.74852538971828897</v>
      </c>
      <c r="J6" s="685">
        <v>2.9333454013077098</v>
      </c>
      <c r="K6" s="685">
        <v>4.9584347085180802</v>
      </c>
      <c r="L6" s="685">
        <v>0.93111536995057198</v>
      </c>
      <c r="M6" s="685">
        <v>2.9948962321619801</v>
      </c>
      <c r="N6" s="685">
        <v>8.5272307265099503</v>
      </c>
      <c r="O6" s="685">
        <v>5.0301539886926001</v>
      </c>
      <c r="P6" s="685">
        <v>6.8222145228738302</v>
      </c>
      <c r="Q6" s="685">
        <v>11.5927604340551</v>
      </c>
      <c r="R6" s="685">
        <v>0.88110552149681998</v>
      </c>
      <c r="S6" s="685">
        <v>6.3702427248589704</v>
      </c>
      <c r="T6" s="685">
        <v>10.2688421379404</v>
      </c>
      <c r="U6" s="685">
        <v>0.71045872250466302</v>
      </c>
      <c r="V6" s="685">
        <v>5.6086073688129003</v>
      </c>
      <c r="W6" s="685">
        <v>13.7498477201525</v>
      </c>
      <c r="X6" s="685">
        <v>1.7552568098733401</v>
      </c>
      <c r="Y6" s="685">
        <v>7.9018285340550802</v>
      </c>
    </row>
    <row r="7" spans="1:26" ht="12.75" customHeight="1" x14ac:dyDescent="0.2">
      <c r="A7" s="269">
        <v>2006</v>
      </c>
      <c r="B7" s="685">
        <v>14.7761413936016</v>
      </c>
      <c r="C7" s="685">
        <v>0.84037698036421604</v>
      </c>
      <c r="D7" s="685">
        <v>7.9814832590726903</v>
      </c>
      <c r="E7" s="685">
        <v>2.69658649579651</v>
      </c>
      <c r="F7" s="685">
        <v>0.160693899013157</v>
      </c>
      <c r="G7" s="685">
        <v>1.46015768425465</v>
      </c>
      <c r="H7" s="685">
        <v>6.1273791279207002</v>
      </c>
      <c r="I7" s="685">
        <v>0.69396091407567395</v>
      </c>
      <c r="J7" s="685">
        <v>3.4780143226047602</v>
      </c>
      <c r="K7" s="685">
        <v>4.6580192064675101</v>
      </c>
      <c r="L7" s="685">
        <v>0.90444303111303903</v>
      </c>
      <c r="M7" s="685">
        <v>2.82752949717166</v>
      </c>
      <c r="N7" s="685">
        <v>6.6485251912891297</v>
      </c>
      <c r="O7" s="685">
        <v>3.65091815722913</v>
      </c>
      <c r="P7" s="685">
        <v>5.1851439809202402</v>
      </c>
      <c r="Q7" s="685">
        <v>10.1858705955232</v>
      </c>
      <c r="R7" s="685">
        <v>0.75343801949923905</v>
      </c>
      <c r="S7" s="685">
        <v>5.5868033341069196</v>
      </c>
      <c r="T7" s="685">
        <v>8.5279935388835693</v>
      </c>
      <c r="U7" s="685">
        <v>0.82305829004336795</v>
      </c>
      <c r="V7" s="685">
        <v>4.7711097602336503</v>
      </c>
      <c r="W7" s="685">
        <v>17.883440868298099</v>
      </c>
      <c r="X7" s="685">
        <v>1.9660710908588901</v>
      </c>
      <c r="Y7" s="685">
        <v>10.122078680691001</v>
      </c>
    </row>
    <row r="8" spans="1:26" ht="12.75" customHeight="1" x14ac:dyDescent="0.2">
      <c r="A8" s="5">
        <v>2007</v>
      </c>
      <c r="B8" s="685">
        <v>10.953994193717801</v>
      </c>
      <c r="C8" s="685">
        <v>0.84990256088785499</v>
      </c>
      <c r="D8" s="685">
        <v>6.0298564881453096</v>
      </c>
      <c r="E8" s="685">
        <v>2.5922963065817299</v>
      </c>
      <c r="F8" s="685">
        <v>0.41138166870784698</v>
      </c>
      <c r="G8" s="685">
        <v>1.5289201370518699</v>
      </c>
      <c r="H8" s="685">
        <v>16.118362534918099</v>
      </c>
      <c r="I8" s="685">
        <v>3.3273016783168399</v>
      </c>
      <c r="J8" s="685">
        <v>9.9720548896718508</v>
      </c>
      <c r="K8" s="685">
        <v>5.1144556914441797</v>
      </c>
      <c r="L8" s="685">
        <v>0.72030752821850297</v>
      </c>
      <c r="M8" s="685">
        <v>2.9721962685860999</v>
      </c>
      <c r="N8" s="685">
        <v>6.1829618379960296</v>
      </c>
      <c r="O8" s="685">
        <v>3.3470230358355302</v>
      </c>
      <c r="P8" s="685">
        <v>4.8168305404984197</v>
      </c>
      <c r="Q8" s="685">
        <v>8.9342911696728695</v>
      </c>
      <c r="R8" s="685">
        <v>0.930987214232331</v>
      </c>
      <c r="S8" s="685">
        <v>5.0564838916703696</v>
      </c>
      <c r="T8" s="685">
        <v>7.6819696475461097</v>
      </c>
      <c r="U8" s="685">
        <v>0.46839634413728098</v>
      </c>
      <c r="V8" s="685">
        <v>4.2130733927801902</v>
      </c>
      <c r="W8" s="685">
        <v>7.91996917464067</v>
      </c>
      <c r="X8" s="685">
        <v>1.9918227883475099</v>
      </c>
      <c r="Y8" s="685">
        <v>5.0506141300522804</v>
      </c>
    </row>
    <row r="9" spans="1:26" ht="12.75" customHeight="1" x14ac:dyDescent="0.2">
      <c r="A9" s="269">
        <v>2008</v>
      </c>
      <c r="B9" s="685">
        <v>6.9098392696236104</v>
      </c>
      <c r="C9" s="685">
        <v>1.02302802416289</v>
      </c>
      <c r="D9" s="685">
        <v>4.0904863352084702</v>
      </c>
      <c r="E9" s="685">
        <v>1.58289724394272</v>
      </c>
      <c r="F9" s="685">
        <v>0.31666318794223902</v>
      </c>
      <c r="G9" s="685">
        <v>0.97636661972248595</v>
      </c>
      <c r="H9" s="685">
        <v>13.257335245557</v>
      </c>
      <c r="I9" s="685">
        <v>3.3463017229789598</v>
      </c>
      <c r="J9" s="685">
        <v>8.5341258383471903</v>
      </c>
      <c r="K9" s="685">
        <v>2.3590039296224199</v>
      </c>
      <c r="L9" s="685">
        <v>0.49242546757239097</v>
      </c>
      <c r="M9" s="685">
        <v>1.4648804858620601</v>
      </c>
      <c r="N9" s="685">
        <v>4.6545106966020198</v>
      </c>
      <c r="O9" s="685">
        <v>2.2947705484003502</v>
      </c>
      <c r="P9" s="685">
        <v>3.5224765596368299</v>
      </c>
      <c r="Q9" s="685">
        <v>7.0935317326452196</v>
      </c>
      <c r="R9" s="685">
        <v>0.61158095342123198</v>
      </c>
      <c r="S9" s="685">
        <v>3.98966694917016</v>
      </c>
      <c r="T9" s="685">
        <v>6.3454838781261103</v>
      </c>
      <c r="U9" s="685">
        <v>0.56641438278637801</v>
      </c>
      <c r="V9" s="685">
        <v>3.5781706961618398</v>
      </c>
      <c r="W9" s="685">
        <v>5.0571487200835001</v>
      </c>
      <c r="X9" s="685">
        <v>1.01563377291085</v>
      </c>
      <c r="Y9" s="685">
        <v>3.1212437241081701</v>
      </c>
    </row>
    <row r="10" spans="1:26" ht="12.75" customHeight="1" x14ac:dyDescent="0.2">
      <c r="A10" s="5">
        <v>2009</v>
      </c>
      <c r="B10" s="685">
        <v>6.0074682615171699</v>
      </c>
      <c r="C10" s="685">
        <v>0.657538657502997</v>
      </c>
      <c r="D10" s="685">
        <v>3.4397975952149702</v>
      </c>
      <c r="E10" s="685">
        <v>2.0955754353982599</v>
      </c>
      <c r="F10" s="685">
        <v>0.23745497913430999</v>
      </c>
      <c r="G10" s="685">
        <v>1.20377580465893</v>
      </c>
      <c r="H10" s="685">
        <v>14.5227910886228</v>
      </c>
      <c r="I10" s="685">
        <v>3.7924086355687101</v>
      </c>
      <c r="J10" s="685">
        <v>9.3715856615430493</v>
      </c>
      <c r="K10" s="685">
        <v>2.8221732672975199</v>
      </c>
      <c r="L10" s="685">
        <v>0.66121429171679003</v>
      </c>
      <c r="M10" s="685">
        <v>1.784838071484</v>
      </c>
      <c r="N10" s="685">
        <v>4.5076058420873304</v>
      </c>
      <c r="O10" s="685">
        <v>2.4494387393491701</v>
      </c>
      <c r="P10" s="685">
        <v>3.51872077596768</v>
      </c>
      <c r="Q10" s="685">
        <v>6.7993369162243198</v>
      </c>
      <c r="R10" s="685">
        <v>0.54333266825549598</v>
      </c>
      <c r="S10" s="685">
        <v>3.79691123727586</v>
      </c>
      <c r="T10" s="685">
        <v>6.0768565661336096</v>
      </c>
      <c r="U10" s="685">
        <v>0.32133245738964</v>
      </c>
      <c r="V10" s="685">
        <v>3.3147125121083199</v>
      </c>
      <c r="W10" s="685">
        <v>5.9987418585627399</v>
      </c>
      <c r="X10" s="685">
        <v>1.3497218545482601</v>
      </c>
      <c r="Y10" s="685">
        <v>3.7670868905948698</v>
      </c>
    </row>
    <row r="11" spans="1:26" ht="12.75" customHeight="1" x14ac:dyDescent="0.2">
      <c r="A11" s="269">
        <v>2010</v>
      </c>
      <c r="B11" s="685">
        <v>6.3780859807275396</v>
      </c>
      <c r="C11" s="685">
        <v>0.57350361605731304</v>
      </c>
      <c r="D11" s="685">
        <v>3.6070069779512801</v>
      </c>
      <c r="E11" s="685">
        <v>2.0874074191985201</v>
      </c>
      <c r="F11" s="685">
        <v>0.225005203701376</v>
      </c>
      <c r="G11" s="685">
        <v>1.19829538112186</v>
      </c>
      <c r="H11" s="685">
        <v>14.516169839370001</v>
      </c>
      <c r="I11" s="685">
        <v>4.6309621207867799</v>
      </c>
      <c r="J11" s="685">
        <v>9.7960931630128396</v>
      </c>
      <c r="K11" s="685">
        <v>2.8774005586711602</v>
      </c>
      <c r="L11" s="685">
        <v>0.60225751086679702</v>
      </c>
      <c r="M11" s="685">
        <v>1.7911627046688401</v>
      </c>
      <c r="N11" s="685">
        <v>5.1855528195202396</v>
      </c>
      <c r="O11" s="685">
        <v>2.8120096810213502</v>
      </c>
      <c r="P11" s="685">
        <v>4.0517810057811898</v>
      </c>
      <c r="Q11" s="685">
        <v>7.5254446393791099</v>
      </c>
      <c r="R11" s="685">
        <v>0.769259113411214</v>
      </c>
      <c r="S11" s="685">
        <v>4.3000491644574597</v>
      </c>
      <c r="T11" s="685">
        <v>6.79475735036121</v>
      </c>
      <c r="U11" s="685">
        <v>0.62892038291149299</v>
      </c>
      <c r="V11" s="685">
        <v>3.85121217644283</v>
      </c>
      <c r="W11" s="685">
        <v>6.7529985149021101</v>
      </c>
      <c r="X11" s="685">
        <v>2.0207688847623499</v>
      </c>
      <c r="Y11" s="685">
        <v>4.4934613034494797</v>
      </c>
    </row>
    <row r="12" spans="1:26" ht="12.75" customHeight="1" x14ac:dyDescent="0.2">
      <c r="A12" s="5">
        <v>2011</v>
      </c>
      <c r="B12" s="685">
        <v>5.0925106020101003</v>
      </c>
      <c r="C12" s="685">
        <v>0.24722337586889501</v>
      </c>
      <c r="D12" s="685">
        <v>2.7580002857044899</v>
      </c>
      <c r="E12" s="685">
        <v>1.52268963072051</v>
      </c>
      <c r="F12" s="685">
        <v>9.7201908829006395E-2</v>
      </c>
      <c r="G12" s="685">
        <v>0.85538925026665902</v>
      </c>
      <c r="H12" s="685">
        <v>13.494000144601801</v>
      </c>
      <c r="I12" s="685">
        <v>4.3863043098017798</v>
      </c>
      <c r="J12" s="685">
        <v>9.1015423380599003</v>
      </c>
      <c r="K12" s="685">
        <v>2.8571622908029299</v>
      </c>
      <c r="L12" s="685">
        <v>0.19862242145439199</v>
      </c>
      <c r="M12" s="685">
        <v>1.58863636876891</v>
      </c>
      <c r="N12" s="685">
        <v>2.8677407141139599</v>
      </c>
      <c r="O12" s="685">
        <v>1.91037353529076</v>
      </c>
      <c r="P12" s="685">
        <v>2.42509935736352</v>
      </c>
      <c r="Q12" s="685">
        <v>8.8298710807025191</v>
      </c>
      <c r="R12" s="685">
        <v>0.31026731860228202</v>
      </c>
      <c r="S12" s="685">
        <v>4.6765437068067301</v>
      </c>
      <c r="T12" s="685">
        <v>8.0155764964383405</v>
      </c>
      <c r="U12" s="685">
        <v>0.34096719531707698</v>
      </c>
      <c r="V12" s="685">
        <v>4.30178288006576</v>
      </c>
      <c r="W12" s="685">
        <v>5.3544998707101898</v>
      </c>
      <c r="X12" s="685">
        <v>1.36892578166755</v>
      </c>
      <c r="Y12" s="685">
        <v>3.43686478575703</v>
      </c>
    </row>
    <row r="13" spans="1:26" ht="12.75" customHeight="1" x14ac:dyDescent="0.2">
      <c r="A13" s="277" t="s">
        <v>89</v>
      </c>
      <c r="B13" s="685">
        <v>4.3442995514080103</v>
      </c>
      <c r="C13" s="685">
        <v>0.573684431077088</v>
      </c>
      <c r="D13" s="685">
        <v>2.5050423634882</v>
      </c>
      <c r="E13" s="685">
        <v>2.9214045937334898</v>
      </c>
      <c r="F13" s="685">
        <v>0.40159758162923997</v>
      </c>
      <c r="G13" s="685">
        <v>1.6922591139110099</v>
      </c>
      <c r="H13" s="685">
        <v>14.407165813925999</v>
      </c>
      <c r="I13" s="685">
        <v>3.1999121377693802</v>
      </c>
      <c r="J13" s="685">
        <v>8.9688569364354294</v>
      </c>
      <c r="K13" s="685">
        <v>2.8349030774618198</v>
      </c>
      <c r="L13" s="685">
        <v>0.38706926530218699</v>
      </c>
      <c r="M13" s="685">
        <v>1.6408683882208901</v>
      </c>
      <c r="N13" s="685">
        <v>3.82026255080702</v>
      </c>
      <c r="O13" s="685">
        <v>2.2412259428225298</v>
      </c>
      <c r="P13" s="685">
        <v>3.0482413031503799</v>
      </c>
      <c r="Q13" s="685">
        <v>7.8799312607379104</v>
      </c>
      <c r="R13" s="685">
        <v>0.70019397444508102</v>
      </c>
      <c r="S13" s="685">
        <v>4.3780988279584196</v>
      </c>
      <c r="T13" s="685">
        <v>7.0886621854472898</v>
      </c>
      <c r="U13" s="685">
        <v>0.56027779457817295</v>
      </c>
      <c r="V13" s="685">
        <v>3.9045877174160002</v>
      </c>
      <c r="W13" s="685">
        <v>5.5039868968190904</v>
      </c>
      <c r="X13" s="685">
        <v>0.65272959312192202</v>
      </c>
      <c r="Y13" s="685">
        <v>3.1376827260698299</v>
      </c>
    </row>
    <row r="14" spans="1:26" s="37" customFormat="1" ht="6" customHeight="1" x14ac:dyDescent="0.25">
      <c r="A14" s="210" t="s">
        <v>39</v>
      </c>
      <c r="B14" s="333"/>
      <c r="C14" s="333"/>
      <c r="D14" s="490"/>
      <c r="E14" s="333"/>
      <c r="F14" s="333"/>
      <c r="G14" s="490"/>
      <c r="H14" s="333"/>
      <c r="I14" s="333"/>
      <c r="J14" s="490"/>
      <c r="K14" s="333"/>
      <c r="L14" s="333"/>
      <c r="M14" s="490"/>
      <c r="N14" s="333"/>
      <c r="O14" s="208"/>
      <c r="P14" s="208"/>
      <c r="Q14" s="230"/>
      <c r="R14" s="230"/>
      <c r="S14" s="230"/>
      <c r="T14" s="230"/>
      <c r="U14" s="230"/>
      <c r="V14" s="230"/>
      <c r="W14" s="230"/>
      <c r="X14" s="230"/>
      <c r="Y14" s="230"/>
      <c r="Z14" s="29"/>
    </row>
    <row r="15" spans="1:26" s="37" customFormat="1" ht="12.75" customHeight="1" x14ac:dyDescent="0.25">
      <c r="A15" s="1331" t="s">
        <v>194</v>
      </c>
      <c r="B15" s="1331"/>
      <c r="C15" s="1331"/>
      <c r="D15" s="1331"/>
      <c r="E15" s="1331"/>
      <c r="F15" s="1331"/>
      <c r="G15" s="1331"/>
      <c r="H15" s="1331"/>
      <c r="I15" s="1331"/>
      <c r="J15" s="1331"/>
      <c r="K15" s="1331"/>
      <c r="L15" s="1331"/>
      <c r="M15" s="1331"/>
      <c r="N15" s="1331"/>
      <c r="O15" s="1331"/>
      <c r="P15" s="1331"/>
      <c r="Q15" s="1331"/>
      <c r="R15" s="1331"/>
      <c r="S15" s="1331"/>
      <c r="T15" s="1331"/>
      <c r="U15" s="1331"/>
      <c r="V15" s="1331"/>
      <c r="W15" s="1331"/>
      <c r="X15" s="1331"/>
      <c r="Y15" s="1331"/>
    </row>
    <row r="16" spans="1:26" ht="12.75" customHeight="1" x14ac:dyDescent="0.2"/>
  </sheetData>
  <mergeCells count="11">
    <mergeCell ref="Q3:S3"/>
    <mergeCell ref="W3:Y3"/>
    <mergeCell ref="A15:Y15"/>
    <mergeCell ref="O1:W1"/>
    <mergeCell ref="A2:Y2"/>
    <mergeCell ref="B3:D3"/>
    <mergeCell ref="E3:G3"/>
    <mergeCell ref="H3:J3"/>
    <mergeCell ref="K3:M3"/>
    <mergeCell ref="N3:P3"/>
    <mergeCell ref="T3:V3"/>
  </mergeCells>
  <hyperlinks>
    <hyperlink ref="F1:I1" location="Innehåll!A1" display="Till innehållsförteckningen"/>
    <hyperlink ref="O1:R1" location="Tabellförteckning!A1" display="Tabellförteckning!A1"/>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V29"/>
  <sheetViews>
    <sheetView workbookViewId="0">
      <pane ySplit="4" topLeftCell="A5" activePane="bottomLeft" state="frozen"/>
      <selection activeCell="A2" sqref="A2:XFD2"/>
      <selection pane="bottomLeft" activeCell="A27" sqref="A27:S27"/>
    </sheetView>
  </sheetViews>
  <sheetFormatPr defaultColWidth="8.85546875" defaultRowHeight="12.75" x14ac:dyDescent="0.2"/>
  <cols>
    <col min="1" max="3" width="6.7109375" style="18" customWidth="1"/>
    <col min="4" max="4" width="6.7109375" style="571" customWidth="1"/>
    <col min="5" max="6" width="6.7109375" style="18" customWidth="1"/>
    <col min="7" max="7" width="6.7109375" style="571" customWidth="1"/>
    <col min="8" max="9" width="6.7109375" style="18" customWidth="1"/>
    <col min="10" max="10" width="6.7109375" style="571" customWidth="1"/>
    <col min="11" max="12" width="6.7109375" style="18" customWidth="1"/>
    <col min="13" max="13" width="6.7109375" style="571" customWidth="1"/>
    <col min="14" max="15" width="6.7109375" style="18" customWidth="1"/>
    <col min="16" max="16" width="6.7109375" style="571" customWidth="1"/>
    <col min="17" max="18" width="6.7109375" style="18" customWidth="1"/>
    <col min="19" max="19" width="6.7109375" style="571" customWidth="1"/>
    <col min="20" max="40" width="8.7109375" style="18" customWidth="1"/>
    <col min="41" max="16384" width="8.85546875" style="18"/>
  </cols>
  <sheetData>
    <row r="1" spans="1:20" s="74" customFormat="1" ht="30" customHeight="1" x14ac:dyDescent="0.25">
      <c r="A1" s="349"/>
      <c r="B1" s="276"/>
      <c r="C1" s="276"/>
      <c r="D1" s="568"/>
      <c r="E1" s="276"/>
      <c r="F1" s="276"/>
      <c r="G1" s="568"/>
      <c r="H1" s="276"/>
      <c r="I1" s="276"/>
      <c r="J1" s="568"/>
      <c r="K1" s="276"/>
      <c r="L1" s="276"/>
      <c r="M1" s="568"/>
      <c r="N1" s="276"/>
      <c r="O1" s="1311" t="s">
        <v>328</v>
      </c>
      <c r="P1" s="1311"/>
      <c r="Q1" s="1312"/>
      <c r="R1" s="1312"/>
      <c r="S1" s="1312"/>
      <c r="T1" s="1322"/>
    </row>
    <row r="2" spans="1:20" s="275" customFormat="1" ht="15" customHeight="1" x14ac:dyDescent="0.2">
      <c r="A2" s="1317" t="s">
        <v>615</v>
      </c>
      <c r="B2" s="1317"/>
      <c r="C2" s="1317"/>
      <c r="D2" s="1317"/>
      <c r="E2" s="1317"/>
      <c r="F2" s="1317"/>
      <c r="G2" s="1317"/>
      <c r="H2" s="1317"/>
      <c r="I2" s="1317"/>
      <c r="J2" s="1317"/>
      <c r="K2" s="1317"/>
      <c r="L2" s="1317"/>
      <c r="M2" s="1317"/>
      <c r="N2" s="1317"/>
      <c r="O2" s="1317"/>
      <c r="P2" s="1317"/>
      <c r="Q2" s="1317"/>
      <c r="R2" s="1317"/>
      <c r="S2" s="1317"/>
    </row>
    <row r="3" spans="1:20" ht="30" customHeight="1" x14ac:dyDescent="0.2">
      <c r="A3" s="122"/>
      <c r="B3" s="1349" t="s">
        <v>614</v>
      </c>
      <c r="C3" s="1349"/>
      <c r="D3" s="1349"/>
      <c r="E3" s="1349" t="s">
        <v>318</v>
      </c>
      <c r="F3" s="1349"/>
      <c r="G3" s="1349"/>
      <c r="H3" s="1349" t="s">
        <v>319</v>
      </c>
      <c r="I3" s="1349"/>
      <c r="J3" s="1349"/>
      <c r="K3" s="1349" t="s">
        <v>320</v>
      </c>
      <c r="L3" s="1349"/>
      <c r="M3" s="1349"/>
      <c r="N3" s="1349" t="s">
        <v>321</v>
      </c>
      <c r="O3" s="1349"/>
      <c r="P3" s="1349"/>
      <c r="Q3" s="1349" t="s">
        <v>35</v>
      </c>
      <c r="R3" s="1349"/>
      <c r="S3" s="1349"/>
    </row>
    <row r="4" spans="1:20" ht="15" customHeight="1" x14ac:dyDescent="0.2">
      <c r="A4" s="429" t="s">
        <v>39</v>
      </c>
      <c r="B4" s="427" t="s">
        <v>28</v>
      </c>
      <c r="C4" s="427" t="s">
        <v>29</v>
      </c>
      <c r="D4" s="578" t="s">
        <v>382</v>
      </c>
      <c r="E4" s="427" t="s">
        <v>28</v>
      </c>
      <c r="F4" s="427" t="s">
        <v>29</v>
      </c>
      <c r="G4" s="578" t="s">
        <v>382</v>
      </c>
      <c r="H4" s="427" t="s">
        <v>28</v>
      </c>
      <c r="I4" s="427" t="s">
        <v>29</v>
      </c>
      <c r="J4" s="578" t="s">
        <v>382</v>
      </c>
      <c r="K4" s="427" t="s">
        <v>28</v>
      </c>
      <c r="L4" s="427" t="s">
        <v>29</v>
      </c>
      <c r="M4" s="578" t="s">
        <v>382</v>
      </c>
      <c r="N4" s="427" t="s">
        <v>28</v>
      </c>
      <c r="O4" s="427" t="s">
        <v>29</v>
      </c>
      <c r="P4" s="578" t="s">
        <v>382</v>
      </c>
      <c r="Q4" s="427" t="s">
        <v>28</v>
      </c>
      <c r="R4" s="427" t="s">
        <v>29</v>
      </c>
      <c r="S4" s="578" t="s">
        <v>382</v>
      </c>
    </row>
    <row r="5" spans="1:20" s="268" customFormat="1" ht="6" customHeight="1" x14ac:dyDescent="0.2">
      <c r="A5" s="267"/>
      <c r="B5" s="205"/>
      <c r="C5" s="205"/>
      <c r="D5" s="205"/>
      <c r="E5" s="428"/>
      <c r="F5" s="207"/>
      <c r="G5" s="574"/>
      <c r="H5" s="207"/>
      <c r="I5" s="428"/>
      <c r="J5" s="563"/>
      <c r="K5" s="207"/>
      <c r="L5" s="207"/>
      <c r="M5" s="574"/>
      <c r="N5" s="205"/>
      <c r="O5" s="205"/>
      <c r="P5" s="205"/>
      <c r="Q5" s="205"/>
      <c r="R5" s="205"/>
      <c r="S5" s="205"/>
      <c r="T5" s="205"/>
    </row>
    <row r="6" spans="1:20" ht="12.95" customHeight="1" x14ac:dyDescent="0.2">
      <c r="A6" s="429">
        <v>2000</v>
      </c>
      <c r="B6" s="685">
        <v>54.102038661024501</v>
      </c>
      <c r="C6" s="685">
        <v>80.451506224936395</v>
      </c>
      <c r="D6" s="685">
        <v>67.390557989445199</v>
      </c>
      <c r="E6" s="685">
        <v>21.7779502819544</v>
      </c>
      <c r="F6" s="685">
        <v>13.7896177969458</v>
      </c>
      <c r="G6" s="685">
        <v>17.749287829044899</v>
      </c>
      <c r="H6" s="685">
        <v>11.662827235942499</v>
      </c>
      <c r="I6" s="685">
        <v>2.6506558462319001</v>
      </c>
      <c r="J6" s="685">
        <v>7.1178240622453703</v>
      </c>
      <c r="K6" s="685">
        <v>8.1225643616907401</v>
      </c>
      <c r="L6" s="685">
        <v>1.3335333197657699</v>
      </c>
      <c r="M6" s="685">
        <v>4.6987316029055899</v>
      </c>
      <c r="N6" s="685">
        <v>1.9744029025729599</v>
      </c>
      <c r="O6" s="685">
        <v>0.16640582093620401</v>
      </c>
      <c r="P6" s="685">
        <v>1.06259684399576</v>
      </c>
      <c r="Q6" s="685">
        <v>2.3602165568148501</v>
      </c>
      <c r="R6" s="685">
        <v>1.6082809911839999</v>
      </c>
      <c r="S6" s="685">
        <v>1.9810016723631501</v>
      </c>
    </row>
    <row r="7" spans="1:20" ht="12.95" customHeight="1" x14ac:dyDescent="0.2">
      <c r="A7" s="429">
        <v>2001</v>
      </c>
      <c r="B7" s="685">
        <v>47.452105550639097</v>
      </c>
      <c r="C7" s="685">
        <v>71.484849003260507</v>
      </c>
      <c r="D7" s="685">
        <v>59.1169959012704</v>
      </c>
      <c r="E7" s="685">
        <v>25.121140659570901</v>
      </c>
      <c r="F7" s="685">
        <v>19.174484859807801</v>
      </c>
      <c r="G7" s="685">
        <v>22.225835214792799</v>
      </c>
      <c r="H7" s="685">
        <v>12.5104035716761</v>
      </c>
      <c r="I7" s="685">
        <v>4.7195247345092</v>
      </c>
      <c r="J7" s="685">
        <v>8.7429056784424493</v>
      </c>
      <c r="K7" s="685">
        <v>8.2372830848998806</v>
      </c>
      <c r="L7" s="685">
        <v>1.43612821287379</v>
      </c>
      <c r="M7" s="685">
        <v>4.9334270868245502</v>
      </c>
      <c r="N7" s="685">
        <v>3.7619800212315901</v>
      </c>
      <c r="O7" s="685">
        <v>0.359415022922145</v>
      </c>
      <c r="P7" s="685">
        <v>2.10921769745427</v>
      </c>
      <c r="Q7" s="685">
        <v>2.91708711198239</v>
      </c>
      <c r="R7" s="685">
        <v>2.8255981666264902</v>
      </c>
      <c r="S7" s="685">
        <v>2.8716184212154698</v>
      </c>
    </row>
    <row r="8" spans="1:20" ht="12.95" customHeight="1" x14ac:dyDescent="0.2">
      <c r="A8" s="429">
        <v>2002</v>
      </c>
      <c r="B8" s="685">
        <v>53.305157382930602</v>
      </c>
      <c r="C8" s="685">
        <v>72.661697313881405</v>
      </c>
      <c r="D8" s="685">
        <v>62.672694957242904</v>
      </c>
      <c r="E8" s="685">
        <v>21.3135815442227</v>
      </c>
      <c r="F8" s="685">
        <v>18.017308100378699</v>
      </c>
      <c r="G8" s="685">
        <v>19.7311184545906</v>
      </c>
      <c r="H8" s="685">
        <v>12.4744393227156</v>
      </c>
      <c r="I8" s="685">
        <v>4.8375848302921503</v>
      </c>
      <c r="J8" s="685">
        <v>8.7724662421858692</v>
      </c>
      <c r="K8" s="685">
        <v>6.4942120968652199</v>
      </c>
      <c r="L8" s="685">
        <v>1.53660140950591</v>
      </c>
      <c r="M8" s="685">
        <v>4.0912991636198601</v>
      </c>
      <c r="N8" s="685">
        <v>3.4860030284220498</v>
      </c>
      <c r="O8" s="685">
        <v>0.65965490720791198</v>
      </c>
      <c r="P8" s="685">
        <v>2.1161351059482798</v>
      </c>
      <c r="Q8" s="685">
        <v>2.92660662484389</v>
      </c>
      <c r="R8" s="685">
        <v>2.2871534387339501</v>
      </c>
      <c r="S8" s="685">
        <v>2.6162860764125</v>
      </c>
    </row>
    <row r="9" spans="1:20" ht="12.95" customHeight="1" x14ac:dyDescent="0.2">
      <c r="A9" s="429">
        <v>2003</v>
      </c>
      <c r="B9" s="685">
        <v>58.666703779443097</v>
      </c>
      <c r="C9" s="685">
        <v>77.021986901988896</v>
      </c>
      <c r="D9" s="685">
        <v>67.651425372576597</v>
      </c>
      <c r="E9" s="685">
        <v>21.712332459322301</v>
      </c>
      <c r="F9" s="685">
        <v>15.4520781982367</v>
      </c>
      <c r="G9" s="685">
        <v>18.648002627820102</v>
      </c>
      <c r="H9" s="685">
        <v>8.9990472886941006</v>
      </c>
      <c r="I9" s="685">
        <v>4.3301927567648502</v>
      </c>
      <c r="J9" s="685">
        <v>6.7136911954013803</v>
      </c>
      <c r="K9" s="685">
        <v>5.1822449569435198</v>
      </c>
      <c r="L9" s="685">
        <v>1.14635485538036</v>
      </c>
      <c r="M9" s="685">
        <v>3.2067184177485601</v>
      </c>
      <c r="N9" s="685">
        <v>3.0215355536345601</v>
      </c>
      <c r="O9" s="685">
        <v>0.61197047981955299</v>
      </c>
      <c r="P9" s="685">
        <v>1.84207832574941</v>
      </c>
      <c r="Q9" s="685">
        <v>2.4181359619623799</v>
      </c>
      <c r="R9" s="685">
        <v>1.43741680780971</v>
      </c>
      <c r="S9" s="685">
        <v>1.93808406070393</v>
      </c>
    </row>
    <row r="10" spans="1:20" ht="12.75" customHeight="1" x14ac:dyDescent="0.2">
      <c r="A10" s="429">
        <v>2004</v>
      </c>
      <c r="B10" s="685">
        <v>59.488075302778697</v>
      </c>
      <c r="C10" s="685">
        <v>78.780110638011095</v>
      </c>
      <c r="D10" s="685">
        <v>68.845703613133793</v>
      </c>
      <c r="E10" s="685">
        <v>22.0080610762265</v>
      </c>
      <c r="F10" s="685">
        <v>14.4520946792657</v>
      </c>
      <c r="G10" s="685">
        <v>18.3418961315808</v>
      </c>
      <c r="H10" s="685">
        <v>8.1518383803011805</v>
      </c>
      <c r="I10" s="685">
        <v>3.3374804172145298</v>
      </c>
      <c r="J10" s="685">
        <v>5.8169886697604198</v>
      </c>
      <c r="K10" s="685">
        <v>5.3025381567153298</v>
      </c>
      <c r="L10" s="685">
        <v>1.2271380124034901</v>
      </c>
      <c r="M10" s="685">
        <v>3.3263603525563101</v>
      </c>
      <c r="N10" s="685">
        <v>2.8631985897049002</v>
      </c>
      <c r="O10" s="685">
        <v>0.86565613636608296</v>
      </c>
      <c r="P10" s="685">
        <v>1.8945335358493101</v>
      </c>
      <c r="Q10" s="685">
        <v>2.18628849427335</v>
      </c>
      <c r="R10" s="685">
        <v>1.33752011673912</v>
      </c>
      <c r="S10" s="685">
        <v>1.7745176971193299</v>
      </c>
    </row>
    <row r="11" spans="1:20" ht="12.75" customHeight="1" x14ac:dyDescent="0.2">
      <c r="A11" s="429">
        <v>2005</v>
      </c>
      <c r="B11" s="685">
        <v>64.387900012847695</v>
      </c>
      <c r="C11" s="685">
        <v>84.9109760754408</v>
      </c>
      <c r="D11" s="685">
        <v>74.354817433942998</v>
      </c>
      <c r="E11" s="685">
        <v>15.7382022459847</v>
      </c>
      <c r="F11" s="685">
        <v>7.2422910792915101</v>
      </c>
      <c r="G11" s="685">
        <v>11.6042095104112</v>
      </c>
      <c r="H11" s="685">
        <v>7.2402910110405703</v>
      </c>
      <c r="I11" s="685">
        <v>1.3673745688918799</v>
      </c>
      <c r="J11" s="685">
        <v>4.3839532359762901</v>
      </c>
      <c r="K11" s="685">
        <v>4.4713782745830599</v>
      </c>
      <c r="L11" s="685">
        <v>0.70277246060689202</v>
      </c>
      <c r="M11" s="685">
        <v>2.6385524634842099</v>
      </c>
      <c r="N11" s="685">
        <v>3.0295030230719799</v>
      </c>
      <c r="O11" s="685">
        <v>0.54718902490496002</v>
      </c>
      <c r="P11" s="685">
        <v>1.8222219922705301</v>
      </c>
      <c r="Q11" s="685">
        <v>5.1327254324720402</v>
      </c>
      <c r="R11" s="685">
        <v>5.22939679086398</v>
      </c>
      <c r="S11" s="685">
        <v>5.1962453639147501</v>
      </c>
    </row>
    <row r="12" spans="1:20" ht="12.95" customHeight="1" x14ac:dyDescent="0.2">
      <c r="A12" s="429">
        <v>2006</v>
      </c>
      <c r="B12" s="685">
        <v>65.537880453041893</v>
      </c>
      <c r="C12" s="685">
        <v>86.698228283422694</v>
      </c>
      <c r="D12" s="685">
        <v>75.818707062538493</v>
      </c>
      <c r="E12" s="685">
        <v>14.349821661388701</v>
      </c>
      <c r="F12" s="685">
        <v>6.3239351280465197</v>
      </c>
      <c r="G12" s="685">
        <v>10.466814297025399</v>
      </c>
      <c r="H12" s="685">
        <v>6.3659901914230996</v>
      </c>
      <c r="I12" s="685">
        <v>1.51522579864275</v>
      </c>
      <c r="J12" s="685">
        <v>3.9965660612250802</v>
      </c>
      <c r="K12" s="685">
        <v>4.9852592881413402</v>
      </c>
      <c r="L12" s="685">
        <v>0.89959267766175099</v>
      </c>
      <c r="M12" s="685">
        <v>2.98986253884136</v>
      </c>
      <c r="N12" s="685">
        <v>3.84852492537894</v>
      </c>
      <c r="O12" s="685">
        <v>0.22618088170846401</v>
      </c>
      <c r="P12" s="685">
        <v>2.0798721692157498</v>
      </c>
      <c r="Q12" s="685">
        <v>4.9125234806259597</v>
      </c>
      <c r="R12" s="685">
        <v>4.3368372305178404</v>
      </c>
      <c r="S12" s="685">
        <v>4.6481778711539299</v>
      </c>
    </row>
    <row r="13" spans="1:20" ht="12.75" customHeight="1" x14ac:dyDescent="0.2">
      <c r="A13" s="429">
        <v>2007</v>
      </c>
      <c r="B13" s="685">
        <v>71.7653469463921</v>
      </c>
      <c r="C13" s="685">
        <v>86.321196358814305</v>
      </c>
      <c r="D13" s="685">
        <v>78.808938403053901</v>
      </c>
      <c r="E13" s="685">
        <v>9.6297191498143793</v>
      </c>
      <c r="F13" s="685">
        <v>3.6247349844330699</v>
      </c>
      <c r="G13" s="685">
        <v>6.7490253593104201</v>
      </c>
      <c r="H13" s="685">
        <v>4.7304627055692201</v>
      </c>
      <c r="I13" s="685">
        <v>1.06219859400643</v>
      </c>
      <c r="J13" s="685">
        <v>2.9494969305390901</v>
      </c>
      <c r="K13" s="685">
        <v>4.1908347177293397</v>
      </c>
      <c r="L13" s="685">
        <v>0.45006649189855902</v>
      </c>
      <c r="M13" s="685">
        <v>2.3756199790086101</v>
      </c>
      <c r="N13" s="685">
        <v>2.63526451885435</v>
      </c>
      <c r="O13" s="685">
        <v>0.40070820182446798</v>
      </c>
      <c r="P13" s="685">
        <v>1.5507435872063799</v>
      </c>
      <c r="Q13" s="685">
        <v>7.0483719616406404</v>
      </c>
      <c r="R13" s="685">
        <v>8.1410953690232102</v>
      </c>
      <c r="S13" s="685">
        <v>7.5661757408816204</v>
      </c>
    </row>
    <row r="14" spans="1:20" ht="12.75" customHeight="1" x14ac:dyDescent="0.2">
      <c r="A14" s="429">
        <v>2008</v>
      </c>
      <c r="B14" s="685">
        <v>74.735465433902604</v>
      </c>
      <c r="C14" s="685">
        <v>88.253522197478205</v>
      </c>
      <c r="D14" s="685">
        <v>81.283061789488201</v>
      </c>
      <c r="E14" s="685">
        <v>7.42918618128214</v>
      </c>
      <c r="F14" s="685">
        <v>3.7744108453006699</v>
      </c>
      <c r="G14" s="685">
        <v>5.6470593028265901</v>
      </c>
      <c r="H14" s="685">
        <v>4.2751597259264802</v>
      </c>
      <c r="I14" s="685">
        <v>0.82424151990290695</v>
      </c>
      <c r="J14" s="685">
        <v>2.5963546107739801</v>
      </c>
      <c r="K14" s="685">
        <v>3.3631884689679099</v>
      </c>
      <c r="L14" s="685">
        <v>0.61886420220225902</v>
      </c>
      <c r="M14" s="685">
        <v>2.0281800228345599</v>
      </c>
      <c r="N14" s="685">
        <v>2.85624215739043</v>
      </c>
      <c r="O14" s="685">
        <v>0.34462090932338402</v>
      </c>
      <c r="P14" s="685">
        <v>1.6347519340095</v>
      </c>
      <c r="Q14" s="685">
        <v>7.3407580325304398</v>
      </c>
      <c r="R14" s="685">
        <v>6.1843403257925704</v>
      </c>
      <c r="S14" s="685">
        <v>6.8105923400671999</v>
      </c>
    </row>
    <row r="15" spans="1:20" ht="12.75" customHeight="1" x14ac:dyDescent="0.2">
      <c r="A15" s="429">
        <v>2009</v>
      </c>
      <c r="B15" s="685">
        <v>73.3747400444921</v>
      </c>
      <c r="C15" s="685">
        <v>89.139346132238998</v>
      </c>
      <c r="D15" s="685">
        <v>81.064565443329599</v>
      </c>
      <c r="E15" s="685">
        <v>8.2775123173238594</v>
      </c>
      <c r="F15" s="685">
        <v>2.6886281897039801</v>
      </c>
      <c r="G15" s="685">
        <v>5.5454050952290102</v>
      </c>
      <c r="H15" s="685">
        <v>3.66709938810639</v>
      </c>
      <c r="I15" s="685">
        <v>0.82110107568600299</v>
      </c>
      <c r="J15" s="685">
        <v>2.2762626935554202</v>
      </c>
      <c r="K15" s="685">
        <v>4.4086196281205998</v>
      </c>
      <c r="L15" s="685">
        <v>0.344159832243011</v>
      </c>
      <c r="M15" s="685">
        <v>2.42295692688276</v>
      </c>
      <c r="N15" s="685">
        <v>3.0042633745345002</v>
      </c>
      <c r="O15" s="685">
        <v>0.37778824251856602</v>
      </c>
      <c r="P15" s="685">
        <v>1.72099867817297</v>
      </c>
      <c r="Q15" s="685">
        <v>7.2677652474225898</v>
      </c>
      <c r="R15" s="685">
        <v>6.6289765276094803</v>
      </c>
      <c r="S15" s="685">
        <v>6.9698111628302497</v>
      </c>
    </row>
    <row r="16" spans="1:20" ht="12.75" customHeight="1" x14ac:dyDescent="0.2">
      <c r="A16" s="429">
        <v>2010</v>
      </c>
      <c r="B16" s="685">
        <v>76.295821978672095</v>
      </c>
      <c r="C16" s="685">
        <v>90.128311668464605</v>
      </c>
      <c r="D16" s="685">
        <v>82.973724066857002</v>
      </c>
      <c r="E16" s="685">
        <v>7.11935166202624</v>
      </c>
      <c r="F16" s="685">
        <v>2.3385997431879999</v>
      </c>
      <c r="G16" s="685">
        <v>4.8114764149096301</v>
      </c>
      <c r="H16" s="685">
        <v>2.9689820287266002</v>
      </c>
      <c r="I16" s="685">
        <v>0.818426107880735</v>
      </c>
      <c r="J16" s="685">
        <v>1.9217354102861499</v>
      </c>
      <c r="K16" s="685">
        <v>3.2167469955511598</v>
      </c>
      <c r="L16" s="685">
        <v>0.27911954041947301</v>
      </c>
      <c r="M16" s="685">
        <v>1.7869153477523601</v>
      </c>
      <c r="N16" s="685">
        <v>2.5965392169684498</v>
      </c>
      <c r="O16" s="685">
        <v>0.305233917271092</v>
      </c>
      <c r="P16" s="685">
        <v>1.5018341396830099</v>
      </c>
      <c r="Q16" s="685">
        <v>7.8025581180554404</v>
      </c>
      <c r="R16" s="685">
        <v>6.1303090227760499</v>
      </c>
      <c r="S16" s="685">
        <v>7.0043146205118498</v>
      </c>
    </row>
    <row r="17" spans="1:22" ht="12.75" customHeight="1" x14ac:dyDescent="0.2">
      <c r="A17" s="429">
        <v>2011</v>
      </c>
      <c r="B17" s="685">
        <v>75.0590502931001</v>
      </c>
      <c r="C17" s="685">
        <v>86.989492314979699</v>
      </c>
      <c r="D17" s="685">
        <v>80.789149220708794</v>
      </c>
      <c r="E17" s="685">
        <v>5.5387052232128404</v>
      </c>
      <c r="F17" s="685">
        <v>2.1843363639265099</v>
      </c>
      <c r="G17" s="685">
        <v>3.9117240267689799</v>
      </c>
      <c r="H17" s="685">
        <v>3.2263204823560701</v>
      </c>
      <c r="I17" s="685">
        <v>0.76792648060438795</v>
      </c>
      <c r="J17" s="685">
        <v>2.0351696573132401</v>
      </c>
      <c r="K17" s="685">
        <v>2.59289444939041</v>
      </c>
      <c r="L17" s="685">
        <v>0.277863771999321</v>
      </c>
      <c r="M17" s="685">
        <v>1.49335846337075</v>
      </c>
      <c r="N17" s="685">
        <v>2.2543780440461898</v>
      </c>
      <c r="O17" s="685">
        <v>0.15982477960339</v>
      </c>
      <c r="P17" s="685">
        <v>1.24026031045037</v>
      </c>
      <c r="Q17" s="685">
        <v>11.328651507894399</v>
      </c>
      <c r="R17" s="685">
        <v>9.6205562888866591</v>
      </c>
      <c r="S17" s="685">
        <v>10.5303383213879</v>
      </c>
      <c r="T17" s="1272"/>
    </row>
    <row r="18" spans="1:22" s="1272" customFormat="1" ht="12.75" customHeight="1" x14ac:dyDescent="0.2">
      <c r="A18" s="84" t="s">
        <v>89</v>
      </c>
      <c r="B18" s="685">
        <v>71.508750321473002</v>
      </c>
      <c r="C18" s="685">
        <v>86.362456646691896</v>
      </c>
      <c r="D18" s="685">
        <v>78.688668783898606</v>
      </c>
      <c r="E18" s="685">
        <v>5.4604637336946604</v>
      </c>
      <c r="F18" s="685">
        <v>1.94218038086914</v>
      </c>
      <c r="G18" s="685">
        <v>3.7675962925201998</v>
      </c>
      <c r="H18" s="685">
        <v>2.7023695710348901</v>
      </c>
      <c r="I18" s="685">
        <v>0.37377470848015099</v>
      </c>
      <c r="J18" s="685">
        <v>1.56837676050062</v>
      </c>
      <c r="K18" s="685">
        <v>2.48094597451411</v>
      </c>
      <c r="L18" s="685">
        <v>0.273741716027047</v>
      </c>
      <c r="M18" s="685">
        <v>1.4281594855617501</v>
      </c>
      <c r="N18" s="685">
        <v>3.47674619593066</v>
      </c>
      <c r="O18" s="685">
        <v>0.32801498108784699</v>
      </c>
      <c r="P18" s="685">
        <v>1.9655559290537801</v>
      </c>
      <c r="Q18" s="685">
        <v>14.370724203352699</v>
      </c>
      <c r="R18" s="685">
        <v>10.719831566844</v>
      </c>
      <c r="S18" s="685">
        <v>12.581642748465001</v>
      </c>
    </row>
    <row r="19" spans="1:22" ht="12.75" customHeight="1" x14ac:dyDescent="0.2">
      <c r="A19" s="84" t="s">
        <v>90</v>
      </c>
      <c r="B19" s="686" t="s">
        <v>37</v>
      </c>
      <c r="C19" s="686" t="s">
        <v>37</v>
      </c>
      <c r="D19" s="686" t="s">
        <v>37</v>
      </c>
      <c r="E19" s="686" t="s">
        <v>37</v>
      </c>
      <c r="F19" s="686" t="s">
        <v>37</v>
      </c>
      <c r="G19" s="686" t="s">
        <v>37</v>
      </c>
      <c r="H19" s="686" t="s">
        <v>37</v>
      </c>
      <c r="I19" s="686" t="s">
        <v>37</v>
      </c>
      <c r="J19" s="686" t="s">
        <v>37</v>
      </c>
      <c r="K19" s="686" t="s">
        <v>37</v>
      </c>
      <c r="L19" s="686" t="s">
        <v>37</v>
      </c>
      <c r="M19" s="686" t="s">
        <v>37</v>
      </c>
      <c r="N19" s="686" t="s">
        <v>37</v>
      </c>
      <c r="O19" s="686" t="s">
        <v>37</v>
      </c>
      <c r="P19" s="686" t="s">
        <v>37</v>
      </c>
      <c r="Q19" s="686" t="s">
        <v>37</v>
      </c>
      <c r="R19" s="686" t="s">
        <v>37</v>
      </c>
      <c r="S19" s="686" t="s">
        <v>37</v>
      </c>
      <c r="T19" s="1272"/>
      <c r="U19" s="81"/>
      <c r="V19" s="81"/>
    </row>
    <row r="20" spans="1:22" s="37" customFormat="1" ht="13.5" customHeight="1" x14ac:dyDescent="0.25">
      <c r="A20" s="478">
        <v>2013</v>
      </c>
      <c r="B20" s="686" t="s">
        <v>37</v>
      </c>
      <c r="C20" s="686" t="s">
        <v>37</v>
      </c>
      <c r="D20" s="686" t="s">
        <v>37</v>
      </c>
      <c r="E20" s="686" t="s">
        <v>37</v>
      </c>
      <c r="F20" s="686" t="s">
        <v>37</v>
      </c>
      <c r="G20" s="686" t="s">
        <v>37</v>
      </c>
      <c r="H20" s="686" t="s">
        <v>37</v>
      </c>
      <c r="I20" s="686" t="s">
        <v>37</v>
      </c>
      <c r="J20" s="686" t="s">
        <v>37</v>
      </c>
      <c r="K20" s="686" t="s">
        <v>37</v>
      </c>
      <c r="L20" s="686" t="s">
        <v>37</v>
      </c>
      <c r="M20" s="686" t="s">
        <v>37</v>
      </c>
      <c r="N20" s="686" t="s">
        <v>37</v>
      </c>
      <c r="O20" s="686" t="s">
        <v>37</v>
      </c>
      <c r="P20" s="686" t="s">
        <v>37</v>
      </c>
      <c r="Q20" s="686" t="s">
        <v>37</v>
      </c>
      <c r="R20" s="686" t="s">
        <v>37</v>
      </c>
      <c r="S20" s="686" t="s">
        <v>37</v>
      </c>
      <c r="U20" s="1284"/>
      <c r="V20" s="1284"/>
    </row>
    <row r="21" spans="1:22" s="37" customFormat="1" ht="15" customHeight="1" x14ac:dyDescent="0.25">
      <c r="A21" s="478">
        <v>2014</v>
      </c>
      <c r="B21" s="686" t="s">
        <v>37</v>
      </c>
      <c r="C21" s="686" t="s">
        <v>37</v>
      </c>
      <c r="D21" s="686" t="s">
        <v>37</v>
      </c>
      <c r="E21" s="686" t="s">
        <v>37</v>
      </c>
      <c r="F21" s="686" t="s">
        <v>37</v>
      </c>
      <c r="G21" s="686" t="s">
        <v>37</v>
      </c>
      <c r="H21" s="686" t="s">
        <v>37</v>
      </c>
      <c r="I21" s="686" t="s">
        <v>37</v>
      </c>
      <c r="J21" s="686" t="s">
        <v>37</v>
      </c>
      <c r="K21" s="686" t="s">
        <v>37</v>
      </c>
      <c r="L21" s="686" t="s">
        <v>37</v>
      </c>
      <c r="M21" s="686" t="s">
        <v>37</v>
      </c>
      <c r="N21" s="686" t="s">
        <v>37</v>
      </c>
      <c r="O21" s="686" t="s">
        <v>37</v>
      </c>
      <c r="P21" s="686" t="s">
        <v>37</v>
      </c>
      <c r="Q21" s="686" t="s">
        <v>37</v>
      </c>
      <c r="R21" s="686" t="s">
        <v>37</v>
      </c>
      <c r="S21" s="686" t="s">
        <v>37</v>
      </c>
      <c r="U21" s="1284"/>
      <c r="V21" s="1284"/>
    </row>
    <row r="22" spans="1:22" x14ac:dyDescent="0.2">
      <c r="A22" s="478">
        <v>2015</v>
      </c>
      <c r="B22" s="687">
        <v>79.8</v>
      </c>
      <c r="C22" s="687">
        <v>92.9</v>
      </c>
      <c r="D22" s="843">
        <v>85</v>
      </c>
      <c r="E22" s="687">
        <v>5.5</v>
      </c>
      <c r="F22" s="687">
        <v>1.5</v>
      </c>
      <c r="G22" s="687">
        <v>3.6</v>
      </c>
      <c r="H22" s="687">
        <v>3.2</v>
      </c>
      <c r="I22" s="687">
        <v>1</v>
      </c>
      <c r="J22" s="843">
        <v>2</v>
      </c>
      <c r="K22" s="687">
        <v>3.1</v>
      </c>
      <c r="L22" s="687">
        <v>0.6</v>
      </c>
      <c r="M22" s="687">
        <v>2</v>
      </c>
      <c r="N22" s="687">
        <v>2.2999999999999998</v>
      </c>
      <c r="O22" s="687">
        <v>0.1</v>
      </c>
      <c r="P22" s="687">
        <v>1</v>
      </c>
      <c r="Q22" s="687">
        <v>6.1</v>
      </c>
      <c r="R22" s="687">
        <v>3.8</v>
      </c>
      <c r="S22" s="843">
        <v>5</v>
      </c>
      <c r="U22" s="81"/>
      <c r="V22" s="81"/>
    </row>
    <row r="23" spans="1:22" s="844" customFormat="1" x14ac:dyDescent="0.2">
      <c r="A23" s="484">
        <v>2016</v>
      </c>
      <c r="B23" s="687">
        <v>77.8</v>
      </c>
      <c r="C23" s="687">
        <v>90.1</v>
      </c>
      <c r="D23" s="843">
        <v>86</v>
      </c>
      <c r="E23" s="687">
        <v>6.9</v>
      </c>
      <c r="F23" s="687">
        <v>3.8</v>
      </c>
      <c r="G23" s="687">
        <v>5</v>
      </c>
      <c r="H23" s="687">
        <v>4.3</v>
      </c>
      <c r="I23" s="687">
        <v>1.7</v>
      </c>
      <c r="J23" s="843">
        <v>3</v>
      </c>
      <c r="K23" s="687">
        <v>2.5</v>
      </c>
      <c r="L23" s="687">
        <v>0.7</v>
      </c>
      <c r="M23" s="687">
        <v>2</v>
      </c>
      <c r="N23" s="687">
        <v>3.8</v>
      </c>
      <c r="O23" s="687">
        <v>0.4</v>
      </c>
      <c r="P23" s="687">
        <v>2</v>
      </c>
      <c r="Q23" s="687">
        <v>4.5999999999999996</v>
      </c>
      <c r="R23" s="687">
        <v>3.4</v>
      </c>
      <c r="S23" s="843">
        <v>4</v>
      </c>
      <c r="U23" s="81"/>
      <c r="V23" s="81"/>
    </row>
    <row r="24" spans="1:22" s="960" customFormat="1" x14ac:dyDescent="0.2">
      <c r="A24" s="484">
        <v>2017</v>
      </c>
      <c r="B24" s="959">
        <v>78</v>
      </c>
      <c r="C24" s="959">
        <v>90</v>
      </c>
      <c r="D24" s="959">
        <v>86</v>
      </c>
      <c r="E24" s="959">
        <v>9</v>
      </c>
      <c r="F24" s="959">
        <v>4</v>
      </c>
      <c r="G24" s="959">
        <v>6</v>
      </c>
      <c r="H24" s="959">
        <v>4</v>
      </c>
      <c r="I24" s="959">
        <v>2</v>
      </c>
      <c r="J24" s="959">
        <v>3</v>
      </c>
      <c r="K24" s="959">
        <v>2</v>
      </c>
      <c r="L24" s="959">
        <v>1</v>
      </c>
      <c r="M24" s="959">
        <v>2</v>
      </c>
      <c r="N24" s="959">
        <v>4</v>
      </c>
      <c r="O24" s="959">
        <v>0</v>
      </c>
      <c r="P24" s="959">
        <v>2</v>
      </c>
      <c r="Q24" s="959">
        <v>5</v>
      </c>
      <c r="R24" s="959">
        <v>4</v>
      </c>
      <c r="S24" s="959">
        <v>4</v>
      </c>
      <c r="U24" s="81"/>
      <c r="V24" s="81"/>
    </row>
    <row r="25" spans="1:22" x14ac:dyDescent="0.2">
      <c r="A25" s="484">
        <v>2018</v>
      </c>
      <c r="B25" s="1268">
        <v>79</v>
      </c>
      <c r="C25" s="1268">
        <v>89</v>
      </c>
      <c r="D25" s="1268">
        <v>83</v>
      </c>
      <c r="E25" s="81">
        <v>7.2</v>
      </c>
      <c r="F25" s="81">
        <v>3.7</v>
      </c>
      <c r="G25" s="81">
        <v>5.6</v>
      </c>
      <c r="H25" s="81">
        <v>3.6</v>
      </c>
      <c r="I25" s="81">
        <v>1.9</v>
      </c>
      <c r="J25" s="81">
        <v>2.8</v>
      </c>
      <c r="K25" s="81">
        <v>2.4</v>
      </c>
      <c r="L25" s="81">
        <v>0.4</v>
      </c>
      <c r="M25" s="81">
        <v>1.5</v>
      </c>
      <c r="N25" s="81">
        <v>2.7</v>
      </c>
      <c r="O25" s="1268">
        <v>0</v>
      </c>
      <c r="P25" s="81">
        <v>1.5</v>
      </c>
      <c r="Q25" s="81">
        <v>5.5</v>
      </c>
      <c r="R25" s="81">
        <v>4.5</v>
      </c>
      <c r="S25" s="1268">
        <v>5</v>
      </c>
      <c r="U25" s="81"/>
      <c r="V25" s="81"/>
    </row>
    <row r="26" spans="1:22" s="37" customFormat="1" ht="6" customHeight="1" x14ac:dyDescent="0.25">
      <c r="A26" s="210" t="s">
        <v>39</v>
      </c>
      <c r="B26" s="962"/>
      <c r="C26" s="962"/>
      <c r="D26" s="962"/>
      <c r="E26" s="962"/>
      <c r="F26" s="962"/>
      <c r="G26" s="962"/>
      <c r="H26" s="962"/>
      <c r="I26" s="962"/>
      <c r="J26" s="962"/>
      <c r="K26" s="962"/>
      <c r="L26" s="962"/>
      <c r="M26" s="962"/>
      <c r="N26" s="962"/>
      <c r="O26" s="964"/>
      <c r="P26" s="964"/>
      <c r="Q26" s="969"/>
      <c r="R26" s="969"/>
      <c r="S26" s="969"/>
      <c r="U26" s="29"/>
      <c r="V26" s="29"/>
    </row>
    <row r="27" spans="1:22" s="1274" customFormat="1" ht="12.75" customHeight="1" x14ac:dyDescent="0.2">
      <c r="A27" s="1331" t="s">
        <v>617</v>
      </c>
      <c r="B27" s="1331"/>
      <c r="C27" s="1331"/>
      <c r="D27" s="1331"/>
      <c r="E27" s="1331"/>
      <c r="F27" s="1331"/>
      <c r="G27" s="1331"/>
      <c r="H27" s="1331"/>
      <c r="I27" s="1331"/>
      <c r="J27" s="1331"/>
      <c r="K27" s="1331"/>
      <c r="L27" s="1331"/>
      <c r="M27" s="1331"/>
      <c r="N27" s="1331"/>
      <c r="O27" s="1331"/>
      <c r="P27" s="1331"/>
      <c r="Q27" s="1331"/>
      <c r="R27" s="1331"/>
      <c r="S27" s="1331"/>
    </row>
    <row r="28" spans="1:22" s="1274" customFormat="1" ht="6" customHeight="1" x14ac:dyDescent="0.2">
      <c r="A28" s="1273"/>
      <c r="B28" s="1273"/>
      <c r="C28" s="1273"/>
      <c r="D28" s="1273"/>
      <c r="E28" s="1273"/>
      <c r="F28" s="1273"/>
      <c r="G28" s="1273"/>
      <c r="H28" s="1273"/>
      <c r="I28" s="1273"/>
      <c r="J28" s="1273"/>
      <c r="K28" s="1273"/>
      <c r="L28" s="1273"/>
      <c r="M28" s="1273"/>
      <c r="N28" s="1273"/>
      <c r="O28" s="1273"/>
      <c r="P28" s="1273"/>
      <c r="Q28" s="1273"/>
      <c r="R28" s="1273"/>
      <c r="S28" s="1273"/>
    </row>
    <row r="29" spans="1:22" ht="12.75" customHeight="1" x14ac:dyDescent="0.2">
      <c r="A29" s="1331" t="s">
        <v>194</v>
      </c>
      <c r="B29" s="1331"/>
      <c r="C29" s="1331"/>
      <c r="D29" s="1331"/>
      <c r="E29" s="1331"/>
      <c r="F29" s="1331"/>
      <c r="G29" s="1331"/>
      <c r="H29" s="1331"/>
      <c r="I29" s="1331"/>
      <c r="J29" s="1331"/>
      <c r="K29" s="1331"/>
      <c r="L29" s="1331"/>
      <c r="M29" s="1331"/>
      <c r="N29" s="1331"/>
      <c r="O29" s="1331"/>
      <c r="P29" s="1331"/>
      <c r="Q29" s="1331"/>
      <c r="R29" s="1331"/>
      <c r="S29" s="1331"/>
    </row>
  </sheetData>
  <mergeCells count="10">
    <mergeCell ref="A29:S29"/>
    <mergeCell ref="O1:T1"/>
    <mergeCell ref="E3:G3"/>
    <mergeCell ref="H3:J3"/>
    <mergeCell ref="K3:M3"/>
    <mergeCell ref="N3:P3"/>
    <mergeCell ref="B3:D3"/>
    <mergeCell ref="Q3:S3"/>
    <mergeCell ref="A2:S2"/>
    <mergeCell ref="A27:S27"/>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C23"/>
  <sheetViews>
    <sheetView zoomScaleNormal="100" workbookViewId="0">
      <pane ySplit="4" topLeftCell="A5" activePane="bottomLeft" state="frozen"/>
      <selection activeCell="A2" sqref="A2:XFD2"/>
      <selection pane="bottomLeft" activeCell="H23" sqref="H23"/>
    </sheetView>
  </sheetViews>
  <sheetFormatPr defaultColWidth="9.140625" defaultRowHeight="12.75" x14ac:dyDescent="0.2"/>
  <cols>
    <col min="1" max="1" width="6.7109375" style="1072" customWidth="1"/>
    <col min="2" max="28" width="5.7109375" style="1072" customWidth="1"/>
    <col min="29" max="16384" width="9.140625" style="1072"/>
  </cols>
  <sheetData>
    <row r="1" spans="1:29" ht="30" customHeight="1" x14ac:dyDescent="0.2">
      <c r="A1" s="84"/>
      <c r="B1" s="1071"/>
      <c r="C1" s="1071"/>
      <c r="D1" s="1071"/>
      <c r="E1" s="1071"/>
      <c r="F1" s="1071"/>
      <c r="G1" s="1071"/>
      <c r="H1" s="1071"/>
      <c r="I1" s="1071"/>
      <c r="J1" s="1071"/>
      <c r="K1" s="1071"/>
      <c r="L1" s="1071"/>
      <c r="M1" s="1071"/>
      <c r="N1" s="1071"/>
      <c r="O1" s="1327" t="s">
        <v>328</v>
      </c>
      <c r="P1" s="1327"/>
      <c r="Q1" s="1328"/>
      <c r="R1" s="1328"/>
      <c r="S1" s="1069"/>
      <c r="Z1" s="1321" t="s">
        <v>200</v>
      </c>
      <c r="AA1" s="1339"/>
      <c r="AB1" s="1339"/>
    </row>
    <row r="2" spans="1:29" s="1070" customFormat="1" ht="30" customHeight="1" x14ac:dyDescent="0.2">
      <c r="A2" s="1316" t="s">
        <v>458</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1316"/>
      <c r="AA2" s="1316"/>
      <c r="AB2" s="1316"/>
    </row>
    <row r="3" spans="1:29" s="1068" customFormat="1" ht="43.5" customHeight="1" x14ac:dyDescent="0.2">
      <c r="A3" s="36"/>
      <c r="B3" s="1326" t="s">
        <v>150</v>
      </c>
      <c r="C3" s="1326"/>
      <c r="D3" s="1326"/>
      <c r="E3" s="1343" t="s">
        <v>199</v>
      </c>
      <c r="F3" s="1343"/>
      <c r="G3" s="1343"/>
      <c r="H3" s="1326" t="s">
        <v>100</v>
      </c>
      <c r="I3" s="1326"/>
      <c r="J3" s="1326"/>
      <c r="K3" s="1326" t="s">
        <v>151</v>
      </c>
      <c r="L3" s="1326"/>
      <c r="M3" s="1326"/>
      <c r="N3" s="1326" t="s">
        <v>186</v>
      </c>
      <c r="O3" s="1326"/>
      <c r="P3" s="1326"/>
      <c r="Q3" s="1326" t="s">
        <v>191</v>
      </c>
      <c r="R3" s="1326"/>
      <c r="S3" s="1326"/>
      <c r="T3" s="1326" t="s">
        <v>152</v>
      </c>
      <c r="U3" s="1326"/>
      <c r="V3" s="1326"/>
      <c r="W3" s="1326" t="s">
        <v>248</v>
      </c>
      <c r="X3" s="1326"/>
      <c r="Y3" s="1326"/>
      <c r="Z3" s="1326" t="s">
        <v>35</v>
      </c>
      <c r="AA3" s="1326"/>
      <c r="AB3" s="1326"/>
    </row>
    <row r="4" spans="1:29" s="3" customFormat="1" ht="15" customHeight="1" x14ac:dyDescent="0.2">
      <c r="A4" s="3" t="s">
        <v>39</v>
      </c>
      <c r="B4" s="1067" t="s">
        <v>28</v>
      </c>
      <c r="C4" s="1067" t="s">
        <v>29</v>
      </c>
      <c r="D4" s="1067" t="s">
        <v>382</v>
      </c>
      <c r="E4" s="1067" t="s">
        <v>28</v>
      </c>
      <c r="F4" s="1067" t="s">
        <v>29</v>
      </c>
      <c r="G4" s="1067" t="s">
        <v>382</v>
      </c>
      <c r="H4" s="1067" t="s">
        <v>28</v>
      </c>
      <c r="I4" s="1067" t="s">
        <v>29</v>
      </c>
      <c r="J4" s="1067" t="s">
        <v>382</v>
      </c>
      <c r="K4" s="1067" t="s">
        <v>28</v>
      </c>
      <c r="L4" s="1067" t="s">
        <v>29</v>
      </c>
      <c r="M4" s="1067" t="s">
        <v>382</v>
      </c>
      <c r="N4" s="1067" t="s">
        <v>28</v>
      </c>
      <c r="O4" s="1067" t="s">
        <v>29</v>
      </c>
      <c r="P4" s="1067" t="s">
        <v>382</v>
      </c>
      <c r="Q4" s="1067" t="s">
        <v>28</v>
      </c>
      <c r="R4" s="1067" t="s">
        <v>29</v>
      </c>
      <c r="S4" s="1067" t="s">
        <v>382</v>
      </c>
      <c r="T4" s="1067" t="s">
        <v>28</v>
      </c>
      <c r="U4" s="1067" t="s">
        <v>29</v>
      </c>
      <c r="V4" s="1067" t="s">
        <v>382</v>
      </c>
      <c r="W4" s="1067" t="s">
        <v>28</v>
      </c>
      <c r="X4" s="1067" t="s">
        <v>29</v>
      </c>
      <c r="Y4" s="1067" t="s">
        <v>382</v>
      </c>
      <c r="Z4" s="1067" t="s">
        <v>28</v>
      </c>
      <c r="AA4" s="1067" t="s">
        <v>29</v>
      </c>
      <c r="AB4" s="1067" t="s">
        <v>382</v>
      </c>
    </row>
    <row r="5" spans="1:29" s="3" customFormat="1" ht="6" customHeight="1" x14ac:dyDescent="0.2">
      <c r="A5" s="27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6"/>
    </row>
    <row r="6" spans="1:29" s="3" customFormat="1" ht="12.75" customHeight="1" x14ac:dyDescent="0.2">
      <c r="A6" s="895" t="s">
        <v>90</v>
      </c>
      <c r="B6" s="152">
        <v>46.827127991709901</v>
      </c>
      <c r="C6" s="152">
        <v>40.532657894366402</v>
      </c>
      <c r="D6" s="830">
        <v>43.751575914507995</v>
      </c>
      <c r="E6" s="152">
        <v>1.6968726292800014</v>
      </c>
      <c r="F6" s="152">
        <v>1.5133685140550805</v>
      </c>
      <c r="G6" s="830">
        <v>1.6034825171334712</v>
      </c>
      <c r="H6" s="152">
        <v>6.4305597673495178</v>
      </c>
      <c r="I6" s="152">
        <v>6.0332075060049872</v>
      </c>
      <c r="J6" s="830">
        <v>6.2221353031471605</v>
      </c>
      <c r="K6" s="152">
        <v>5.2807462551283981</v>
      </c>
      <c r="L6" s="152">
        <v>5.625297445922536</v>
      </c>
      <c r="M6" s="830">
        <v>5.4779557227640252</v>
      </c>
      <c r="N6" s="152">
        <v>11.548155606241499</v>
      </c>
      <c r="O6" s="152">
        <v>12.990822191984746</v>
      </c>
      <c r="P6" s="830">
        <v>12.267277047289021</v>
      </c>
      <c r="Q6" s="152">
        <v>8.3628867821469193</v>
      </c>
      <c r="R6" s="152">
        <v>9.1345076630799564</v>
      </c>
      <c r="S6" s="830">
        <v>8.7207151684079278</v>
      </c>
      <c r="T6" s="152">
        <v>18.127427770198789</v>
      </c>
      <c r="U6" s="152">
        <v>22.817056774459733</v>
      </c>
      <c r="V6" s="830">
        <v>20.396203059206421</v>
      </c>
      <c r="W6" s="152">
        <v>13.408178651757918</v>
      </c>
      <c r="X6" s="152">
        <v>13.171873465982603</v>
      </c>
      <c r="Y6" s="152">
        <v>13.303573543044639</v>
      </c>
      <c r="Z6" s="152">
        <v>1.7262231979453808</v>
      </c>
      <c r="AA6" s="152">
        <v>1.3530820101253556</v>
      </c>
      <c r="AB6" s="830">
        <v>1.5606552675463599</v>
      </c>
    </row>
    <row r="7" spans="1:29" s="3" customFormat="1" ht="12.75" customHeight="1" x14ac:dyDescent="0.2">
      <c r="A7" s="895">
        <v>2013</v>
      </c>
      <c r="B7" s="152">
        <v>57.904363549951022</v>
      </c>
      <c r="C7" s="152">
        <v>50.323057516173463</v>
      </c>
      <c r="D7" s="830">
        <v>54.159076400050367</v>
      </c>
      <c r="E7" s="152">
        <v>1.5929396764086583</v>
      </c>
      <c r="F7" s="152">
        <v>0.95491914600883943</v>
      </c>
      <c r="G7" s="830">
        <v>1.2968989588279676</v>
      </c>
      <c r="H7" s="152">
        <v>4.1106177797154402</v>
      </c>
      <c r="I7" s="152">
        <v>3.8501538671947744</v>
      </c>
      <c r="J7" s="830">
        <v>3.984413127951548</v>
      </c>
      <c r="K7" s="152">
        <v>4.7165002144657198</v>
      </c>
      <c r="L7" s="152">
        <v>5.2442434053677687</v>
      </c>
      <c r="M7" s="830">
        <v>4.9676090115559832</v>
      </c>
      <c r="N7" s="152">
        <v>10.851352817924896</v>
      </c>
      <c r="O7" s="152">
        <v>12.646465532690849</v>
      </c>
      <c r="P7" s="830">
        <v>11.723043215006545</v>
      </c>
      <c r="Q7" s="152">
        <v>8.4255751756609207</v>
      </c>
      <c r="R7" s="152">
        <v>9.3260105945511462</v>
      </c>
      <c r="S7" s="830">
        <v>8.9166364815062327</v>
      </c>
      <c r="T7" s="152">
        <v>10.603356237625873</v>
      </c>
      <c r="U7" s="152">
        <v>16.100000000000001</v>
      </c>
      <c r="V7" s="830">
        <v>13.258836041014607</v>
      </c>
      <c r="W7" s="152">
        <v>10.420057670589818</v>
      </c>
      <c r="X7" s="152">
        <v>10.049316418571383</v>
      </c>
      <c r="Y7" s="152">
        <v>10.248921098335325</v>
      </c>
      <c r="Z7" s="152">
        <v>1.7952945482504046</v>
      </c>
      <c r="AA7" s="152">
        <v>1.5619152504885163</v>
      </c>
      <c r="AB7" s="830">
        <v>1.6934867640898976</v>
      </c>
    </row>
    <row r="8" spans="1:29" s="3" customFormat="1" ht="12.75" customHeight="1" x14ac:dyDescent="0.2">
      <c r="A8" s="895">
        <v>2014</v>
      </c>
      <c r="B8" s="659">
        <v>59.414457452233592</v>
      </c>
      <c r="C8" s="659">
        <v>51.351069382559714</v>
      </c>
      <c r="D8" s="830">
        <v>55.554905931156895</v>
      </c>
      <c r="E8" s="659">
        <v>1.1164285157879306</v>
      </c>
      <c r="F8" s="659">
        <v>1.4586148751881174</v>
      </c>
      <c r="G8" s="830">
        <v>1.2789865100568649</v>
      </c>
      <c r="H8" s="659">
        <v>3.7959671158726045</v>
      </c>
      <c r="I8" s="659">
        <v>4.3346465136633059</v>
      </c>
      <c r="J8" s="830">
        <v>4.0473240555567465</v>
      </c>
      <c r="K8" s="659">
        <v>4.7648861108878755</v>
      </c>
      <c r="L8" s="659">
        <v>5.2809039314840049</v>
      </c>
      <c r="M8" s="830">
        <v>5.003151597426192</v>
      </c>
      <c r="N8" s="659">
        <v>10.033275390787894</v>
      </c>
      <c r="O8" s="659">
        <v>12.312993800436915</v>
      </c>
      <c r="P8" s="830">
        <v>11.110482787764928</v>
      </c>
      <c r="Q8" s="659">
        <v>8.1134424424508751</v>
      </c>
      <c r="R8" s="659">
        <v>8.6054438467080576</v>
      </c>
      <c r="S8" s="830">
        <v>8.3326556087693344</v>
      </c>
      <c r="T8" s="659">
        <v>10.983024325500674</v>
      </c>
      <c r="U8" s="659">
        <v>14.947911484122848</v>
      </c>
      <c r="V8" s="830">
        <v>12.931754337235699</v>
      </c>
      <c r="W8" s="659">
        <v>9.6772817425483826</v>
      </c>
      <c r="X8" s="659">
        <v>11.074165320335425</v>
      </c>
      <c r="Y8" s="152">
        <v>10.329462163039418</v>
      </c>
      <c r="Z8" s="659">
        <v>1.7785186464824976</v>
      </c>
      <c r="AA8" s="659">
        <v>1.7084161658391199</v>
      </c>
      <c r="AB8" s="830">
        <v>1.7407391720373644</v>
      </c>
    </row>
    <row r="9" spans="1:29" s="3" customFormat="1" ht="12.75" customHeight="1" x14ac:dyDescent="0.2">
      <c r="A9" s="895">
        <v>2015</v>
      </c>
      <c r="B9" s="659">
        <v>60.919582277272788</v>
      </c>
      <c r="C9" s="659">
        <v>57.386530565656521</v>
      </c>
      <c r="D9" s="830">
        <v>59.106751042380608</v>
      </c>
      <c r="E9" s="659">
        <v>1.3060636201699989</v>
      </c>
      <c r="F9" s="659">
        <v>0.88820165955267438</v>
      </c>
      <c r="G9" s="830">
        <v>1.1378512010098814</v>
      </c>
      <c r="H9" s="659">
        <v>3.3819217965542299</v>
      </c>
      <c r="I9" s="659">
        <v>3.3912876649115313</v>
      </c>
      <c r="J9" s="830">
        <v>3.3881876340459569</v>
      </c>
      <c r="K9" s="659">
        <v>4.3118620636383875</v>
      </c>
      <c r="L9" s="659">
        <v>4.057955910539814</v>
      </c>
      <c r="M9" s="830">
        <v>4.2264782763920596</v>
      </c>
      <c r="N9" s="659">
        <v>9.7384678855607554</v>
      </c>
      <c r="O9" s="659">
        <v>10.199999999999999</v>
      </c>
      <c r="P9" s="830">
        <v>9.9895612829179541</v>
      </c>
      <c r="Q9" s="659">
        <v>7.4187532731544312</v>
      </c>
      <c r="R9" s="659">
        <v>7.6926518293868202</v>
      </c>
      <c r="S9" s="830">
        <v>7.5507166710767999</v>
      </c>
      <c r="T9" s="659">
        <v>10.079965867726242</v>
      </c>
      <c r="U9" s="659">
        <v>14.144011239152206</v>
      </c>
      <c r="V9" s="830">
        <v>12.064694587434095</v>
      </c>
      <c r="W9" s="659">
        <v>8.9998474803626038</v>
      </c>
      <c r="X9" s="659">
        <v>8.337445235004024</v>
      </c>
      <c r="Y9" s="152">
        <v>8.7525171114482294</v>
      </c>
      <c r="Z9" s="659">
        <v>2.843383215923557</v>
      </c>
      <c r="AA9" s="659">
        <v>2.1954747754461912</v>
      </c>
      <c r="AB9" s="830">
        <v>2.5357593047398024</v>
      </c>
    </row>
    <row r="10" spans="1:29" s="3" customFormat="1" ht="12.75" customHeight="1" x14ac:dyDescent="0.2">
      <c r="A10" s="895">
        <v>2016</v>
      </c>
      <c r="B10" s="659">
        <v>66.650026390532631</v>
      </c>
      <c r="C10" s="659">
        <v>57.692074789267579</v>
      </c>
      <c r="D10" s="830">
        <v>62.134635262997385</v>
      </c>
      <c r="E10" s="659">
        <v>0.99607298076718265</v>
      </c>
      <c r="F10" s="659">
        <v>0.61108174714990127</v>
      </c>
      <c r="G10" s="830">
        <v>0.89824924711070175</v>
      </c>
      <c r="H10" s="659">
        <v>3.595197544732688</v>
      </c>
      <c r="I10" s="659">
        <v>3.5179248174762736</v>
      </c>
      <c r="J10" s="830">
        <v>3.6635481205594482</v>
      </c>
      <c r="K10" s="659">
        <v>3.3096373371289691</v>
      </c>
      <c r="L10" s="659">
        <v>4.2634657310950121</v>
      </c>
      <c r="M10" s="830">
        <v>3.8428355650532473</v>
      </c>
      <c r="N10" s="659">
        <v>7.1350878862281473</v>
      </c>
      <c r="O10" s="659">
        <v>8.680839074510649</v>
      </c>
      <c r="P10" s="830">
        <v>7.9381760451092021</v>
      </c>
      <c r="Q10" s="659">
        <v>6.6295515402700085</v>
      </c>
      <c r="R10" s="659">
        <v>9.4136740234523391</v>
      </c>
      <c r="S10" s="830">
        <v>7.8948110728657399</v>
      </c>
      <c r="T10" s="659">
        <v>9.8900048234631193</v>
      </c>
      <c r="U10" s="659">
        <v>13.371422598387872</v>
      </c>
      <c r="V10" s="830">
        <v>11.487163645605532</v>
      </c>
      <c r="W10" s="659">
        <v>7.9009078626288076</v>
      </c>
      <c r="X10" s="659">
        <v>8.3924722957211966</v>
      </c>
      <c r="Y10" s="659">
        <v>8.4046329327234197</v>
      </c>
      <c r="Z10" s="659">
        <v>1.7944214968772645</v>
      </c>
      <c r="AA10" s="659">
        <v>2.4495172186603691</v>
      </c>
      <c r="AB10" s="830">
        <v>2.1405810406971404</v>
      </c>
    </row>
    <row r="11" spans="1:29" s="3" customFormat="1" ht="12.75" customHeight="1" x14ac:dyDescent="0.2">
      <c r="A11" s="895">
        <v>2017</v>
      </c>
      <c r="B11" s="659">
        <v>64.278639815120499</v>
      </c>
      <c r="C11" s="659">
        <v>58.511722731906197</v>
      </c>
      <c r="D11" s="659">
        <v>61.283474853037198</v>
      </c>
      <c r="E11" s="659">
        <v>0.990425883129746</v>
      </c>
      <c r="F11" s="659">
        <v>1.08732585796806</v>
      </c>
      <c r="G11" s="659">
        <v>1.0777269758327901</v>
      </c>
      <c r="H11" s="659">
        <v>2.5420931000330098</v>
      </c>
      <c r="I11" s="659">
        <v>3.2619775739041801</v>
      </c>
      <c r="J11" s="659">
        <v>2.93925538863488</v>
      </c>
      <c r="K11" s="659">
        <v>3.3674480026411402</v>
      </c>
      <c r="L11" s="659">
        <v>4.2473666326877302</v>
      </c>
      <c r="M11" s="659">
        <v>3.80470280862182</v>
      </c>
      <c r="N11" s="659">
        <v>7.6592934962033699</v>
      </c>
      <c r="O11" s="659">
        <v>9.0044172612979896</v>
      </c>
      <c r="P11" s="659">
        <v>8.3278902677988196</v>
      </c>
      <c r="Q11" s="659">
        <v>7.2631231429514704</v>
      </c>
      <c r="R11" s="659">
        <v>7.9170914033299402</v>
      </c>
      <c r="S11" s="659">
        <v>7.5604180274330499</v>
      </c>
      <c r="T11" s="659">
        <v>11.0597556949488</v>
      </c>
      <c r="U11" s="659">
        <v>13.8294257560313</v>
      </c>
      <c r="V11" s="659">
        <v>12.5081645983018</v>
      </c>
      <c r="W11" s="659">
        <v>6.8999669858038999</v>
      </c>
      <c r="X11" s="659">
        <v>8.5966700645599694</v>
      </c>
      <c r="Y11" s="659">
        <v>7.8216851730894801</v>
      </c>
      <c r="Z11" s="659">
        <v>2.8392208649719399</v>
      </c>
      <c r="AA11" s="659">
        <v>2.1406727828746202</v>
      </c>
      <c r="AB11" s="659">
        <v>2.49836708033965</v>
      </c>
      <c r="AC11" s="1075"/>
    </row>
    <row r="12" spans="1:29" s="3" customFormat="1" ht="12.75" customHeight="1" x14ac:dyDescent="0.2">
      <c r="A12" s="895">
        <v>2018</v>
      </c>
      <c r="B12" s="659">
        <v>64.278639815120499</v>
      </c>
      <c r="C12" s="659">
        <v>58.511722731906197</v>
      </c>
      <c r="D12" s="659">
        <v>61.283474853037198</v>
      </c>
      <c r="E12" s="659">
        <v>0.990425883129746</v>
      </c>
      <c r="F12" s="659">
        <v>1.08732585796806</v>
      </c>
      <c r="G12" s="659">
        <v>1.0777269758327901</v>
      </c>
      <c r="H12" s="659">
        <v>2.5420931000330098</v>
      </c>
      <c r="I12" s="659">
        <v>3.2619775739041801</v>
      </c>
      <c r="J12" s="659">
        <v>2.93925538863488</v>
      </c>
      <c r="K12" s="659">
        <v>3.3674480026411402</v>
      </c>
      <c r="L12" s="659">
        <v>4.2473666326877302</v>
      </c>
      <c r="M12" s="659">
        <v>3.80470280862182</v>
      </c>
      <c r="N12" s="659">
        <v>7.6592934962033699</v>
      </c>
      <c r="O12" s="659">
        <v>9.0044172612979896</v>
      </c>
      <c r="P12" s="659">
        <v>8.3278902677988196</v>
      </c>
      <c r="Q12" s="659">
        <v>7.2631231429514704</v>
      </c>
      <c r="R12" s="659">
        <v>7.9170914033299402</v>
      </c>
      <c r="S12" s="659">
        <v>7.5604180274330499</v>
      </c>
      <c r="T12" s="659">
        <v>11.0597556949488</v>
      </c>
      <c r="U12" s="659">
        <v>13.8294257560313</v>
      </c>
      <c r="V12" s="659">
        <v>12.5081645983018</v>
      </c>
      <c r="W12" s="659">
        <v>6.9962207193070398</v>
      </c>
      <c r="X12" s="659">
        <v>7.4729663524038799</v>
      </c>
      <c r="Y12" s="659">
        <v>7.41516385296487</v>
      </c>
      <c r="Z12" s="659">
        <v>2.8392208649719399</v>
      </c>
      <c r="AA12" s="659">
        <v>2.1406727828746202</v>
      </c>
      <c r="AB12" s="659">
        <v>2.49836708033965</v>
      </c>
      <c r="AC12" s="1075"/>
    </row>
    <row r="13" spans="1:29" ht="6" customHeight="1" x14ac:dyDescent="0.2">
      <c r="A13" s="169"/>
      <c r="B13" s="160"/>
      <c r="C13" s="160"/>
      <c r="D13" s="1073"/>
      <c r="E13" s="160"/>
      <c r="F13" s="160"/>
      <c r="G13" s="1073"/>
      <c r="H13" s="160"/>
      <c r="I13" s="160"/>
      <c r="J13" s="1073"/>
      <c r="K13" s="160"/>
      <c r="L13" s="160"/>
      <c r="M13" s="1073"/>
      <c r="N13" s="160"/>
      <c r="O13" s="160"/>
      <c r="P13" s="1073"/>
      <c r="Q13" s="159"/>
      <c r="R13" s="159"/>
      <c r="S13" s="205"/>
      <c r="T13" s="159"/>
      <c r="U13" s="159"/>
      <c r="V13" s="205"/>
      <c r="W13" s="1078"/>
      <c r="X13" s="1078"/>
      <c r="Y13" s="1079"/>
      <c r="Z13" s="159"/>
      <c r="AA13" s="159"/>
      <c r="AB13" s="205"/>
    </row>
    <row r="14" spans="1:29" ht="15" customHeight="1" x14ac:dyDescent="0.2">
      <c r="A14" s="1313" t="s">
        <v>194</v>
      </c>
      <c r="B14" s="1313"/>
      <c r="C14" s="1313"/>
      <c r="D14" s="1313"/>
      <c r="E14" s="1313"/>
      <c r="F14" s="1313"/>
      <c r="G14" s="1313"/>
      <c r="H14" s="1313"/>
      <c r="I14" s="1313"/>
      <c r="J14" s="1313"/>
      <c r="K14" s="1313"/>
      <c r="L14" s="1313"/>
      <c r="M14" s="1313"/>
      <c r="N14" s="1313"/>
      <c r="O14" s="1313"/>
      <c r="P14" s="1313"/>
      <c r="Q14" s="1313"/>
      <c r="R14" s="1313"/>
      <c r="S14" s="1313"/>
      <c r="T14" s="1313"/>
      <c r="U14" s="1313"/>
      <c r="V14" s="1313"/>
      <c r="W14" s="1313"/>
      <c r="X14" s="1313"/>
      <c r="Y14" s="1313"/>
      <c r="Z14" s="1313"/>
      <c r="AA14" s="1313"/>
      <c r="AB14" s="1313"/>
    </row>
    <row r="15" spans="1:29" x14ac:dyDescent="0.2">
      <c r="Z15" s="1076"/>
    </row>
    <row r="16" spans="1:29" x14ac:dyDescent="0.2">
      <c r="B16" s="659"/>
      <c r="E16" s="659"/>
      <c r="F16" s="659"/>
      <c r="G16" s="659"/>
      <c r="K16" s="1077"/>
      <c r="W16" s="659"/>
      <c r="X16" s="659"/>
      <c r="Y16" s="659"/>
    </row>
    <row r="17" spans="2:26" x14ac:dyDescent="0.2">
      <c r="B17" s="659"/>
      <c r="E17" s="659"/>
      <c r="F17" s="659"/>
      <c r="G17" s="659"/>
      <c r="K17" s="1077"/>
      <c r="Z17" s="1077"/>
    </row>
    <row r="18" spans="2:26" x14ac:dyDescent="0.2">
      <c r="B18" s="659"/>
      <c r="E18" s="659"/>
      <c r="F18" s="659"/>
      <c r="G18" s="659"/>
      <c r="K18" s="1077"/>
    </row>
    <row r="19" spans="2:26" x14ac:dyDescent="0.2">
      <c r="B19" s="659"/>
      <c r="E19" s="659"/>
      <c r="F19" s="659"/>
      <c r="G19" s="659"/>
      <c r="K19" s="1077"/>
    </row>
    <row r="20" spans="2:26" x14ac:dyDescent="0.2">
      <c r="B20" s="659"/>
      <c r="E20" s="659"/>
      <c r="F20" s="659"/>
      <c r="G20" s="659"/>
      <c r="K20" s="1077"/>
    </row>
    <row r="21" spans="2:26" x14ac:dyDescent="0.2">
      <c r="B21" s="659"/>
      <c r="E21" s="659"/>
      <c r="F21" s="659"/>
      <c r="G21" s="659"/>
      <c r="K21" s="1077"/>
    </row>
    <row r="22" spans="2:26" x14ac:dyDescent="0.2">
      <c r="B22" s="659"/>
      <c r="E22" s="659"/>
      <c r="F22" s="659"/>
      <c r="G22" s="659"/>
      <c r="K22" s="1077"/>
    </row>
    <row r="23" spans="2:26" x14ac:dyDescent="0.2">
      <c r="B23" s="659"/>
      <c r="E23" s="659"/>
      <c r="F23" s="659"/>
      <c r="G23" s="659"/>
      <c r="K23" s="1077"/>
    </row>
  </sheetData>
  <mergeCells count="13">
    <mergeCell ref="A14:AB14"/>
    <mergeCell ref="H3:J3"/>
    <mergeCell ref="K3:M3"/>
    <mergeCell ref="N3:P3"/>
    <mergeCell ref="Q3:S3"/>
    <mergeCell ref="T3:V3"/>
    <mergeCell ref="O1:R1"/>
    <mergeCell ref="A2:AB2"/>
    <mergeCell ref="B3:D3"/>
    <mergeCell ref="E3:G3"/>
    <mergeCell ref="W3:Y3"/>
    <mergeCell ref="Z3:AB3"/>
    <mergeCell ref="Z1:AB1"/>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3"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25"/>
  <sheetViews>
    <sheetView workbookViewId="0">
      <pane ySplit="4" topLeftCell="A5" activePane="bottomLeft" state="frozen"/>
      <selection activeCell="A2" sqref="A2:XFD2"/>
      <selection pane="bottomLeft" activeCell="A3" sqref="A3"/>
    </sheetView>
  </sheetViews>
  <sheetFormatPr defaultColWidth="8.85546875" defaultRowHeight="12.75" x14ac:dyDescent="0.2"/>
  <cols>
    <col min="1" max="3" width="6.7109375" style="18" customWidth="1"/>
    <col min="4" max="4" width="6.7109375" style="571" customWidth="1"/>
    <col min="5" max="6" width="6.7109375" style="18" customWidth="1"/>
    <col min="7" max="7" width="6.7109375" style="571" customWidth="1"/>
    <col min="8" max="9" width="6.7109375" style="18" customWidth="1"/>
    <col min="10" max="10" width="6.7109375" style="571" customWidth="1"/>
    <col min="11" max="12" width="6.7109375" style="18" customWidth="1"/>
    <col min="13" max="13" width="6.7109375" style="571" customWidth="1"/>
    <col min="14" max="15" width="6.7109375" style="18" customWidth="1"/>
    <col min="16" max="16" width="6.7109375" style="571" customWidth="1"/>
    <col min="17" max="18" width="6.7109375" style="18" customWidth="1"/>
    <col min="19" max="19" width="6.7109375" style="571" customWidth="1"/>
    <col min="20" max="38" width="8.7109375" style="18" customWidth="1"/>
    <col min="39" max="16384" width="8.85546875" style="18"/>
  </cols>
  <sheetData>
    <row r="1" spans="1:19" s="74" customFormat="1" ht="30" customHeight="1" x14ac:dyDescent="0.25">
      <c r="A1" s="349"/>
      <c r="B1" s="276"/>
      <c r="C1" s="276"/>
      <c r="D1" s="568"/>
      <c r="E1" s="276"/>
      <c r="F1" s="276"/>
      <c r="G1" s="568"/>
      <c r="H1" s="276"/>
      <c r="I1" s="276"/>
      <c r="J1" s="568"/>
      <c r="K1" s="276"/>
      <c r="L1" s="276"/>
      <c r="M1" s="568"/>
      <c r="N1" s="276"/>
      <c r="O1" s="1311" t="s">
        <v>328</v>
      </c>
      <c r="P1" s="1311"/>
      <c r="Q1" s="1312"/>
      <c r="R1" s="1312"/>
      <c r="S1" s="1312"/>
    </row>
    <row r="2" spans="1:19" s="275" customFormat="1" ht="15" customHeight="1" x14ac:dyDescent="0.2">
      <c r="A2" s="1317" t="s">
        <v>618</v>
      </c>
      <c r="B2" s="1317"/>
      <c r="C2" s="1317"/>
      <c r="D2" s="1317"/>
      <c r="E2" s="1317"/>
      <c r="F2" s="1317"/>
      <c r="G2" s="1317"/>
      <c r="H2" s="1317"/>
      <c r="I2" s="1317"/>
      <c r="J2" s="1317"/>
      <c r="K2" s="1317"/>
      <c r="L2" s="1317"/>
      <c r="M2" s="1317"/>
      <c r="N2" s="1317"/>
      <c r="O2" s="1317"/>
      <c r="P2" s="1317"/>
      <c r="Q2" s="1317"/>
      <c r="R2" s="1317"/>
      <c r="S2" s="1317"/>
    </row>
    <row r="3" spans="1:19" ht="30" customHeight="1" x14ac:dyDescent="0.2">
      <c r="A3" s="122"/>
      <c r="B3" s="1349" t="s">
        <v>614</v>
      </c>
      <c r="C3" s="1349"/>
      <c r="D3" s="1349"/>
      <c r="E3" s="1349" t="s">
        <v>318</v>
      </c>
      <c r="F3" s="1349"/>
      <c r="G3" s="1349"/>
      <c r="H3" s="1349" t="s">
        <v>319</v>
      </c>
      <c r="I3" s="1349"/>
      <c r="J3" s="1349"/>
      <c r="K3" s="1349" t="s">
        <v>320</v>
      </c>
      <c r="L3" s="1349"/>
      <c r="M3" s="1349"/>
      <c r="N3" s="1349" t="s">
        <v>321</v>
      </c>
      <c r="O3" s="1349"/>
      <c r="P3" s="1349"/>
      <c r="Q3" s="1349" t="s">
        <v>35</v>
      </c>
      <c r="R3" s="1349"/>
      <c r="S3" s="1349"/>
    </row>
    <row r="4" spans="1:19" ht="15" customHeight="1" x14ac:dyDescent="0.2">
      <c r="A4" s="429" t="s">
        <v>39</v>
      </c>
      <c r="B4" s="427" t="s">
        <v>28</v>
      </c>
      <c r="C4" s="427" t="s">
        <v>29</v>
      </c>
      <c r="D4" s="578" t="s">
        <v>382</v>
      </c>
      <c r="E4" s="427" t="s">
        <v>28</v>
      </c>
      <c r="F4" s="427" t="s">
        <v>29</v>
      </c>
      <c r="G4" s="578" t="s">
        <v>382</v>
      </c>
      <c r="H4" s="427" t="s">
        <v>28</v>
      </c>
      <c r="I4" s="427" t="s">
        <v>29</v>
      </c>
      <c r="J4" s="578" t="s">
        <v>382</v>
      </c>
      <c r="K4" s="427" t="s">
        <v>28</v>
      </c>
      <c r="L4" s="427" t="s">
        <v>29</v>
      </c>
      <c r="M4" s="578" t="s">
        <v>382</v>
      </c>
      <c r="N4" s="427" t="s">
        <v>28</v>
      </c>
      <c r="O4" s="427" t="s">
        <v>29</v>
      </c>
      <c r="P4" s="578" t="s">
        <v>382</v>
      </c>
      <c r="Q4" s="427" t="s">
        <v>28</v>
      </c>
      <c r="R4" s="427" t="s">
        <v>29</v>
      </c>
      <c r="S4" s="578" t="s">
        <v>382</v>
      </c>
    </row>
    <row r="5" spans="1:19" ht="6" customHeight="1" x14ac:dyDescent="0.2">
      <c r="A5" s="231"/>
      <c r="B5" s="207"/>
      <c r="C5" s="207"/>
      <c r="D5" s="574"/>
      <c r="E5" s="207"/>
      <c r="F5" s="207"/>
      <c r="G5" s="574"/>
      <c r="H5" s="207"/>
      <c r="I5" s="207"/>
      <c r="J5" s="574"/>
      <c r="K5" s="207"/>
      <c r="L5" s="207"/>
      <c r="M5" s="574"/>
      <c r="N5" s="207"/>
      <c r="O5" s="207"/>
      <c r="P5" s="574"/>
      <c r="Q5" s="207"/>
      <c r="R5" s="207"/>
      <c r="S5" s="567"/>
    </row>
    <row r="6" spans="1:19" ht="12.75" customHeight="1" x14ac:dyDescent="0.2">
      <c r="A6" s="429">
        <v>2004</v>
      </c>
      <c r="B6" s="685">
        <v>55.123503003088302</v>
      </c>
      <c r="C6" s="685">
        <v>76.424729928360904</v>
      </c>
      <c r="D6" s="685">
        <v>65.468251218911306</v>
      </c>
      <c r="E6" s="685">
        <v>18.792125054550802</v>
      </c>
      <c r="F6" s="685">
        <v>17.224772261206201</v>
      </c>
      <c r="G6" s="685">
        <v>18.030954345023499</v>
      </c>
      <c r="H6" s="685">
        <v>10.9305182019238</v>
      </c>
      <c r="I6" s="685">
        <v>3.9121013271719001</v>
      </c>
      <c r="J6" s="685">
        <v>7.5220875186727598</v>
      </c>
      <c r="K6" s="685">
        <v>9.6137296517983195</v>
      </c>
      <c r="L6" s="685">
        <v>1.3679703052312699</v>
      </c>
      <c r="M6" s="685">
        <v>5.6092511967426102</v>
      </c>
      <c r="N6" s="685">
        <v>4.5484473185168204</v>
      </c>
      <c r="O6" s="685">
        <v>0.39415287540823102</v>
      </c>
      <c r="P6" s="685">
        <v>2.5309517921269999</v>
      </c>
      <c r="Q6" s="685">
        <v>0.99167677012189903</v>
      </c>
      <c r="R6" s="685">
        <v>0.67627330262144603</v>
      </c>
      <c r="S6" s="685">
        <v>0.83850392852287403</v>
      </c>
    </row>
    <row r="7" spans="1:19" ht="12.75" customHeight="1" x14ac:dyDescent="0.2">
      <c r="A7" s="429">
        <v>2005</v>
      </c>
      <c r="B7" s="685">
        <v>60.278501996576303</v>
      </c>
      <c r="C7" s="685">
        <v>85.055609786944203</v>
      </c>
      <c r="D7" s="685">
        <v>72.358697379471806</v>
      </c>
      <c r="E7" s="685">
        <v>12.8691489124349</v>
      </c>
      <c r="F7" s="685">
        <v>8.8402567348749201</v>
      </c>
      <c r="G7" s="685">
        <v>10.904843591033901</v>
      </c>
      <c r="H7" s="685">
        <v>9.2309317419864705</v>
      </c>
      <c r="I7" s="685">
        <v>2.1891713685918499</v>
      </c>
      <c r="J7" s="685">
        <v>5.7976883679068196</v>
      </c>
      <c r="K7" s="685">
        <v>9.4389129181853395</v>
      </c>
      <c r="L7" s="685">
        <v>0.94980361705768301</v>
      </c>
      <c r="M7" s="685">
        <v>5.3000077702550596</v>
      </c>
      <c r="N7" s="685">
        <v>6.01933381965567</v>
      </c>
      <c r="O7" s="685">
        <v>0.11579954438121701</v>
      </c>
      <c r="P7" s="685">
        <v>3.1410379306310601</v>
      </c>
      <c r="Q7" s="685">
        <v>2.16317061116139</v>
      </c>
      <c r="R7" s="685">
        <v>2.8493589481500998</v>
      </c>
      <c r="S7" s="685">
        <v>2.4977249607013201</v>
      </c>
    </row>
    <row r="8" spans="1:19" ht="12.95" customHeight="1" x14ac:dyDescent="0.2">
      <c r="A8" s="429">
        <v>2006</v>
      </c>
      <c r="B8" s="685">
        <v>59.386010308084103</v>
      </c>
      <c r="C8" s="685">
        <v>86.986235407740907</v>
      </c>
      <c r="D8" s="685">
        <v>72.822569913808806</v>
      </c>
      <c r="E8" s="685">
        <v>13.5286095569097</v>
      </c>
      <c r="F8" s="685">
        <v>6.8001863409830898</v>
      </c>
      <c r="G8" s="685">
        <v>10.2711357508819</v>
      </c>
      <c r="H8" s="685">
        <v>8.0186175933488109</v>
      </c>
      <c r="I8" s="685">
        <v>1.3991044650745901</v>
      </c>
      <c r="J8" s="685">
        <v>4.7906130136051903</v>
      </c>
      <c r="K8" s="685">
        <v>8.8595648769480295</v>
      </c>
      <c r="L8" s="685">
        <v>1.0054461236183601</v>
      </c>
      <c r="M8" s="685">
        <v>5.0298518609339604</v>
      </c>
      <c r="N8" s="685">
        <v>6.9745673536830601</v>
      </c>
      <c r="O8" s="685">
        <v>0.45020455656189101</v>
      </c>
      <c r="P8" s="685">
        <v>3.7934548921673499</v>
      </c>
      <c r="Q8" s="685">
        <v>3.2326303110263099</v>
      </c>
      <c r="R8" s="685">
        <v>3.3588231060211999</v>
      </c>
      <c r="S8" s="685">
        <v>3.2923745686028001</v>
      </c>
    </row>
    <row r="9" spans="1:19" ht="12.75" customHeight="1" x14ac:dyDescent="0.2">
      <c r="A9" s="429">
        <v>2007</v>
      </c>
      <c r="B9" s="685">
        <v>63.995668929634199</v>
      </c>
      <c r="C9" s="685">
        <v>87.262127124693507</v>
      </c>
      <c r="D9" s="685">
        <v>75.220539091126696</v>
      </c>
      <c r="E9" s="685">
        <v>11.9791808571829</v>
      </c>
      <c r="F9" s="685">
        <v>5.1048338021589101</v>
      </c>
      <c r="G9" s="685">
        <v>8.6648148921688897</v>
      </c>
      <c r="H9" s="685">
        <v>7.1517525720055799</v>
      </c>
      <c r="I9" s="685">
        <v>1.37770543777471</v>
      </c>
      <c r="J9" s="685">
        <v>4.3588866806823798</v>
      </c>
      <c r="K9" s="685">
        <v>7.0012193766587796</v>
      </c>
      <c r="L9" s="685">
        <v>0.88975736613783896</v>
      </c>
      <c r="M9" s="685">
        <v>4.04511149776775</v>
      </c>
      <c r="N9" s="685">
        <v>6.1632425337941497</v>
      </c>
      <c r="O9" s="685">
        <v>0.20058492825230101</v>
      </c>
      <c r="P9" s="685">
        <v>3.2812180202266901</v>
      </c>
      <c r="Q9" s="685">
        <v>3.7089357307243498</v>
      </c>
      <c r="R9" s="685">
        <v>5.1649913409827803</v>
      </c>
      <c r="S9" s="685">
        <v>4.4294298180276197</v>
      </c>
    </row>
    <row r="10" spans="1:19" ht="12.75" customHeight="1" x14ac:dyDescent="0.2">
      <c r="A10" s="429">
        <v>2008</v>
      </c>
      <c r="B10" s="685">
        <v>66.6326548842042</v>
      </c>
      <c r="C10" s="685">
        <v>89.734428737384206</v>
      </c>
      <c r="D10" s="685">
        <v>77.627745175500806</v>
      </c>
      <c r="E10" s="685">
        <v>9.7849846045775895</v>
      </c>
      <c r="F10" s="685">
        <v>4.1298803978762502</v>
      </c>
      <c r="G10" s="685">
        <v>7.1236080796922998</v>
      </c>
      <c r="H10" s="685">
        <v>7.1298199190172404</v>
      </c>
      <c r="I10" s="685">
        <v>0.986375750005548</v>
      </c>
      <c r="J10" s="685">
        <v>4.1876400603692003</v>
      </c>
      <c r="K10" s="685">
        <v>7.9113566945708502</v>
      </c>
      <c r="L10" s="685">
        <v>0.57214682040938203</v>
      </c>
      <c r="M10" s="685">
        <v>4.3971163977158296</v>
      </c>
      <c r="N10" s="685">
        <v>3.4697421476246602</v>
      </c>
      <c r="O10" s="685">
        <v>0.34094210965063199</v>
      </c>
      <c r="P10" s="685">
        <v>1.9714787381560801</v>
      </c>
      <c r="Q10" s="685">
        <v>5.0714417500054303</v>
      </c>
      <c r="R10" s="685">
        <v>4.2362261846739999</v>
      </c>
      <c r="S10" s="685">
        <v>4.6924115485658104</v>
      </c>
    </row>
    <row r="11" spans="1:19" ht="12.75" customHeight="1" x14ac:dyDescent="0.2">
      <c r="A11" s="429">
        <v>2009</v>
      </c>
      <c r="B11" s="685">
        <v>68.719996100602899</v>
      </c>
      <c r="C11" s="685">
        <v>89.196013249813802</v>
      </c>
      <c r="D11" s="685">
        <v>78.551422598812906</v>
      </c>
      <c r="E11" s="685">
        <v>8.9686958094269702</v>
      </c>
      <c r="F11" s="685">
        <v>3.79066660055872</v>
      </c>
      <c r="G11" s="685">
        <v>6.4819789755271104</v>
      </c>
      <c r="H11" s="685">
        <v>5.8809822377152896</v>
      </c>
      <c r="I11" s="685">
        <v>1.15970373246428</v>
      </c>
      <c r="J11" s="685">
        <v>3.6147448480347899</v>
      </c>
      <c r="K11" s="685">
        <v>8.0280387755701295</v>
      </c>
      <c r="L11" s="685">
        <v>0.74722109191862596</v>
      </c>
      <c r="M11" s="685">
        <v>4.5337209928348798</v>
      </c>
      <c r="N11" s="685">
        <v>3.82193724543535</v>
      </c>
      <c r="O11" s="685">
        <v>0.314971240634773</v>
      </c>
      <c r="P11" s="685">
        <v>2.13884428479059</v>
      </c>
      <c r="Q11" s="685">
        <v>4.5803498312493396</v>
      </c>
      <c r="R11" s="685">
        <v>4.7914240846098304</v>
      </c>
      <c r="S11" s="685">
        <v>4.6792882999996896</v>
      </c>
    </row>
    <row r="12" spans="1:19" ht="12.75" customHeight="1" x14ac:dyDescent="0.2">
      <c r="A12" s="429">
        <v>2010</v>
      </c>
      <c r="B12" s="685">
        <v>68.448861049699602</v>
      </c>
      <c r="C12" s="685">
        <v>88.734090245020099</v>
      </c>
      <c r="D12" s="685">
        <v>78.135279542582396</v>
      </c>
      <c r="E12" s="685">
        <v>9.2251910942261297</v>
      </c>
      <c r="F12" s="685">
        <v>4.3685675426493704</v>
      </c>
      <c r="G12" s="685">
        <v>6.9056762197793704</v>
      </c>
      <c r="H12" s="685">
        <v>6.4499910368706201</v>
      </c>
      <c r="I12" s="685">
        <v>1.0432309145234699</v>
      </c>
      <c r="J12" s="685">
        <v>3.86870124783082</v>
      </c>
      <c r="K12" s="685">
        <v>6.8404379620259199</v>
      </c>
      <c r="L12" s="685">
        <v>0.48911095652254499</v>
      </c>
      <c r="M12" s="685">
        <v>3.8083808843598499</v>
      </c>
      <c r="N12" s="685">
        <v>3.8777762084364</v>
      </c>
      <c r="O12" s="685">
        <v>0.33654134130006003</v>
      </c>
      <c r="P12" s="685">
        <v>2.1872115268346199</v>
      </c>
      <c r="Q12" s="685">
        <v>5.1577426487412996</v>
      </c>
      <c r="R12" s="685">
        <v>5.0284589999844904</v>
      </c>
      <c r="S12" s="685">
        <v>5.0947505786129401</v>
      </c>
    </row>
    <row r="13" spans="1:19" ht="12.75" customHeight="1" x14ac:dyDescent="0.2">
      <c r="A13" s="429">
        <v>2011</v>
      </c>
      <c r="B13" s="685">
        <v>68.403419461710996</v>
      </c>
      <c r="C13" s="685">
        <v>87.938740364673507</v>
      </c>
      <c r="D13" s="685">
        <v>77.865807104281501</v>
      </c>
      <c r="E13" s="685">
        <v>7.3039303757187399</v>
      </c>
      <c r="F13" s="685">
        <v>3.3530314810624802</v>
      </c>
      <c r="G13" s="685">
        <v>5.3716314663512303</v>
      </c>
      <c r="H13" s="685">
        <v>6.5832084441091903</v>
      </c>
      <c r="I13" s="685">
        <v>0.55749069447117605</v>
      </c>
      <c r="J13" s="685">
        <v>3.6727168461553199</v>
      </c>
      <c r="K13" s="685">
        <v>7.1070714394016399</v>
      </c>
      <c r="L13" s="685">
        <v>0.68512635818764001</v>
      </c>
      <c r="M13" s="685">
        <v>3.9754822414014601</v>
      </c>
      <c r="N13" s="685">
        <v>4.3324785257465797</v>
      </c>
      <c r="O13" s="685">
        <v>0.39979253425408501</v>
      </c>
      <c r="P13" s="685">
        <v>2.4702192126870299</v>
      </c>
      <c r="Q13" s="685">
        <v>6.26989175331284</v>
      </c>
      <c r="R13" s="685">
        <v>7.0658185673511298</v>
      </c>
      <c r="S13" s="685">
        <v>6.6441431291234601</v>
      </c>
    </row>
    <row r="14" spans="1:19" ht="12.75" customHeight="1" x14ac:dyDescent="0.2">
      <c r="A14" s="84" t="s">
        <v>89</v>
      </c>
      <c r="B14" s="685">
        <v>69.778789821612705</v>
      </c>
      <c r="C14" s="685">
        <v>86.691034854301606</v>
      </c>
      <c r="D14" s="685">
        <v>78.008175406519598</v>
      </c>
      <c r="E14" s="685">
        <v>5.66608194641148</v>
      </c>
      <c r="F14" s="685">
        <v>3.1478216866947202</v>
      </c>
      <c r="G14" s="685">
        <v>4.4352372959213602</v>
      </c>
      <c r="H14" s="685">
        <v>5.8523955979464297</v>
      </c>
      <c r="I14" s="685">
        <v>1.4200973765714799</v>
      </c>
      <c r="J14" s="685">
        <v>3.6897117326140401</v>
      </c>
      <c r="K14" s="685">
        <v>5.5886771558337403</v>
      </c>
      <c r="L14" s="685">
        <v>0.993624099696096</v>
      </c>
      <c r="M14" s="685">
        <v>3.34700672049089</v>
      </c>
      <c r="N14" s="685">
        <v>4.77214948578575</v>
      </c>
      <c r="O14" s="685">
        <v>0.162808208647168</v>
      </c>
      <c r="P14" s="685">
        <v>2.5242536252653101</v>
      </c>
      <c r="Q14" s="685">
        <v>8.3419059924099503</v>
      </c>
      <c r="R14" s="685">
        <v>7.5846137740889104</v>
      </c>
      <c r="S14" s="685">
        <v>7.9956152191888403</v>
      </c>
    </row>
    <row r="15" spans="1:19" s="1272" customFormat="1" ht="12.75" customHeight="1" x14ac:dyDescent="0.2">
      <c r="A15" s="84" t="s">
        <v>90</v>
      </c>
      <c r="B15" s="686" t="s">
        <v>37</v>
      </c>
      <c r="C15" s="686" t="s">
        <v>37</v>
      </c>
      <c r="D15" s="686" t="s">
        <v>37</v>
      </c>
      <c r="E15" s="686" t="s">
        <v>37</v>
      </c>
      <c r="F15" s="686" t="s">
        <v>37</v>
      </c>
      <c r="G15" s="686" t="s">
        <v>37</v>
      </c>
      <c r="H15" s="686" t="s">
        <v>37</v>
      </c>
      <c r="I15" s="686" t="s">
        <v>37</v>
      </c>
      <c r="J15" s="686" t="s">
        <v>37</v>
      </c>
      <c r="K15" s="686" t="s">
        <v>37</v>
      </c>
      <c r="L15" s="686" t="s">
        <v>37</v>
      </c>
      <c r="M15" s="686" t="s">
        <v>37</v>
      </c>
      <c r="N15" s="686" t="s">
        <v>37</v>
      </c>
      <c r="O15" s="686" t="s">
        <v>37</v>
      </c>
      <c r="P15" s="686" t="s">
        <v>37</v>
      </c>
      <c r="Q15" s="686" t="s">
        <v>37</v>
      </c>
      <c r="R15" s="686" t="s">
        <v>37</v>
      </c>
      <c r="S15" s="686" t="s">
        <v>37</v>
      </c>
    </row>
    <row r="16" spans="1:19" s="37" customFormat="1" ht="15.75" customHeight="1" x14ac:dyDescent="0.25">
      <c r="A16" s="84">
        <v>2013</v>
      </c>
      <c r="B16" s="686" t="s">
        <v>37</v>
      </c>
      <c r="C16" s="686" t="s">
        <v>37</v>
      </c>
      <c r="D16" s="686" t="s">
        <v>37</v>
      </c>
      <c r="E16" s="686" t="s">
        <v>37</v>
      </c>
      <c r="F16" s="686" t="s">
        <v>37</v>
      </c>
      <c r="G16" s="686" t="s">
        <v>37</v>
      </c>
      <c r="H16" s="686" t="s">
        <v>37</v>
      </c>
      <c r="I16" s="686" t="s">
        <v>37</v>
      </c>
      <c r="J16" s="686" t="s">
        <v>37</v>
      </c>
      <c r="K16" s="686" t="s">
        <v>37</v>
      </c>
      <c r="L16" s="686" t="s">
        <v>37</v>
      </c>
      <c r="M16" s="686" t="s">
        <v>37</v>
      </c>
      <c r="N16" s="686" t="s">
        <v>37</v>
      </c>
      <c r="O16" s="686" t="s">
        <v>37</v>
      </c>
      <c r="P16" s="686" t="s">
        <v>37</v>
      </c>
      <c r="Q16" s="686" t="s">
        <v>37</v>
      </c>
      <c r="R16" s="686" t="s">
        <v>37</v>
      </c>
      <c r="S16" s="686" t="s">
        <v>37</v>
      </c>
    </row>
    <row r="17" spans="1:20" s="37" customFormat="1" ht="15" customHeight="1" x14ac:dyDescent="0.25">
      <c r="A17" s="478">
        <v>2014</v>
      </c>
      <c r="B17" s="686" t="s">
        <v>37</v>
      </c>
      <c r="C17" s="686" t="s">
        <v>37</v>
      </c>
      <c r="D17" s="686" t="s">
        <v>37</v>
      </c>
      <c r="E17" s="686" t="s">
        <v>37</v>
      </c>
      <c r="F17" s="686" t="s">
        <v>37</v>
      </c>
      <c r="G17" s="686" t="s">
        <v>37</v>
      </c>
      <c r="H17" s="686" t="s">
        <v>37</v>
      </c>
      <c r="I17" s="686" t="s">
        <v>37</v>
      </c>
      <c r="J17" s="686" t="s">
        <v>37</v>
      </c>
      <c r="K17" s="686" t="s">
        <v>37</v>
      </c>
      <c r="L17" s="686" t="s">
        <v>37</v>
      </c>
      <c r="M17" s="686" t="s">
        <v>37</v>
      </c>
      <c r="N17" s="686" t="s">
        <v>37</v>
      </c>
      <c r="O17" s="686" t="s">
        <v>37</v>
      </c>
      <c r="P17" s="686" t="s">
        <v>37</v>
      </c>
      <c r="Q17" s="686" t="s">
        <v>37</v>
      </c>
      <c r="R17" s="686" t="s">
        <v>37</v>
      </c>
      <c r="S17" s="686" t="s">
        <v>37</v>
      </c>
    </row>
    <row r="18" spans="1:20" x14ac:dyDescent="0.2">
      <c r="A18" s="484">
        <v>2015</v>
      </c>
      <c r="B18" s="687">
        <v>76</v>
      </c>
      <c r="C18" s="687">
        <v>94</v>
      </c>
      <c r="D18" s="687">
        <v>85</v>
      </c>
      <c r="E18" s="687">
        <v>4.7</v>
      </c>
      <c r="F18" s="687">
        <v>1.4</v>
      </c>
      <c r="G18" s="687">
        <v>3</v>
      </c>
      <c r="H18" s="687">
        <v>5</v>
      </c>
      <c r="I18" s="687">
        <v>1.1000000000000001</v>
      </c>
      <c r="J18" s="687">
        <v>3</v>
      </c>
      <c r="K18" s="687">
        <v>6.2</v>
      </c>
      <c r="L18" s="687">
        <v>0.4</v>
      </c>
      <c r="M18" s="687">
        <v>3</v>
      </c>
      <c r="N18" s="687">
        <v>4</v>
      </c>
      <c r="O18" s="687">
        <v>0.2</v>
      </c>
      <c r="P18" s="687">
        <v>2</v>
      </c>
      <c r="Q18" s="687">
        <v>4.0999999999999996</v>
      </c>
      <c r="R18" s="687">
        <v>2.9</v>
      </c>
      <c r="S18" s="81">
        <v>3</v>
      </c>
    </row>
    <row r="19" spans="1:20" s="844" customFormat="1" x14ac:dyDescent="0.2">
      <c r="A19" s="484">
        <v>2016</v>
      </c>
      <c r="B19" s="687">
        <v>68</v>
      </c>
      <c r="C19" s="687">
        <v>91.6</v>
      </c>
      <c r="D19" s="687">
        <v>79</v>
      </c>
      <c r="E19" s="687">
        <v>9.6999999999999993</v>
      </c>
      <c r="F19" s="687">
        <v>3.5</v>
      </c>
      <c r="G19" s="687">
        <v>7</v>
      </c>
      <c r="H19" s="687">
        <v>5.4</v>
      </c>
      <c r="I19" s="687">
        <v>1.1000000000000001</v>
      </c>
      <c r="J19" s="687">
        <v>3</v>
      </c>
      <c r="K19" s="687">
        <v>5.4</v>
      </c>
      <c r="L19" s="687">
        <v>0.7</v>
      </c>
      <c r="M19" s="687">
        <v>3</v>
      </c>
      <c r="N19" s="687">
        <v>7.3</v>
      </c>
      <c r="O19" s="687">
        <v>0.5</v>
      </c>
      <c r="P19" s="687">
        <v>4</v>
      </c>
      <c r="Q19" s="687">
        <v>4.0999999999999996</v>
      </c>
      <c r="R19" s="687">
        <v>2.5</v>
      </c>
      <c r="S19" s="81">
        <v>3</v>
      </c>
    </row>
    <row r="20" spans="1:20" s="960" customFormat="1" x14ac:dyDescent="0.2">
      <c r="A20" s="484">
        <v>2017</v>
      </c>
      <c r="B20" s="687">
        <v>70</v>
      </c>
      <c r="C20" s="687">
        <v>89</v>
      </c>
      <c r="D20" s="687">
        <v>79</v>
      </c>
      <c r="E20" s="687">
        <v>10</v>
      </c>
      <c r="F20" s="687">
        <v>5</v>
      </c>
      <c r="G20" s="687">
        <v>8</v>
      </c>
      <c r="H20" s="687">
        <v>5</v>
      </c>
      <c r="I20" s="687">
        <v>1</v>
      </c>
      <c r="J20" s="687">
        <v>3</v>
      </c>
      <c r="K20" s="687">
        <v>5</v>
      </c>
      <c r="L20" s="687">
        <v>1</v>
      </c>
      <c r="M20" s="687">
        <v>3</v>
      </c>
      <c r="N20" s="687">
        <v>7</v>
      </c>
      <c r="O20" s="687">
        <v>1</v>
      </c>
      <c r="P20" s="687">
        <v>4</v>
      </c>
      <c r="Q20" s="687">
        <v>4</v>
      </c>
      <c r="R20" s="687">
        <v>4</v>
      </c>
      <c r="S20" s="81">
        <v>4</v>
      </c>
    </row>
    <row r="21" spans="1:20" x14ac:dyDescent="0.2">
      <c r="A21" s="484">
        <v>2018</v>
      </c>
      <c r="B21" s="687">
        <v>72</v>
      </c>
      <c r="C21" s="687">
        <v>91</v>
      </c>
      <c r="D21" s="687">
        <v>80.5</v>
      </c>
      <c r="E21" s="687">
        <v>9.6</v>
      </c>
      <c r="F21" s="687">
        <v>3.6</v>
      </c>
      <c r="G21" s="687">
        <v>6.8</v>
      </c>
      <c r="H21" s="687">
        <v>3.7</v>
      </c>
      <c r="I21" s="687">
        <v>1.4</v>
      </c>
      <c r="J21" s="687">
        <v>2.7</v>
      </c>
      <c r="K21" s="687">
        <v>5</v>
      </c>
      <c r="L21" s="687">
        <v>0.7</v>
      </c>
      <c r="M21" s="687">
        <v>3</v>
      </c>
      <c r="N21" s="687">
        <v>6.5</v>
      </c>
      <c r="O21" s="687">
        <v>0.5</v>
      </c>
      <c r="P21" s="687">
        <v>3.7</v>
      </c>
      <c r="Q21" s="687">
        <v>3.6</v>
      </c>
      <c r="R21" s="687">
        <v>2.8</v>
      </c>
      <c r="S21" s="81">
        <v>3.3</v>
      </c>
    </row>
    <row r="22" spans="1:20" s="37" customFormat="1" ht="6" customHeight="1" x14ac:dyDescent="0.25">
      <c r="A22" s="963" t="s">
        <v>39</v>
      </c>
      <c r="B22" s="962"/>
      <c r="C22" s="962"/>
      <c r="D22" s="962"/>
      <c r="E22" s="962"/>
      <c r="F22" s="962"/>
      <c r="G22" s="962"/>
      <c r="H22" s="962"/>
      <c r="I22" s="962"/>
      <c r="J22" s="962"/>
      <c r="K22" s="962"/>
      <c r="L22" s="962"/>
      <c r="M22" s="962"/>
      <c r="N22" s="962"/>
      <c r="O22" s="964"/>
      <c r="P22" s="964"/>
      <c r="Q22" s="969"/>
      <c r="R22" s="969"/>
      <c r="S22" s="969"/>
      <c r="T22" s="29"/>
    </row>
    <row r="23" spans="1:20" s="1274" customFormat="1" ht="12.75" customHeight="1" x14ac:dyDescent="0.2">
      <c r="A23" s="1331" t="s">
        <v>616</v>
      </c>
      <c r="B23" s="1331"/>
      <c r="C23" s="1331"/>
      <c r="D23" s="1331"/>
      <c r="E23" s="1331"/>
      <c r="F23" s="1331"/>
      <c r="G23" s="1331"/>
      <c r="H23" s="1331"/>
      <c r="I23" s="1331"/>
      <c r="J23" s="1331"/>
      <c r="K23" s="1331"/>
      <c r="L23" s="1331"/>
      <c r="M23" s="1331"/>
      <c r="N23" s="1331"/>
      <c r="O23" s="1331"/>
      <c r="P23" s="1331"/>
      <c r="Q23" s="1331"/>
      <c r="R23" s="1331"/>
      <c r="S23" s="1331"/>
    </row>
    <row r="24" spans="1:20" s="1274" customFormat="1" ht="6" customHeight="1" x14ac:dyDescent="0.2">
      <c r="A24" s="1273"/>
      <c r="B24" s="1273"/>
      <c r="C24" s="1273"/>
      <c r="D24" s="1273"/>
      <c r="E24" s="1273"/>
      <c r="F24" s="1273"/>
      <c r="G24" s="1273"/>
      <c r="H24" s="1273"/>
      <c r="I24" s="1273"/>
      <c r="J24" s="1273"/>
      <c r="K24" s="1273"/>
      <c r="L24" s="1273"/>
      <c r="M24" s="1273"/>
      <c r="N24" s="1273"/>
      <c r="O24" s="1273"/>
      <c r="P24" s="1273"/>
      <c r="Q24" s="1273"/>
      <c r="R24" s="1273"/>
      <c r="S24" s="1273"/>
    </row>
    <row r="25" spans="1:20" ht="12.75" customHeight="1" x14ac:dyDescent="0.2">
      <c r="A25" s="1331" t="s">
        <v>194</v>
      </c>
      <c r="B25" s="1331"/>
      <c r="C25" s="1331"/>
      <c r="D25" s="1331"/>
      <c r="E25" s="1331"/>
      <c r="F25" s="1331"/>
      <c r="G25" s="1331"/>
      <c r="H25" s="1331"/>
      <c r="I25" s="1331"/>
      <c r="J25" s="1331"/>
      <c r="K25" s="1331"/>
      <c r="L25" s="1331"/>
      <c r="M25" s="1331"/>
      <c r="N25" s="1331"/>
      <c r="O25" s="1331"/>
      <c r="P25" s="1331"/>
      <c r="Q25" s="1331"/>
      <c r="R25" s="1331"/>
      <c r="S25" s="1331"/>
    </row>
  </sheetData>
  <mergeCells count="10">
    <mergeCell ref="A25:S25"/>
    <mergeCell ref="O1:S1"/>
    <mergeCell ref="E3:G3"/>
    <mergeCell ref="H3:J3"/>
    <mergeCell ref="K3:M3"/>
    <mergeCell ref="N3:P3"/>
    <mergeCell ref="B3:D3"/>
    <mergeCell ref="Q3:S3"/>
    <mergeCell ref="A2:S2"/>
    <mergeCell ref="A23:S2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C51"/>
  <sheetViews>
    <sheetView workbookViewId="0">
      <pane ySplit="4" topLeftCell="A5" activePane="bottomLeft" state="frozen"/>
      <selection activeCell="A2" sqref="A2:XFD2"/>
      <selection pane="bottomLeft"/>
    </sheetView>
  </sheetViews>
  <sheetFormatPr defaultColWidth="9.140625" defaultRowHeight="12.75" x14ac:dyDescent="0.2"/>
  <cols>
    <col min="1" max="3" width="6.7109375" style="18" customWidth="1"/>
    <col min="4" max="4" width="6.7109375" style="571" customWidth="1"/>
    <col min="5" max="6" width="6.7109375" style="18" customWidth="1"/>
    <col min="7" max="7" width="6.7109375" style="571" customWidth="1"/>
    <col min="8" max="9" width="6.7109375" style="18" customWidth="1"/>
    <col min="10" max="10" width="6.7109375" style="571" customWidth="1"/>
    <col min="11" max="12" width="6.7109375" style="18" customWidth="1"/>
    <col min="13" max="13" width="6.7109375" style="571" customWidth="1"/>
    <col min="14" max="14" width="6.7109375" style="18" customWidth="1"/>
    <col min="15" max="15" width="6.5703125" style="18" customWidth="1"/>
    <col min="16" max="16" width="6.5703125" style="571" customWidth="1"/>
    <col min="17" max="18" width="6.7109375" style="18" customWidth="1"/>
    <col min="19" max="19" width="6.7109375" style="571" customWidth="1"/>
    <col min="20" max="27" width="8.7109375" style="18" customWidth="1"/>
    <col min="28" max="16384" width="9.140625" style="18"/>
  </cols>
  <sheetData>
    <row r="1" spans="1:20" s="74" customFormat="1" ht="30" customHeight="1" x14ac:dyDescent="0.25">
      <c r="A1" s="349"/>
      <c r="B1" s="418"/>
      <c r="C1" s="418"/>
      <c r="D1" s="568"/>
      <c r="E1" s="418"/>
      <c r="F1" s="418"/>
      <c r="G1" s="568"/>
      <c r="H1" s="418"/>
      <c r="I1" s="418"/>
      <c r="J1" s="568"/>
      <c r="K1" s="418"/>
      <c r="L1" s="418"/>
      <c r="M1" s="568"/>
      <c r="N1" s="418"/>
      <c r="O1" s="1311" t="s">
        <v>328</v>
      </c>
      <c r="P1" s="1311"/>
      <c r="Q1" s="1312"/>
      <c r="R1" s="1312"/>
      <c r="S1" s="1312"/>
      <c r="T1" s="1322"/>
    </row>
    <row r="2" spans="1:20" s="422" customFormat="1" ht="15" customHeight="1" x14ac:dyDescent="0.2">
      <c r="A2" s="1317" t="s">
        <v>423</v>
      </c>
      <c r="B2" s="1317"/>
      <c r="C2" s="1317"/>
      <c r="D2" s="1317"/>
      <c r="E2" s="1317"/>
      <c r="F2" s="1317"/>
      <c r="G2" s="1317"/>
      <c r="H2" s="1317"/>
      <c r="I2" s="1317"/>
      <c r="J2" s="1317"/>
      <c r="K2" s="1317"/>
      <c r="L2" s="1317"/>
      <c r="M2" s="1317"/>
      <c r="N2" s="1317"/>
      <c r="O2" s="1317"/>
      <c r="P2" s="1317"/>
      <c r="Q2" s="1317"/>
      <c r="R2" s="1317"/>
      <c r="S2" s="1317"/>
    </row>
    <row r="3" spans="1:20" ht="30" customHeight="1" x14ac:dyDescent="0.2">
      <c r="A3" s="122"/>
      <c r="B3" s="1349" t="s">
        <v>60</v>
      </c>
      <c r="C3" s="1349"/>
      <c r="D3" s="1349"/>
      <c r="E3" s="1349" t="s">
        <v>61</v>
      </c>
      <c r="F3" s="1349"/>
      <c r="G3" s="1349"/>
      <c r="H3" s="1349" t="s">
        <v>259</v>
      </c>
      <c r="I3" s="1349"/>
      <c r="J3" s="1349"/>
      <c r="K3" s="1349" t="s">
        <v>62</v>
      </c>
      <c r="L3" s="1349"/>
      <c r="M3" s="1349"/>
      <c r="N3" s="1349" t="s">
        <v>63</v>
      </c>
      <c r="O3" s="1349"/>
      <c r="P3" s="1349"/>
      <c r="Q3" s="1349" t="s">
        <v>35</v>
      </c>
      <c r="R3" s="1349"/>
      <c r="S3" s="1349"/>
    </row>
    <row r="4" spans="1:20" ht="15" customHeight="1" x14ac:dyDescent="0.2">
      <c r="A4" s="419" t="s">
        <v>39</v>
      </c>
      <c r="B4" s="414" t="s">
        <v>28</v>
      </c>
      <c r="C4" s="414" t="s">
        <v>29</v>
      </c>
      <c r="D4" s="578" t="s">
        <v>382</v>
      </c>
      <c r="E4" s="414" t="s">
        <v>28</v>
      </c>
      <c r="F4" s="414" t="s">
        <v>29</v>
      </c>
      <c r="G4" s="578" t="s">
        <v>382</v>
      </c>
      <c r="H4" s="414" t="s">
        <v>28</v>
      </c>
      <c r="I4" s="414" t="s">
        <v>29</v>
      </c>
      <c r="J4" s="578" t="s">
        <v>382</v>
      </c>
      <c r="K4" s="414" t="s">
        <v>28</v>
      </c>
      <c r="L4" s="414" t="s">
        <v>29</v>
      </c>
      <c r="M4" s="578" t="s">
        <v>382</v>
      </c>
      <c r="N4" s="414" t="s">
        <v>28</v>
      </c>
      <c r="O4" s="414" t="s">
        <v>29</v>
      </c>
      <c r="P4" s="578" t="s">
        <v>382</v>
      </c>
      <c r="Q4" s="414" t="s">
        <v>28</v>
      </c>
      <c r="R4" s="414" t="s">
        <v>29</v>
      </c>
      <c r="S4" s="578" t="s">
        <v>382</v>
      </c>
      <c r="T4" s="414"/>
    </row>
    <row r="5" spans="1:20" ht="6" customHeight="1" x14ac:dyDescent="0.2">
      <c r="A5" s="231"/>
      <c r="B5" s="207"/>
      <c r="C5" s="207"/>
      <c r="D5" s="574"/>
      <c r="E5" s="207"/>
      <c r="F5" s="207"/>
      <c r="G5" s="574"/>
      <c r="H5" s="207"/>
      <c r="I5" s="207"/>
      <c r="J5" s="574"/>
      <c r="K5" s="207"/>
      <c r="L5" s="207"/>
      <c r="M5" s="574"/>
      <c r="N5" s="207"/>
      <c r="O5" s="207"/>
      <c r="P5" s="574"/>
      <c r="Q5" s="250"/>
      <c r="R5" s="250"/>
      <c r="S5" s="578"/>
      <c r="T5" s="414"/>
    </row>
    <row r="6" spans="1:20" ht="12.75" customHeight="1" x14ac:dyDescent="0.2">
      <c r="A6" s="419">
        <v>1984</v>
      </c>
      <c r="B6" s="81">
        <v>16</v>
      </c>
      <c r="C6" s="81">
        <v>19</v>
      </c>
      <c r="D6" s="675" t="s">
        <v>36</v>
      </c>
      <c r="E6" s="81">
        <v>38</v>
      </c>
      <c r="F6" s="81">
        <v>41</v>
      </c>
      <c r="G6" s="675" t="s">
        <v>36</v>
      </c>
      <c r="H6" s="81">
        <v>29</v>
      </c>
      <c r="I6" s="81">
        <v>28</v>
      </c>
      <c r="J6" s="675" t="s">
        <v>36</v>
      </c>
      <c r="K6" s="81">
        <v>8</v>
      </c>
      <c r="L6" s="81">
        <v>7</v>
      </c>
      <c r="M6" s="675" t="s">
        <v>36</v>
      </c>
      <c r="N6" s="81">
        <v>7</v>
      </c>
      <c r="O6" s="81">
        <v>4</v>
      </c>
      <c r="P6" s="675" t="s">
        <v>36</v>
      </c>
      <c r="Q6" s="675" t="s">
        <v>37</v>
      </c>
      <c r="R6" s="675" t="s">
        <v>37</v>
      </c>
      <c r="S6" s="32" t="s">
        <v>37</v>
      </c>
      <c r="T6" s="414"/>
    </row>
    <row r="7" spans="1:20" ht="12.75" customHeight="1" x14ac:dyDescent="0.2">
      <c r="A7" s="419">
        <v>1985</v>
      </c>
      <c r="B7" s="81">
        <v>19</v>
      </c>
      <c r="C7" s="81">
        <v>22</v>
      </c>
      <c r="D7" s="675" t="s">
        <v>36</v>
      </c>
      <c r="E7" s="81">
        <v>39</v>
      </c>
      <c r="F7" s="81">
        <v>41</v>
      </c>
      <c r="G7" s="675" t="s">
        <v>36</v>
      </c>
      <c r="H7" s="81">
        <v>29</v>
      </c>
      <c r="I7" s="81">
        <v>26</v>
      </c>
      <c r="J7" s="675" t="s">
        <v>36</v>
      </c>
      <c r="K7" s="81">
        <v>7</v>
      </c>
      <c r="L7" s="81">
        <v>7</v>
      </c>
      <c r="M7" s="675" t="s">
        <v>36</v>
      </c>
      <c r="N7" s="81">
        <v>6</v>
      </c>
      <c r="O7" s="81">
        <v>4</v>
      </c>
      <c r="P7" s="675" t="s">
        <v>36</v>
      </c>
      <c r="Q7" s="675" t="s">
        <v>37</v>
      </c>
      <c r="R7" s="675" t="s">
        <v>37</v>
      </c>
      <c r="S7" s="32" t="s">
        <v>37</v>
      </c>
      <c r="T7" s="414"/>
    </row>
    <row r="8" spans="1:20" ht="12.75" customHeight="1" x14ac:dyDescent="0.2">
      <c r="A8" s="419">
        <v>1986</v>
      </c>
      <c r="B8" s="81">
        <v>20</v>
      </c>
      <c r="C8" s="81">
        <v>22</v>
      </c>
      <c r="D8" s="675" t="s">
        <v>36</v>
      </c>
      <c r="E8" s="81">
        <v>42</v>
      </c>
      <c r="F8" s="81">
        <v>42</v>
      </c>
      <c r="G8" s="675" t="s">
        <v>36</v>
      </c>
      <c r="H8" s="81">
        <v>26</v>
      </c>
      <c r="I8" s="81">
        <v>25</v>
      </c>
      <c r="J8" s="675" t="s">
        <v>36</v>
      </c>
      <c r="K8" s="81">
        <v>7</v>
      </c>
      <c r="L8" s="81">
        <v>7</v>
      </c>
      <c r="M8" s="675" t="s">
        <v>36</v>
      </c>
      <c r="N8" s="81">
        <v>5</v>
      </c>
      <c r="O8" s="81">
        <v>3</v>
      </c>
      <c r="P8" s="675" t="s">
        <v>36</v>
      </c>
      <c r="Q8" s="81">
        <v>1</v>
      </c>
      <c r="R8" s="81">
        <v>1</v>
      </c>
      <c r="S8" s="32" t="s">
        <v>36</v>
      </c>
      <c r="T8" s="414"/>
    </row>
    <row r="9" spans="1:20" ht="12.75" customHeight="1" x14ac:dyDescent="0.2">
      <c r="A9" s="419">
        <v>1987</v>
      </c>
      <c r="B9" s="81">
        <v>20</v>
      </c>
      <c r="C9" s="81">
        <v>26</v>
      </c>
      <c r="D9" s="675" t="s">
        <v>36</v>
      </c>
      <c r="E9" s="81">
        <v>42</v>
      </c>
      <c r="F9" s="81">
        <v>42</v>
      </c>
      <c r="G9" s="675" t="s">
        <v>36</v>
      </c>
      <c r="H9" s="81">
        <v>26</v>
      </c>
      <c r="I9" s="81">
        <v>25</v>
      </c>
      <c r="J9" s="675" t="s">
        <v>36</v>
      </c>
      <c r="K9" s="81">
        <v>7</v>
      </c>
      <c r="L9" s="81">
        <v>5</v>
      </c>
      <c r="M9" s="675" t="s">
        <v>36</v>
      </c>
      <c r="N9" s="81">
        <v>5</v>
      </c>
      <c r="O9" s="81">
        <v>2</v>
      </c>
      <c r="P9" s="675" t="s">
        <v>36</v>
      </c>
      <c r="Q9" s="81">
        <v>0</v>
      </c>
      <c r="R9" s="81">
        <v>0</v>
      </c>
      <c r="S9" s="32" t="s">
        <v>36</v>
      </c>
      <c r="T9" s="414"/>
    </row>
    <row r="10" spans="1:20" ht="12.75" customHeight="1" x14ac:dyDescent="0.2">
      <c r="A10" s="419">
        <v>1988</v>
      </c>
      <c r="B10" s="70">
        <v>22</v>
      </c>
      <c r="C10" s="70">
        <v>24</v>
      </c>
      <c r="D10" s="854" t="s">
        <v>36</v>
      </c>
      <c r="E10" s="70">
        <v>42</v>
      </c>
      <c r="F10" s="70">
        <v>41</v>
      </c>
      <c r="G10" s="854" t="s">
        <v>36</v>
      </c>
      <c r="H10" s="70">
        <v>25</v>
      </c>
      <c r="I10" s="70">
        <v>25</v>
      </c>
      <c r="J10" s="854" t="s">
        <v>36</v>
      </c>
      <c r="K10" s="70">
        <v>6</v>
      </c>
      <c r="L10" s="70">
        <v>5</v>
      </c>
      <c r="M10" s="854" t="s">
        <v>36</v>
      </c>
      <c r="N10" s="70">
        <v>5</v>
      </c>
      <c r="O10" s="70">
        <v>3</v>
      </c>
      <c r="P10" s="854" t="s">
        <v>36</v>
      </c>
      <c r="Q10" s="70">
        <v>1</v>
      </c>
      <c r="R10" s="70">
        <v>0</v>
      </c>
      <c r="S10" s="854" t="s">
        <v>36</v>
      </c>
      <c r="T10" s="414"/>
    </row>
    <row r="11" spans="1:20" ht="12.75" customHeight="1" x14ac:dyDescent="0.2">
      <c r="A11" s="419">
        <v>1989</v>
      </c>
      <c r="B11" s="70">
        <v>25.004234178110785</v>
      </c>
      <c r="C11" s="70">
        <v>27.03906710897337</v>
      </c>
      <c r="D11" s="70">
        <v>25.998785916949537</v>
      </c>
      <c r="E11" s="70">
        <v>42.150316713002894</v>
      </c>
      <c r="F11" s="70">
        <v>42.412927802159579</v>
      </c>
      <c r="G11" s="70">
        <v>42.278671385958447</v>
      </c>
      <c r="H11" s="70">
        <v>23.852118564369455</v>
      </c>
      <c r="I11" s="70">
        <v>23.693673312137019</v>
      </c>
      <c r="J11" s="70">
        <v>23.774676333743429</v>
      </c>
      <c r="K11" s="70">
        <v>4.9053251476659971</v>
      </c>
      <c r="L11" s="70">
        <v>4.0061939365929344</v>
      </c>
      <c r="M11" s="70">
        <v>4.4658627741937114</v>
      </c>
      <c r="N11" s="70">
        <v>3.6016348971560586</v>
      </c>
      <c r="O11" s="70">
        <v>2.6704840275310908</v>
      </c>
      <c r="P11" s="70">
        <v>3.1465224884367227</v>
      </c>
      <c r="Q11" s="70">
        <v>0.48637049969608098</v>
      </c>
      <c r="R11" s="70">
        <v>0.17765381260576601</v>
      </c>
      <c r="S11" s="70">
        <v>0.33548110072024379</v>
      </c>
      <c r="T11" s="855"/>
    </row>
    <row r="12" spans="1:20" ht="12.75" customHeight="1" x14ac:dyDescent="0.2">
      <c r="A12" s="419">
        <v>1990</v>
      </c>
      <c r="B12" s="70">
        <v>24.884756691959726</v>
      </c>
      <c r="C12" s="70">
        <v>29.098114471383624</v>
      </c>
      <c r="D12" s="70">
        <v>26.939931838486046</v>
      </c>
      <c r="E12" s="70">
        <v>41.685864394649634</v>
      </c>
      <c r="F12" s="70">
        <v>42.373240270752092</v>
      </c>
      <c r="G12" s="70">
        <v>42.021149905835813</v>
      </c>
      <c r="H12" s="70">
        <v>23.277282296641442</v>
      </c>
      <c r="I12" s="70">
        <v>20.192808747318011</v>
      </c>
      <c r="J12" s="70">
        <v>21.772749876050099</v>
      </c>
      <c r="K12" s="70">
        <v>5.2425697680445618</v>
      </c>
      <c r="L12" s="70">
        <v>4.6249240179663644</v>
      </c>
      <c r="M12" s="70">
        <v>4.9412969444741801</v>
      </c>
      <c r="N12" s="70">
        <v>4.4208701970543167</v>
      </c>
      <c r="O12" s="70">
        <v>3.5781931552155215</v>
      </c>
      <c r="P12" s="70">
        <v>4.0098324918316228</v>
      </c>
      <c r="Q12" s="70">
        <v>0.48865665165444394</v>
      </c>
      <c r="R12" s="70">
        <v>0.13271933736595914</v>
      </c>
      <c r="S12" s="70">
        <v>0.31503894332220334</v>
      </c>
      <c r="T12" s="855"/>
    </row>
    <row r="13" spans="1:20" ht="12.75" customHeight="1" x14ac:dyDescent="0.2">
      <c r="A13" s="419">
        <v>1991</v>
      </c>
      <c r="B13" s="70">
        <v>21.465903282374725</v>
      </c>
      <c r="C13" s="70">
        <v>27.619239122625249</v>
      </c>
      <c r="D13" s="70">
        <v>24.474162334506271</v>
      </c>
      <c r="E13" s="70">
        <v>40.646919421993445</v>
      </c>
      <c r="F13" s="70">
        <v>42.708296533106157</v>
      </c>
      <c r="G13" s="70">
        <v>41.654690899995742</v>
      </c>
      <c r="H13" s="70">
        <v>26.67878657661813</v>
      </c>
      <c r="I13" s="70">
        <v>22.485171646539985</v>
      </c>
      <c r="J13" s="70">
        <v>24.628601050902251</v>
      </c>
      <c r="K13" s="70">
        <v>5.489398989632674</v>
      </c>
      <c r="L13" s="70">
        <v>4.877707685603978</v>
      </c>
      <c r="M13" s="70">
        <v>5.1903537318692985</v>
      </c>
      <c r="N13" s="70">
        <v>4.2457394973800833</v>
      </c>
      <c r="O13" s="70">
        <v>1.8438050245230972</v>
      </c>
      <c r="P13" s="70">
        <v>3.0714754383097489</v>
      </c>
      <c r="Q13" s="70">
        <v>1.4732522320032346</v>
      </c>
      <c r="R13" s="70">
        <v>0.46577998760102024</v>
      </c>
      <c r="S13" s="70">
        <v>0.98071654442250211</v>
      </c>
      <c r="T13" s="855"/>
    </row>
    <row r="14" spans="1:20" ht="12.75" customHeight="1" x14ac:dyDescent="0.2">
      <c r="A14" s="419">
        <v>1992</v>
      </c>
      <c r="B14" s="70">
        <v>22.610273974613236</v>
      </c>
      <c r="C14" s="70">
        <v>27.585446875514698</v>
      </c>
      <c r="D14" s="70">
        <v>25.032685733540472</v>
      </c>
      <c r="E14" s="70">
        <v>42.237933935562403</v>
      </c>
      <c r="F14" s="70">
        <v>42.217232466440528</v>
      </c>
      <c r="G14" s="70">
        <v>42.227854389943118</v>
      </c>
      <c r="H14" s="70">
        <v>25.609041313369413</v>
      </c>
      <c r="I14" s="70">
        <v>21.792679171328707</v>
      </c>
      <c r="J14" s="70">
        <v>23.750854530047043</v>
      </c>
      <c r="K14" s="70">
        <v>5.0670153541318088</v>
      </c>
      <c r="L14" s="70">
        <v>5.1640184369610171</v>
      </c>
      <c r="M14" s="70">
        <v>5.1142461565941018</v>
      </c>
      <c r="N14" s="70">
        <v>3.7064423031405598</v>
      </c>
      <c r="O14" s="70">
        <v>2.6071241945272097</v>
      </c>
      <c r="P14" s="70">
        <v>3.1711842998210948</v>
      </c>
      <c r="Q14" s="70">
        <v>0.76929311918873866</v>
      </c>
      <c r="R14" s="70">
        <v>0.63349885522436278</v>
      </c>
      <c r="S14" s="70">
        <v>0.70317489005897271</v>
      </c>
      <c r="T14" s="855"/>
    </row>
    <row r="15" spans="1:20" ht="12.75" customHeight="1" x14ac:dyDescent="0.2">
      <c r="A15" s="419">
        <v>1993</v>
      </c>
      <c r="B15" s="70">
        <v>24.263151706145809</v>
      </c>
      <c r="C15" s="70">
        <v>27.851597396655464</v>
      </c>
      <c r="D15" s="70">
        <v>26.005810608914459</v>
      </c>
      <c r="E15" s="70">
        <v>42.623696658428671</v>
      </c>
      <c r="F15" s="70">
        <v>42.873493484833766</v>
      </c>
      <c r="G15" s="70">
        <v>42.745005631994488</v>
      </c>
      <c r="H15" s="70">
        <v>22.933399096403946</v>
      </c>
      <c r="I15" s="70">
        <v>21.466184458593645</v>
      </c>
      <c r="J15" s="70">
        <v>22.220874825069174</v>
      </c>
      <c r="K15" s="70">
        <v>5.7538381346799543</v>
      </c>
      <c r="L15" s="70">
        <v>4.7493913378843358</v>
      </c>
      <c r="M15" s="70">
        <v>5.2660480707468373</v>
      </c>
      <c r="N15" s="70">
        <v>3.1972065394758906</v>
      </c>
      <c r="O15" s="70">
        <v>2.0902316055598478</v>
      </c>
      <c r="P15" s="70">
        <v>2.6596256785384744</v>
      </c>
      <c r="Q15" s="70">
        <v>1.2287078648715666</v>
      </c>
      <c r="R15" s="70">
        <v>0.96910171647535126</v>
      </c>
      <c r="S15" s="70">
        <v>1.1026351847379841</v>
      </c>
      <c r="T15" s="855"/>
    </row>
    <row r="16" spans="1:20" ht="12.75" customHeight="1" x14ac:dyDescent="0.2">
      <c r="A16" s="419">
        <v>1994</v>
      </c>
      <c r="B16" s="70">
        <v>27.31281511977588</v>
      </c>
      <c r="C16" s="70">
        <v>29.765843759838578</v>
      </c>
      <c r="D16" s="70">
        <v>28.509942908952031</v>
      </c>
      <c r="E16" s="70">
        <v>39.733111463652207</v>
      </c>
      <c r="F16" s="70">
        <v>41.079462043202625</v>
      </c>
      <c r="G16" s="70">
        <v>40.390157886358715</v>
      </c>
      <c r="H16" s="70">
        <v>22.990403397910477</v>
      </c>
      <c r="I16" s="70">
        <v>21.27828458990605</v>
      </c>
      <c r="J16" s="70">
        <v>22.154854652182657</v>
      </c>
      <c r="K16" s="70">
        <v>5.4749063967300424</v>
      </c>
      <c r="L16" s="70">
        <v>4.5635975607368904</v>
      </c>
      <c r="M16" s="70">
        <v>5.030169179123205</v>
      </c>
      <c r="N16" s="70">
        <v>3.1150107173092527</v>
      </c>
      <c r="O16" s="70">
        <v>2.2851716734109049</v>
      </c>
      <c r="P16" s="70">
        <v>2.7100324126244444</v>
      </c>
      <c r="Q16" s="70">
        <v>1.373752904620315</v>
      </c>
      <c r="R16" s="70">
        <v>1.0276403729108883</v>
      </c>
      <c r="S16" s="70">
        <v>1.204842960755317</v>
      </c>
      <c r="T16" s="855"/>
    </row>
    <row r="17" spans="1:20" ht="12.75" customHeight="1" x14ac:dyDescent="0.2">
      <c r="A17" s="419">
        <v>1995</v>
      </c>
      <c r="B17" s="70">
        <v>22.389642498657157</v>
      </c>
      <c r="C17" s="70">
        <v>27.687470551831272</v>
      </c>
      <c r="D17" s="70">
        <v>24.975500882904093</v>
      </c>
      <c r="E17" s="70">
        <v>42.377825125705236</v>
      </c>
      <c r="F17" s="70">
        <v>43.209680781646902</v>
      </c>
      <c r="G17" s="70">
        <v>42.783852067464487</v>
      </c>
      <c r="H17" s="70">
        <v>25.925335506896275</v>
      </c>
      <c r="I17" s="70">
        <v>21.039983317404705</v>
      </c>
      <c r="J17" s="70">
        <v>23.540805697245389</v>
      </c>
      <c r="K17" s="70">
        <v>5.3103779703073659</v>
      </c>
      <c r="L17" s="70">
        <v>4.7204616078298534</v>
      </c>
      <c r="M17" s="70">
        <v>5.0224410730342468</v>
      </c>
      <c r="N17" s="70">
        <v>2.6294031822827169</v>
      </c>
      <c r="O17" s="70">
        <v>2.0322355895035944</v>
      </c>
      <c r="P17" s="70">
        <v>2.3379269752239398</v>
      </c>
      <c r="Q17" s="70">
        <v>1.3674157161566229</v>
      </c>
      <c r="R17" s="70">
        <v>1.3101681517830377</v>
      </c>
      <c r="S17" s="70">
        <v>1.3394733041290023</v>
      </c>
      <c r="T17" s="855"/>
    </row>
    <row r="18" spans="1:20" ht="12.75" customHeight="1" x14ac:dyDescent="0.2">
      <c r="A18" s="419">
        <v>1996</v>
      </c>
      <c r="B18" s="70">
        <v>27.614720944972404</v>
      </c>
      <c r="C18" s="70">
        <v>30.460926320256341</v>
      </c>
      <c r="D18" s="70">
        <v>29.001896504172691</v>
      </c>
      <c r="E18" s="70">
        <v>43.561045992415828</v>
      </c>
      <c r="F18" s="70">
        <v>42.58649735839311</v>
      </c>
      <c r="G18" s="70">
        <v>43.0860732240725</v>
      </c>
      <c r="H18" s="70">
        <v>20.499052890636111</v>
      </c>
      <c r="I18" s="70">
        <v>19.196192908468653</v>
      </c>
      <c r="J18" s="70">
        <v>19.864068662153649</v>
      </c>
      <c r="K18" s="70">
        <v>4.2848109088034336</v>
      </c>
      <c r="L18" s="70">
        <v>4.2192196515666414</v>
      </c>
      <c r="M18" s="70">
        <v>4.2528432265950666</v>
      </c>
      <c r="N18" s="70">
        <v>2.7114222482151016</v>
      </c>
      <c r="O18" s="70">
        <v>2.1239192836257401</v>
      </c>
      <c r="P18" s="70">
        <v>2.42508670809065</v>
      </c>
      <c r="Q18" s="70">
        <v>1.3289470149611435</v>
      </c>
      <c r="R18" s="70">
        <v>1.4132444776803028</v>
      </c>
      <c r="S18" s="70">
        <v>1.3700316749094155</v>
      </c>
      <c r="T18" s="855"/>
    </row>
    <row r="19" spans="1:20" ht="12.75" customHeight="1" x14ac:dyDescent="0.2">
      <c r="A19" s="419">
        <v>1997</v>
      </c>
      <c r="B19" s="70">
        <v>29.439627160518956</v>
      </c>
      <c r="C19" s="70">
        <v>33.22961921986748</v>
      </c>
      <c r="D19" s="70">
        <v>31.292221854138663</v>
      </c>
      <c r="E19" s="70">
        <v>40.67375142770711</v>
      </c>
      <c r="F19" s="70">
        <v>39.813963047484513</v>
      </c>
      <c r="G19" s="70">
        <v>40.2534763015612</v>
      </c>
      <c r="H19" s="70">
        <v>19.950780772502682</v>
      </c>
      <c r="I19" s="70">
        <v>19.066568883361402</v>
      </c>
      <c r="J19" s="70">
        <v>19.518567135057957</v>
      </c>
      <c r="K19" s="70">
        <v>5.2688197666020837</v>
      </c>
      <c r="L19" s="70">
        <v>4.9355897611585826</v>
      </c>
      <c r="M19" s="70">
        <v>5.1059328448956576</v>
      </c>
      <c r="N19" s="70">
        <v>3.7061090673092267</v>
      </c>
      <c r="O19" s="70">
        <v>2.6073595510012995</v>
      </c>
      <c r="P19" s="70">
        <v>3.1690268012638905</v>
      </c>
      <c r="Q19" s="70">
        <v>0.96091180535568554</v>
      </c>
      <c r="R19" s="70">
        <v>0.34689953712848354</v>
      </c>
      <c r="S19" s="70">
        <v>0.66077506308229739</v>
      </c>
      <c r="T19" s="855"/>
    </row>
    <row r="20" spans="1:20" ht="12.75" customHeight="1" x14ac:dyDescent="0.2">
      <c r="A20" s="419">
        <v>1998</v>
      </c>
      <c r="B20" s="70">
        <v>36.613588868826923</v>
      </c>
      <c r="C20" s="70">
        <v>36.152378546733303</v>
      </c>
      <c r="D20" s="70">
        <v>36.389696489532085</v>
      </c>
      <c r="E20" s="70">
        <v>40.565495481483495</v>
      </c>
      <c r="F20" s="70">
        <v>40.855527588631027</v>
      </c>
      <c r="G20" s="70">
        <v>40.706290202311727</v>
      </c>
      <c r="H20" s="70">
        <v>15.36190491827735</v>
      </c>
      <c r="I20" s="70">
        <v>17.294732168919758</v>
      </c>
      <c r="J20" s="70">
        <v>16.300186806572178</v>
      </c>
      <c r="K20" s="70">
        <v>3.9488041408552186</v>
      </c>
      <c r="L20" s="70">
        <v>3.8747589569261329</v>
      </c>
      <c r="M20" s="70">
        <v>3.9128592549514645</v>
      </c>
      <c r="N20" s="70">
        <v>2.6871659197566995</v>
      </c>
      <c r="O20" s="70">
        <v>1.4401885853767755</v>
      </c>
      <c r="P20" s="70">
        <v>2.0818266440536983</v>
      </c>
      <c r="Q20" s="70">
        <v>0.82304067079666787</v>
      </c>
      <c r="R20" s="70">
        <v>0.38241415340869894</v>
      </c>
      <c r="S20" s="70">
        <v>0.60914060257786196</v>
      </c>
      <c r="T20" s="855"/>
    </row>
    <row r="21" spans="1:20" ht="12.75" customHeight="1" x14ac:dyDescent="0.2">
      <c r="A21" s="419">
        <v>1999</v>
      </c>
      <c r="B21" s="70">
        <v>37.572244250238938</v>
      </c>
      <c r="C21" s="70">
        <v>36.926795447058659</v>
      </c>
      <c r="D21" s="70">
        <v>37.259018659983454</v>
      </c>
      <c r="E21" s="70">
        <v>40.495536252545946</v>
      </c>
      <c r="F21" s="70">
        <v>38.054955106004208</v>
      </c>
      <c r="G21" s="70">
        <v>39.311162733800671</v>
      </c>
      <c r="H21" s="70">
        <v>15.614030404103913</v>
      </c>
      <c r="I21" s="70">
        <v>18.159281517988045</v>
      </c>
      <c r="J21" s="70">
        <v>16.849198520564361</v>
      </c>
      <c r="K21" s="70">
        <v>2.9198302257964532</v>
      </c>
      <c r="L21" s="70">
        <v>3.8472615012053373</v>
      </c>
      <c r="M21" s="70">
        <v>3.3698972291442155</v>
      </c>
      <c r="N21" s="70">
        <v>2.419095298358104</v>
      </c>
      <c r="O21" s="70">
        <v>2.4210637301369387</v>
      </c>
      <c r="P21" s="70">
        <v>2.4200505456260362</v>
      </c>
      <c r="Q21" s="70">
        <v>0.9792635689599174</v>
      </c>
      <c r="R21" s="70">
        <v>0.59064269760758736</v>
      </c>
      <c r="S21" s="70">
        <v>0.79067231088443302</v>
      </c>
      <c r="T21" s="855"/>
    </row>
    <row r="22" spans="1:20" ht="12.75" customHeight="1" x14ac:dyDescent="0.2">
      <c r="A22" s="419">
        <v>2000</v>
      </c>
      <c r="B22" s="70">
        <v>35.255239050805116</v>
      </c>
      <c r="C22" s="70">
        <v>33.673941205630484</v>
      </c>
      <c r="D22" s="70">
        <v>34.455999020617227</v>
      </c>
      <c r="E22" s="70">
        <v>40.281558208477392</v>
      </c>
      <c r="F22" s="70">
        <v>44.924781464145632</v>
      </c>
      <c r="G22" s="70">
        <v>42.628396222805854</v>
      </c>
      <c r="H22" s="70">
        <v>16.266117097727037</v>
      </c>
      <c r="I22" s="70">
        <v>14.750814082754077</v>
      </c>
      <c r="J22" s="70">
        <v>15.500233029063439</v>
      </c>
      <c r="K22" s="70">
        <v>4.2158989325428049</v>
      </c>
      <c r="L22" s="70">
        <v>4.5119261509636539</v>
      </c>
      <c r="M22" s="70">
        <v>4.3655208419820895</v>
      </c>
      <c r="N22" s="70">
        <v>2.7335766324876989</v>
      </c>
      <c r="O22" s="70">
        <v>1.7386477216176648</v>
      </c>
      <c r="P22" s="70">
        <v>2.230706780874689</v>
      </c>
      <c r="Q22" s="70">
        <v>1.2476100779604833</v>
      </c>
      <c r="R22" s="70">
        <v>0.39988937488947734</v>
      </c>
      <c r="S22" s="70">
        <v>0.81914410465811438</v>
      </c>
      <c r="T22" s="855"/>
    </row>
    <row r="23" spans="1:20" ht="12.75" customHeight="1" x14ac:dyDescent="0.2">
      <c r="A23" s="419">
        <v>2001</v>
      </c>
      <c r="B23" s="70">
        <v>40.212453848877395</v>
      </c>
      <c r="C23" s="70">
        <v>36.23668895527473</v>
      </c>
      <c r="D23" s="70">
        <v>38.286447391300165</v>
      </c>
      <c r="E23" s="70">
        <v>39.991090122098747</v>
      </c>
      <c r="F23" s="70">
        <v>43.22020977830153</v>
      </c>
      <c r="G23" s="70">
        <v>41.561955549800075</v>
      </c>
      <c r="H23" s="70">
        <v>12.487132899334506</v>
      </c>
      <c r="I23" s="70">
        <v>13.323660865935341</v>
      </c>
      <c r="J23" s="70">
        <v>12.888567828079955</v>
      </c>
      <c r="K23" s="70">
        <v>3.5249800340604627</v>
      </c>
      <c r="L23" s="70">
        <v>4.6357376728238124</v>
      </c>
      <c r="M23" s="70">
        <v>4.0627829829627595</v>
      </c>
      <c r="N23" s="70">
        <v>2.5467489232950209</v>
      </c>
      <c r="O23" s="70">
        <v>2.0084376687782362</v>
      </c>
      <c r="P23" s="70">
        <v>2.2845565164711807</v>
      </c>
      <c r="Q23" s="70">
        <v>1.2375941723332724</v>
      </c>
      <c r="R23" s="70">
        <v>0.57526505888262991</v>
      </c>
      <c r="S23" s="70">
        <v>0.91568973138287746</v>
      </c>
      <c r="T23" s="855"/>
    </row>
    <row r="24" spans="1:20" ht="12.75" customHeight="1" x14ac:dyDescent="0.2">
      <c r="A24" s="419">
        <v>2002</v>
      </c>
      <c r="B24" s="70">
        <v>40.929779583755106</v>
      </c>
      <c r="C24" s="70">
        <v>39.122733254272468</v>
      </c>
      <c r="D24" s="70">
        <v>40.046851227190992</v>
      </c>
      <c r="E24" s="70">
        <v>40.966218494936399</v>
      </c>
      <c r="F24" s="70">
        <v>38.932398749568044</v>
      </c>
      <c r="G24" s="70">
        <v>39.991751151416217</v>
      </c>
      <c r="H24" s="70">
        <v>11.602967831934944</v>
      </c>
      <c r="I24" s="70">
        <v>13.723019519331997</v>
      </c>
      <c r="J24" s="70">
        <v>12.62790371244083</v>
      </c>
      <c r="K24" s="70">
        <v>3.4765820485215211</v>
      </c>
      <c r="L24" s="70">
        <v>5.1019846221432701</v>
      </c>
      <c r="M24" s="70">
        <v>4.2633737931349058</v>
      </c>
      <c r="N24" s="70">
        <v>2.2818096022958647</v>
      </c>
      <c r="O24" s="70">
        <v>2.6112830740460833</v>
      </c>
      <c r="P24" s="70">
        <v>2.4410053469252353</v>
      </c>
      <c r="Q24" s="70">
        <v>0.74264243855851142</v>
      </c>
      <c r="R24" s="70">
        <v>0.50858078063824697</v>
      </c>
      <c r="S24" s="70">
        <v>0.62911476889262841</v>
      </c>
      <c r="T24" s="855"/>
    </row>
    <row r="25" spans="1:20" ht="12.75" customHeight="1" x14ac:dyDescent="0.2">
      <c r="A25" s="419">
        <v>2003</v>
      </c>
      <c r="B25" s="70">
        <v>43.204569084651602</v>
      </c>
      <c r="C25" s="70">
        <v>36.941114625621495</v>
      </c>
      <c r="D25" s="70">
        <v>40.138672789291846</v>
      </c>
      <c r="E25" s="70">
        <v>38.190256040024032</v>
      </c>
      <c r="F25" s="70">
        <v>40.935525812089395</v>
      </c>
      <c r="G25" s="70">
        <v>39.534037251969181</v>
      </c>
      <c r="H25" s="70">
        <v>11.876314624531513</v>
      </c>
      <c r="I25" s="70">
        <v>14.251991995890407</v>
      </c>
      <c r="J25" s="70">
        <v>13.039184171911911</v>
      </c>
      <c r="K25" s="70">
        <v>3.7039868958391597</v>
      </c>
      <c r="L25" s="70">
        <v>5.3707936794964812</v>
      </c>
      <c r="M25" s="70">
        <v>4.5198716087427755</v>
      </c>
      <c r="N25" s="70">
        <v>2.5175003562954248</v>
      </c>
      <c r="O25" s="70">
        <v>2.1458041164293706</v>
      </c>
      <c r="P25" s="70">
        <v>2.3355588841799326</v>
      </c>
      <c r="Q25" s="70">
        <v>0.50737299865812746</v>
      </c>
      <c r="R25" s="70">
        <v>0.35476977047247188</v>
      </c>
      <c r="S25" s="70">
        <v>0.43267529389880077</v>
      </c>
      <c r="T25" s="855"/>
    </row>
    <row r="26" spans="1:20" ht="12.75" customHeight="1" x14ac:dyDescent="0.2">
      <c r="A26" s="419">
        <v>2004</v>
      </c>
      <c r="B26" s="70">
        <v>41.559234019958943</v>
      </c>
      <c r="C26" s="70">
        <v>35.138488813273653</v>
      </c>
      <c r="D26" s="70">
        <v>38.439662618523222</v>
      </c>
      <c r="E26" s="70">
        <v>38.64008585504601</v>
      </c>
      <c r="F26" s="70">
        <v>41.893581548133362</v>
      </c>
      <c r="G26" s="70">
        <v>40.22825890187913</v>
      </c>
      <c r="H26" s="70">
        <v>13.416207242948424</v>
      </c>
      <c r="I26" s="70">
        <v>15.853468944870059</v>
      </c>
      <c r="J26" s="70">
        <v>14.594984778293082</v>
      </c>
      <c r="K26" s="70">
        <v>3.2532861133881243</v>
      </c>
      <c r="L26" s="70">
        <v>4.4901440318651051</v>
      </c>
      <c r="M26" s="70">
        <v>3.8521463035551062</v>
      </c>
      <c r="N26" s="70">
        <v>2.3839343418024184</v>
      </c>
      <c r="O26" s="70">
        <v>2.1615185208787495</v>
      </c>
      <c r="P26" s="70">
        <v>2.2756975742457355</v>
      </c>
      <c r="Q26" s="70">
        <v>0.74725242685578286</v>
      </c>
      <c r="R26" s="70">
        <v>0.4627981409800937</v>
      </c>
      <c r="S26" s="70">
        <v>0.60924982350421908</v>
      </c>
      <c r="T26" s="855"/>
    </row>
    <row r="27" spans="1:20" ht="12.75" customHeight="1" x14ac:dyDescent="0.2">
      <c r="A27" s="419">
        <v>2005</v>
      </c>
      <c r="B27" s="70">
        <v>39.183681968026526</v>
      </c>
      <c r="C27" s="70">
        <v>34.739558223612498</v>
      </c>
      <c r="D27" s="70">
        <v>37.009818104027644</v>
      </c>
      <c r="E27" s="70">
        <v>39.599160551496645</v>
      </c>
      <c r="F27" s="70">
        <v>42.419655319303551</v>
      </c>
      <c r="G27" s="70">
        <v>40.955043191389024</v>
      </c>
      <c r="H27" s="70">
        <v>14.071612671118588</v>
      </c>
      <c r="I27" s="70">
        <v>14.423879026333402</v>
      </c>
      <c r="J27" s="70">
        <v>14.237590335851266</v>
      </c>
      <c r="K27" s="70">
        <v>3.7494441258698425</v>
      </c>
      <c r="L27" s="70">
        <v>5.1004990646818396</v>
      </c>
      <c r="M27" s="70">
        <v>4.4045429438809052</v>
      </c>
      <c r="N27" s="70">
        <v>2.455899720062686</v>
      </c>
      <c r="O27" s="70">
        <v>2.4235540096436634</v>
      </c>
      <c r="P27" s="70">
        <v>2.4392771084790361</v>
      </c>
      <c r="Q27" s="70">
        <v>0.94020096342795434</v>
      </c>
      <c r="R27" s="70">
        <v>0.89285435642471389</v>
      </c>
      <c r="S27" s="70">
        <v>0.95372831637229716</v>
      </c>
      <c r="T27" s="855"/>
    </row>
    <row r="28" spans="1:20" ht="12.75" customHeight="1" x14ac:dyDescent="0.2">
      <c r="A28" s="419">
        <v>2006</v>
      </c>
      <c r="B28" s="70">
        <v>39.557436736150429</v>
      </c>
      <c r="C28" s="70">
        <v>36.268999618846287</v>
      </c>
      <c r="D28" s="70">
        <v>37.942870457863478</v>
      </c>
      <c r="E28" s="70">
        <v>41.238673649219606</v>
      </c>
      <c r="F28" s="70">
        <v>41.365053520765514</v>
      </c>
      <c r="G28" s="70">
        <v>41.287138768878712</v>
      </c>
      <c r="H28" s="70">
        <v>11.983069163200849</v>
      </c>
      <c r="I28" s="70">
        <v>15.215880698780513</v>
      </c>
      <c r="J28" s="70">
        <v>13.569277521917341</v>
      </c>
      <c r="K28" s="70">
        <v>3.0596945212667528</v>
      </c>
      <c r="L28" s="70">
        <v>3.9339533362905557</v>
      </c>
      <c r="M28" s="70">
        <v>3.4833361614136527</v>
      </c>
      <c r="N28" s="70">
        <v>2.8416243690583838</v>
      </c>
      <c r="O28" s="70">
        <v>2.7058591090226329</v>
      </c>
      <c r="P28" s="70">
        <v>2.7731538935173927</v>
      </c>
      <c r="Q28" s="70">
        <v>1.3195015611066045</v>
      </c>
      <c r="R28" s="70">
        <v>0.51025371629151639</v>
      </c>
      <c r="S28" s="70">
        <v>0.94422319640731434</v>
      </c>
      <c r="T28" s="855"/>
    </row>
    <row r="29" spans="1:20" ht="12.75" customHeight="1" x14ac:dyDescent="0.2">
      <c r="A29" s="419">
        <v>2007</v>
      </c>
      <c r="B29" s="70">
        <v>44.992327060984067</v>
      </c>
      <c r="C29" s="70">
        <v>38.924857958399819</v>
      </c>
      <c r="D29" s="70">
        <v>42.009430247624422</v>
      </c>
      <c r="E29" s="70">
        <v>39.525312258437594</v>
      </c>
      <c r="F29" s="70">
        <v>41.439488548559893</v>
      </c>
      <c r="G29" s="70">
        <v>40.447898322563404</v>
      </c>
      <c r="H29" s="70">
        <v>10.636782869820822</v>
      </c>
      <c r="I29" s="70">
        <v>14.294006466362466</v>
      </c>
      <c r="J29" s="70">
        <v>12.389296833154809</v>
      </c>
      <c r="K29" s="70">
        <v>2.3417923188352612</v>
      </c>
      <c r="L29" s="70">
        <v>3.3208744838573159</v>
      </c>
      <c r="M29" s="70">
        <v>2.8117218532767749</v>
      </c>
      <c r="N29" s="70">
        <v>1.8017637862999418</v>
      </c>
      <c r="O29" s="70">
        <v>1.7769239772981882</v>
      </c>
      <c r="P29" s="70">
        <v>1.8058426756477384</v>
      </c>
      <c r="Q29" s="70">
        <v>0.70202170562195265</v>
      </c>
      <c r="R29" s="70">
        <v>0.2438485655217241</v>
      </c>
      <c r="S29" s="70">
        <v>0.53581006773374751</v>
      </c>
      <c r="T29" s="855"/>
    </row>
    <row r="30" spans="1:20" ht="12.75" customHeight="1" x14ac:dyDescent="0.2">
      <c r="A30" s="419">
        <v>2008</v>
      </c>
      <c r="B30" s="70">
        <v>41.615310142186424</v>
      </c>
      <c r="C30" s="70">
        <v>37.152577916253826</v>
      </c>
      <c r="D30" s="70">
        <v>39.453959018274013</v>
      </c>
      <c r="E30" s="70">
        <v>40.332734795700567</v>
      </c>
      <c r="F30" s="70">
        <v>42.804051839275644</v>
      </c>
      <c r="G30" s="70">
        <v>41.493356652522202</v>
      </c>
      <c r="H30" s="70">
        <v>12.266021245647238</v>
      </c>
      <c r="I30" s="70">
        <v>13.17434637963335</v>
      </c>
      <c r="J30" s="70">
        <v>12.729611948593442</v>
      </c>
      <c r="K30" s="70">
        <v>2.521026524468406</v>
      </c>
      <c r="L30" s="70">
        <v>4.0082896454513586</v>
      </c>
      <c r="M30" s="70">
        <v>3.2383113687737981</v>
      </c>
      <c r="N30" s="70">
        <v>2.254115149888908</v>
      </c>
      <c r="O30" s="70">
        <v>2.3482149089218556</v>
      </c>
      <c r="P30" s="70">
        <v>2.2965027069683264</v>
      </c>
      <c r="Q30" s="70">
        <v>1.0107921421074857</v>
      </c>
      <c r="R30" s="70">
        <v>0.51251931046527888</v>
      </c>
      <c r="S30" s="70">
        <v>0.78825830486377069</v>
      </c>
      <c r="T30" s="855"/>
    </row>
    <row r="31" spans="1:20" ht="12.75" customHeight="1" x14ac:dyDescent="0.2">
      <c r="A31" s="419">
        <v>2009</v>
      </c>
      <c r="B31" s="70">
        <v>43.050459181677496</v>
      </c>
      <c r="C31" s="70">
        <v>39.672880825531735</v>
      </c>
      <c r="D31" s="70">
        <v>41.408501699602922</v>
      </c>
      <c r="E31" s="70">
        <v>38.646936163213176</v>
      </c>
      <c r="F31" s="70">
        <v>40.81079584489202</v>
      </c>
      <c r="G31" s="70">
        <v>39.691815997661877</v>
      </c>
      <c r="H31" s="70">
        <v>12.933037655204588</v>
      </c>
      <c r="I31" s="70">
        <v>14.037472155829658</v>
      </c>
      <c r="J31" s="70">
        <v>13.480931553123352</v>
      </c>
      <c r="K31" s="70">
        <v>2.0394449204026168</v>
      </c>
      <c r="L31" s="70">
        <v>3.5754178389428488</v>
      </c>
      <c r="M31" s="70">
        <v>2.7869934906338667</v>
      </c>
      <c r="N31" s="70">
        <v>2.529369006734878</v>
      </c>
      <c r="O31" s="70">
        <v>1.3781143777143425</v>
      </c>
      <c r="P31" s="70">
        <v>1.9659502945696719</v>
      </c>
      <c r="Q31" s="70">
        <v>0.80075307276578844</v>
      </c>
      <c r="R31" s="70">
        <v>0.52531895708932885</v>
      </c>
      <c r="S31" s="70">
        <v>0.66580696440612708</v>
      </c>
      <c r="T31" s="855"/>
    </row>
    <row r="32" spans="1:20" ht="12.75" customHeight="1" x14ac:dyDescent="0.2">
      <c r="A32" s="419">
        <v>2010</v>
      </c>
      <c r="B32" s="70">
        <v>46.65978554275766</v>
      </c>
      <c r="C32" s="70">
        <v>39.977264993513145</v>
      </c>
      <c r="D32" s="70">
        <v>43.395375495826151</v>
      </c>
      <c r="E32" s="70">
        <v>37.100900006329397</v>
      </c>
      <c r="F32" s="70">
        <v>40.554871958139792</v>
      </c>
      <c r="G32" s="70">
        <v>38.768955328498997</v>
      </c>
      <c r="H32" s="70">
        <v>10.372474205323341</v>
      </c>
      <c r="I32" s="70">
        <v>13.567469831945342</v>
      </c>
      <c r="J32" s="70">
        <v>11.936751312870189</v>
      </c>
      <c r="K32" s="70">
        <v>2.4990337858470126</v>
      </c>
      <c r="L32" s="70">
        <v>3.5233853615822515</v>
      </c>
      <c r="M32" s="70">
        <v>2.9946309701391427</v>
      </c>
      <c r="N32" s="70">
        <v>2.3344974068001716</v>
      </c>
      <c r="O32" s="70">
        <v>2.168423145682592</v>
      </c>
      <c r="P32" s="70">
        <v>2.2725033644984132</v>
      </c>
      <c r="Q32" s="70">
        <v>1.0333090529412736</v>
      </c>
      <c r="R32" s="70">
        <v>0.20858470913982896</v>
      </c>
      <c r="S32" s="70">
        <v>0.63178352816396866</v>
      </c>
      <c r="T32" s="855"/>
    </row>
    <row r="33" spans="1:29" ht="12.75" customHeight="1" x14ac:dyDescent="0.2">
      <c r="A33" s="419">
        <v>2011</v>
      </c>
      <c r="B33" s="70">
        <v>48.337899661993958</v>
      </c>
      <c r="C33" s="70">
        <v>42.813050496978008</v>
      </c>
      <c r="D33" s="70">
        <v>45.685121561206834</v>
      </c>
      <c r="E33" s="70">
        <v>37.559776510222854</v>
      </c>
      <c r="F33" s="70">
        <v>40.975816767919021</v>
      </c>
      <c r="G33" s="70">
        <v>39.21615435421004</v>
      </c>
      <c r="H33" s="70">
        <v>9.6282773593008724</v>
      </c>
      <c r="I33" s="70">
        <v>12.22003715292399</v>
      </c>
      <c r="J33" s="70">
        <v>10.86445368943545</v>
      </c>
      <c r="K33" s="70">
        <v>2.1333779178759169</v>
      </c>
      <c r="L33" s="70">
        <v>2.4236734582120159</v>
      </c>
      <c r="M33" s="70">
        <v>2.2702520842601515</v>
      </c>
      <c r="N33" s="70">
        <v>1.5373305851091672</v>
      </c>
      <c r="O33" s="70">
        <v>1.018014490541205</v>
      </c>
      <c r="P33" s="70">
        <v>2.2702520842601515</v>
      </c>
      <c r="Q33" s="70">
        <v>0.80333796549586778</v>
      </c>
      <c r="R33" s="70">
        <v>0.54940763342466581</v>
      </c>
      <c r="S33" s="70">
        <v>0.67959573384850192</v>
      </c>
      <c r="T33" s="855"/>
    </row>
    <row r="34" spans="1:29" ht="12.75" customHeight="1" x14ac:dyDescent="0.2">
      <c r="A34" s="419" t="s">
        <v>89</v>
      </c>
      <c r="B34" s="70">
        <v>50.283779892960759</v>
      </c>
      <c r="C34" s="70">
        <v>43.080262871742804</v>
      </c>
      <c r="D34" s="70">
        <v>46.729647840891545</v>
      </c>
      <c r="E34" s="70">
        <v>36.711905771504391</v>
      </c>
      <c r="F34" s="70">
        <v>40.852802803323272</v>
      </c>
      <c r="G34" s="70">
        <v>38.726794748402519</v>
      </c>
      <c r="H34" s="70">
        <v>7.704917831245063</v>
      </c>
      <c r="I34" s="70">
        <v>11.624084821502281</v>
      </c>
      <c r="J34" s="70">
        <v>9.6220191685558287</v>
      </c>
      <c r="K34" s="70">
        <v>1.8934731208127367</v>
      </c>
      <c r="L34" s="70">
        <v>3.0128778959250679</v>
      </c>
      <c r="M34" s="70">
        <v>2.4350952701154309</v>
      </c>
      <c r="N34" s="70">
        <v>2.0096385613305885</v>
      </c>
      <c r="O34" s="70">
        <v>1.0228443464139116</v>
      </c>
      <c r="P34" s="70">
        <v>1.550134926775997</v>
      </c>
      <c r="Q34" s="70">
        <v>1.3962848221469835</v>
      </c>
      <c r="R34" s="70">
        <v>0.40712726109377273</v>
      </c>
      <c r="S34" s="70">
        <v>0.93630804526155698</v>
      </c>
      <c r="T34" s="855"/>
    </row>
    <row r="35" spans="1:29" ht="12.75" customHeight="1" x14ac:dyDescent="0.2">
      <c r="A35" s="419" t="s">
        <v>90</v>
      </c>
      <c r="B35" s="70">
        <v>47.45465462665377</v>
      </c>
      <c r="C35" s="70">
        <v>40.943921888542135</v>
      </c>
      <c r="D35" s="70">
        <v>44.292582000000003</v>
      </c>
      <c r="E35" s="70">
        <v>36.611443785145184</v>
      </c>
      <c r="F35" s="70">
        <v>41.377268781864323</v>
      </c>
      <c r="G35" s="70">
        <v>38.916732000000003</v>
      </c>
      <c r="H35" s="70">
        <v>9.8110348497442974</v>
      </c>
      <c r="I35" s="70">
        <v>11.4502443899699</v>
      </c>
      <c r="J35" s="70">
        <v>10.630001</v>
      </c>
      <c r="K35" s="70">
        <v>2.6198577552705715</v>
      </c>
      <c r="L35" s="70">
        <v>3.2619010782330844</v>
      </c>
      <c r="M35" s="70">
        <v>2.9273579999999999</v>
      </c>
      <c r="N35" s="70">
        <v>2.1824336094647458</v>
      </c>
      <c r="O35" s="70">
        <v>2.1703245342305566</v>
      </c>
      <c r="P35" s="70">
        <v>2.1716129999999998</v>
      </c>
      <c r="Q35" s="70">
        <v>1.320575373721858</v>
      </c>
      <c r="R35" s="70">
        <v>0.79633932715889366</v>
      </c>
      <c r="S35" s="70">
        <v>1.0617129999999999</v>
      </c>
    </row>
    <row r="36" spans="1:29" ht="12.75" customHeight="1" x14ac:dyDescent="0.2">
      <c r="A36" s="419">
        <v>2013</v>
      </c>
      <c r="B36" s="70">
        <v>47.899871882948737</v>
      </c>
      <c r="C36" s="70">
        <v>40.408137371268204</v>
      </c>
      <c r="D36" s="70">
        <v>44.285901000000003</v>
      </c>
      <c r="E36" s="70">
        <v>36.777104218311358</v>
      </c>
      <c r="F36" s="70">
        <v>39.843992030375588</v>
      </c>
      <c r="G36" s="70">
        <v>38.252952000000001</v>
      </c>
      <c r="H36" s="70">
        <v>10.049673275011854</v>
      </c>
      <c r="I36" s="70">
        <v>13.074821092432384</v>
      </c>
      <c r="J36" s="70">
        <v>11.518729</v>
      </c>
      <c r="K36" s="70">
        <v>2.0617428392482715</v>
      </c>
      <c r="L36" s="70">
        <v>4.0461127703541706</v>
      </c>
      <c r="M36" s="70">
        <v>3.0090330000000001</v>
      </c>
      <c r="N36" s="70">
        <v>2.2271505817527353</v>
      </c>
      <c r="O36" s="70">
        <v>2.0714566829995307</v>
      </c>
      <c r="P36" s="70">
        <v>2.1607099999999999</v>
      </c>
      <c r="Q36" s="70">
        <v>0.98445720273106196</v>
      </c>
      <c r="R36" s="70">
        <v>0.55548005257107569</v>
      </c>
      <c r="S36" s="70">
        <v>0.77267600000000003</v>
      </c>
    </row>
    <row r="37" spans="1:29" ht="12.75" customHeight="1" x14ac:dyDescent="0.2">
      <c r="A37" s="419">
        <v>2014</v>
      </c>
      <c r="B37" s="70">
        <v>47.7044847919977</v>
      </c>
      <c r="C37" s="70">
        <v>36.692780475432897</v>
      </c>
      <c r="D37" s="70">
        <v>42.347599000000002</v>
      </c>
      <c r="E37" s="70">
        <v>37.118623124560003</v>
      </c>
      <c r="F37" s="70">
        <v>41.4798604830277</v>
      </c>
      <c r="G37" s="70">
        <v>39.220511000000002</v>
      </c>
      <c r="H37" s="70">
        <v>9.8494915933927896</v>
      </c>
      <c r="I37" s="70">
        <v>14.4977590345942</v>
      </c>
      <c r="J37" s="70">
        <v>12.089816000000001</v>
      </c>
      <c r="K37" s="70">
        <v>2.3034967964370701</v>
      </c>
      <c r="L37" s="70">
        <v>4.6954357391155499</v>
      </c>
      <c r="M37" s="70">
        <v>3.4723480000000002</v>
      </c>
      <c r="N37" s="70">
        <v>1.7441520410689999</v>
      </c>
      <c r="O37" s="70">
        <v>2.11743969636411</v>
      </c>
      <c r="P37" s="70">
        <v>1.9405870000000001</v>
      </c>
      <c r="Q37" s="70">
        <v>1.27975165254342</v>
      </c>
      <c r="R37" s="70">
        <v>0.51672457146540396</v>
      </c>
      <c r="S37" s="70">
        <v>0.92913900000000005</v>
      </c>
    </row>
    <row r="38" spans="1:29" ht="12.75" customHeight="1" x14ac:dyDescent="0.2">
      <c r="A38" s="442">
        <v>2015</v>
      </c>
      <c r="B38" s="70">
        <v>48.427501768944296</v>
      </c>
      <c r="C38" s="70">
        <v>36.985402920740015</v>
      </c>
      <c r="D38" s="70">
        <v>42.809851000000002</v>
      </c>
      <c r="E38" s="70">
        <v>36.013680845689493</v>
      </c>
      <c r="F38" s="70">
        <v>41.603312602731194</v>
      </c>
      <c r="G38" s="70">
        <v>38.632947000000001</v>
      </c>
      <c r="H38" s="70">
        <v>9.2526006793606292</v>
      </c>
      <c r="I38" s="70">
        <v>13.704006069164738</v>
      </c>
      <c r="J38" s="70">
        <v>11.408391</v>
      </c>
      <c r="K38" s="70">
        <v>2.5887283129839744</v>
      </c>
      <c r="L38" s="70">
        <v>4.411580474293384</v>
      </c>
      <c r="M38" s="70">
        <v>3.5339230000000001</v>
      </c>
      <c r="N38" s="70">
        <v>1.9871063681107093</v>
      </c>
      <c r="O38" s="70">
        <v>2.0276820797079997</v>
      </c>
      <c r="P38" s="70">
        <v>2.0361639999999999</v>
      </c>
      <c r="Q38" s="70">
        <v>1.7303820249117297</v>
      </c>
      <c r="R38" s="70">
        <v>1.268015853365803</v>
      </c>
      <c r="S38" s="70">
        <v>1.5787230000000001</v>
      </c>
    </row>
    <row r="39" spans="1:29" s="618" customFormat="1" ht="12.75" customHeight="1" x14ac:dyDescent="0.2">
      <c r="A39" s="484">
        <v>2016</v>
      </c>
      <c r="B39" s="70">
        <v>45.846105151110898</v>
      </c>
      <c r="C39" s="70">
        <v>36</v>
      </c>
      <c r="D39" s="70">
        <v>40.981073000000002</v>
      </c>
      <c r="E39" s="70">
        <v>37.430663320190703</v>
      </c>
      <c r="F39" s="70">
        <v>41</v>
      </c>
      <c r="G39" s="70">
        <v>38.787294000000003</v>
      </c>
      <c r="H39" s="70">
        <v>9.8090854198208</v>
      </c>
      <c r="I39" s="70">
        <v>13.8</v>
      </c>
      <c r="J39" s="70">
        <v>11.730243</v>
      </c>
      <c r="K39" s="70">
        <v>3.0332441499352001</v>
      </c>
      <c r="L39" s="70">
        <v>5.5</v>
      </c>
      <c r="M39" s="70">
        <v>4.3788349999999996</v>
      </c>
      <c r="N39" s="70">
        <v>1.7886283187464</v>
      </c>
      <c r="O39" s="70">
        <v>2.6</v>
      </c>
      <c r="P39" s="70">
        <v>2.317218</v>
      </c>
      <c r="Q39" s="70">
        <v>2.09227364019605</v>
      </c>
      <c r="R39" s="70">
        <v>1.0411984183565901</v>
      </c>
      <c r="S39" s="70">
        <v>1.805337</v>
      </c>
    </row>
    <row r="40" spans="1:29" s="960" customFormat="1" ht="12.75" customHeight="1" x14ac:dyDescent="0.2">
      <c r="A40" s="484">
        <v>2017</v>
      </c>
      <c r="B40" s="70">
        <v>43.677781446021797</v>
      </c>
      <c r="C40" s="70">
        <v>33.4352701325178</v>
      </c>
      <c r="D40" s="70">
        <v>38.667538</v>
      </c>
      <c r="E40" s="70">
        <v>39.088808187520598</v>
      </c>
      <c r="F40" s="70">
        <v>39.721372748895703</v>
      </c>
      <c r="G40" s="70">
        <v>39.190072000000001</v>
      </c>
      <c r="H40" s="70">
        <v>11.389897655992099</v>
      </c>
      <c r="I40" s="70">
        <v>17.872918790349999</v>
      </c>
      <c r="J40" s="70">
        <v>14.565643</v>
      </c>
      <c r="K40" s="70">
        <v>2.6741498844503102</v>
      </c>
      <c r="L40" s="70">
        <v>5.81039755351682</v>
      </c>
      <c r="M40" s="70">
        <v>4.2455910000000001</v>
      </c>
      <c r="N40" s="70">
        <v>1.35358204027732</v>
      </c>
      <c r="O40" s="70">
        <v>2.4125042473666301</v>
      </c>
      <c r="P40" s="70">
        <v>2.0248200000000001</v>
      </c>
      <c r="Q40" s="70">
        <v>1.8157807857378701</v>
      </c>
      <c r="R40" s="70">
        <v>0.74753652735304099</v>
      </c>
      <c r="S40" s="70">
        <v>1.3063359999999999</v>
      </c>
    </row>
    <row r="41" spans="1:29" ht="12.75" customHeight="1" x14ac:dyDescent="0.2">
      <c r="A41" s="419">
        <v>2018</v>
      </c>
      <c r="B41" s="70">
        <v>45.9292507708887</v>
      </c>
      <c r="C41" s="70">
        <v>36.210538712715497</v>
      </c>
      <c r="D41" s="70">
        <v>41.162000828195097</v>
      </c>
      <c r="E41" s="70">
        <v>37.557843733936103</v>
      </c>
      <c r="F41" s="70">
        <v>41.416741951631401</v>
      </c>
      <c r="G41" s="70">
        <v>39.278562165445997</v>
      </c>
      <c r="H41" s="70">
        <v>10.1544028169425</v>
      </c>
      <c r="I41" s="70">
        <v>14.425923201572299</v>
      </c>
      <c r="J41" s="70">
        <v>12.2455944805149</v>
      </c>
      <c r="K41" s="70">
        <v>2.70243876788264</v>
      </c>
      <c r="L41" s="70">
        <v>4.7372345957367497</v>
      </c>
      <c r="M41" s="70">
        <v>3.7363970899905099</v>
      </c>
      <c r="N41" s="70">
        <v>2.0001965987013901</v>
      </c>
      <c r="O41" s="70">
        <v>2.3333877726555898</v>
      </c>
      <c r="P41" s="70">
        <v>2.2384073899377501</v>
      </c>
      <c r="Q41" s="70">
        <v>1.6558673116487299</v>
      </c>
      <c r="R41" s="70">
        <v>0.87617376568838301</v>
      </c>
      <c r="S41" s="70">
        <v>1.3390380459157001</v>
      </c>
    </row>
    <row r="42" spans="1:29" ht="6" customHeight="1" x14ac:dyDescent="0.25">
      <c r="A42" s="206"/>
      <c r="B42" s="205"/>
      <c r="C42" s="205"/>
      <c r="D42" s="205"/>
      <c r="E42" s="205"/>
      <c r="F42" s="205"/>
      <c r="G42" s="205"/>
      <c r="H42" s="205"/>
      <c r="I42" s="205"/>
      <c r="J42" s="205"/>
      <c r="K42" s="205"/>
      <c r="L42" s="205"/>
      <c r="M42" s="205"/>
      <c r="N42" s="205"/>
      <c r="O42" s="205"/>
      <c r="P42" s="205"/>
      <c r="Q42" s="205"/>
      <c r="R42" s="205"/>
      <c r="S42" s="205"/>
      <c r="X42" s="37"/>
      <c r="Y42" s="37"/>
      <c r="Z42" s="37"/>
      <c r="AA42" s="37"/>
      <c r="AB42" s="37"/>
      <c r="AC42" s="37"/>
    </row>
    <row r="43" spans="1:29" ht="12.75" customHeight="1" x14ac:dyDescent="0.25">
      <c r="A43" s="1388" t="s">
        <v>167</v>
      </c>
      <c r="B43" s="1388"/>
      <c r="C43" s="1388"/>
      <c r="D43" s="1388"/>
      <c r="E43" s="1388"/>
      <c r="F43" s="1388"/>
      <c r="G43" s="1388"/>
      <c r="H43" s="1388"/>
      <c r="I43" s="1388"/>
      <c r="J43" s="1388"/>
      <c r="K43" s="1388"/>
      <c r="L43" s="1388"/>
      <c r="M43" s="1388"/>
      <c r="N43" s="1388"/>
      <c r="O43" s="1388"/>
      <c r="P43" s="1388"/>
      <c r="Q43" s="1388"/>
      <c r="R43" s="1388"/>
      <c r="S43" s="1388"/>
      <c r="X43" s="37"/>
      <c r="Y43" s="37"/>
      <c r="Z43" s="37"/>
      <c r="AA43" s="37"/>
      <c r="AB43" s="37"/>
      <c r="AC43" s="37"/>
    </row>
    <row r="44" spans="1:29" s="37" customFormat="1" ht="6" customHeight="1" x14ac:dyDescent="0.25">
      <c r="A44" s="417" t="s">
        <v>39</v>
      </c>
      <c r="B44" s="415"/>
      <c r="C44" s="415"/>
      <c r="D44" s="565"/>
      <c r="E44" s="415"/>
      <c r="F44" s="415"/>
      <c r="G44" s="565"/>
      <c r="H44" s="415"/>
      <c r="I44" s="415"/>
      <c r="J44" s="565"/>
      <c r="K44" s="415"/>
      <c r="L44" s="415"/>
      <c r="M44" s="565"/>
      <c r="N44" s="415"/>
      <c r="O44" s="86"/>
      <c r="P44" s="86"/>
      <c r="X44" s="18"/>
      <c r="Y44" s="18"/>
      <c r="Z44" s="18"/>
      <c r="AA44" s="18"/>
      <c r="AB44" s="18"/>
      <c r="AC44" s="18"/>
    </row>
    <row r="45" spans="1:29" s="37" customFormat="1" ht="12.75" customHeight="1" x14ac:dyDescent="0.25">
      <c r="A45" s="1331" t="s">
        <v>194</v>
      </c>
      <c r="B45" s="1331"/>
      <c r="C45" s="1331"/>
      <c r="D45" s="1331"/>
      <c r="E45" s="1331"/>
      <c r="F45" s="1331"/>
      <c r="G45" s="1331"/>
      <c r="H45" s="1331"/>
      <c r="I45" s="1331"/>
      <c r="J45" s="1331"/>
      <c r="K45" s="1331"/>
      <c r="L45" s="1331"/>
      <c r="M45" s="1331"/>
      <c r="N45" s="1331"/>
      <c r="O45" s="1331"/>
      <c r="P45" s="1331"/>
      <c r="Q45" s="1331"/>
      <c r="R45" s="1331"/>
      <c r="S45" s="1331"/>
      <c r="X45" s="18"/>
      <c r="Y45" s="18"/>
      <c r="Z45" s="18"/>
      <c r="AA45" s="18"/>
      <c r="AB45" s="18"/>
      <c r="AC45" s="18"/>
    </row>
    <row r="47" spans="1:29" x14ac:dyDescent="0.2">
      <c r="D47" s="18"/>
      <c r="G47" s="18"/>
      <c r="J47" s="18"/>
    </row>
    <row r="48" spans="1:29" x14ac:dyDescent="0.2">
      <c r="D48" s="618"/>
      <c r="E48" s="618"/>
      <c r="F48" s="618"/>
      <c r="G48" s="618"/>
      <c r="H48" s="618"/>
      <c r="I48" s="618"/>
      <c r="J48" s="18"/>
    </row>
    <row r="49" spans="2:10" x14ac:dyDescent="0.2">
      <c r="D49" s="960"/>
      <c r="E49" s="960"/>
      <c r="F49" s="960"/>
      <c r="G49" s="960"/>
      <c r="H49" s="960"/>
      <c r="I49" s="960"/>
      <c r="J49" s="18"/>
    </row>
    <row r="50" spans="2:10" x14ac:dyDescent="0.2">
      <c r="B50" s="618"/>
      <c r="C50" s="618"/>
      <c r="D50" s="18"/>
      <c r="G50" s="18"/>
      <c r="J50" s="618"/>
    </row>
    <row r="51" spans="2:10" x14ac:dyDescent="0.2">
      <c r="B51" s="960"/>
      <c r="C51" s="960"/>
      <c r="D51" s="18"/>
      <c r="G51" s="18"/>
      <c r="J51" s="960"/>
    </row>
  </sheetData>
  <mergeCells count="10">
    <mergeCell ref="A2:S2"/>
    <mergeCell ref="A43:S43"/>
    <mergeCell ref="A45:S45"/>
    <mergeCell ref="O1:T1"/>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23"/>
  <sheetViews>
    <sheetView workbookViewId="0">
      <pane ySplit="4" topLeftCell="A5" activePane="bottomLeft" state="frozen"/>
      <selection activeCell="A2" sqref="A2:XFD2"/>
      <selection pane="bottomLeft" activeCell="A25" sqref="A25:XFD33"/>
    </sheetView>
  </sheetViews>
  <sheetFormatPr defaultColWidth="9.140625" defaultRowHeight="12.75" x14ac:dyDescent="0.2"/>
  <cols>
    <col min="1" max="1" width="6.7109375" style="18" customWidth="1"/>
    <col min="2" max="2" width="6.85546875" style="18" customWidth="1"/>
    <col min="3" max="3" width="6.7109375" style="18" customWidth="1"/>
    <col min="4" max="4" width="6.7109375" style="571" customWidth="1"/>
    <col min="5" max="6" width="6.7109375" style="18" customWidth="1"/>
    <col min="7" max="7" width="6.7109375" style="571" customWidth="1"/>
    <col min="8" max="9" width="6.7109375" style="18" customWidth="1"/>
    <col min="10" max="10" width="6.7109375" style="571" customWidth="1"/>
    <col min="11" max="12" width="6.7109375" style="18" customWidth="1"/>
    <col min="13" max="13" width="6.7109375" style="571" customWidth="1"/>
    <col min="14" max="14" width="6.85546875" style="18" customWidth="1"/>
    <col min="15" max="15" width="6.7109375" style="18" customWidth="1"/>
    <col min="16" max="16" width="6.7109375" style="571" customWidth="1"/>
    <col min="17" max="18" width="6.7109375" style="18" customWidth="1"/>
    <col min="19" max="19" width="6.7109375" style="571" customWidth="1"/>
    <col min="20" max="40" width="8.7109375" style="18" customWidth="1"/>
    <col min="41" max="16384" width="9.140625" style="18"/>
  </cols>
  <sheetData>
    <row r="1" spans="1:26" s="74" customFormat="1" ht="30" customHeight="1" x14ac:dyDescent="0.25">
      <c r="A1" s="349"/>
      <c r="B1" s="418"/>
      <c r="C1" s="418"/>
      <c r="D1" s="568"/>
      <c r="E1" s="418"/>
      <c r="F1" s="418"/>
      <c r="G1" s="568"/>
      <c r="H1" s="418"/>
      <c r="I1" s="418"/>
      <c r="J1" s="568"/>
      <c r="K1" s="418"/>
      <c r="L1" s="418"/>
      <c r="M1" s="568"/>
      <c r="N1" s="418"/>
      <c r="O1" s="1311" t="s">
        <v>328</v>
      </c>
      <c r="P1" s="1311"/>
      <c r="Q1" s="1312"/>
      <c r="R1" s="1312"/>
      <c r="S1" s="1312"/>
      <c r="T1" s="1322"/>
    </row>
    <row r="2" spans="1:26" s="422" customFormat="1" ht="15" customHeight="1" x14ac:dyDescent="0.2">
      <c r="A2" s="1317" t="s">
        <v>422</v>
      </c>
      <c r="B2" s="1317"/>
      <c r="C2" s="1317"/>
      <c r="D2" s="1317"/>
      <c r="E2" s="1317"/>
      <c r="F2" s="1317"/>
      <c r="G2" s="1317"/>
      <c r="H2" s="1317"/>
      <c r="I2" s="1317"/>
      <c r="J2" s="1317"/>
      <c r="K2" s="1317"/>
      <c r="L2" s="1317"/>
      <c r="M2" s="1317"/>
      <c r="N2" s="1317"/>
      <c r="O2" s="1317"/>
      <c r="P2" s="1317"/>
      <c r="Q2" s="1317"/>
      <c r="R2" s="1317"/>
      <c r="S2" s="1317"/>
    </row>
    <row r="3" spans="1:26" ht="30" customHeight="1" x14ac:dyDescent="0.2">
      <c r="A3" s="122"/>
      <c r="B3" s="1354" t="s">
        <v>60</v>
      </c>
      <c r="C3" s="1354"/>
      <c r="D3" s="1354"/>
      <c r="E3" s="1354" t="s">
        <v>61</v>
      </c>
      <c r="F3" s="1354"/>
      <c r="G3" s="1354"/>
      <c r="H3" s="1354" t="s">
        <v>286</v>
      </c>
      <c r="I3" s="1354"/>
      <c r="J3" s="1354"/>
      <c r="K3" s="1354" t="s">
        <v>62</v>
      </c>
      <c r="L3" s="1354"/>
      <c r="M3" s="1354"/>
      <c r="N3" s="1354" t="s">
        <v>63</v>
      </c>
      <c r="O3" s="1354"/>
      <c r="P3" s="1354"/>
      <c r="Q3" s="1354" t="s">
        <v>35</v>
      </c>
      <c r="R3" s="1354"/>
      <c r="S3" s="1354"/>
    </row>
    <row r="4" spans="1:26" ht="15" customHeight="1" x14ac:dyDescent="0.2">
      <c r="A4" s="419" t="s">
        <v>39</v>
      </c>
      <c r="B4" s="414" t="s">
        <v>28</v>
      </c>
      <c r="C4" s="414" t="s">
        <v>29</v>
      </c>
      <c r="D4" s="578" t="s">
        <v>382</v>
      </c>
      <c r="E4" s="414" t="s">
        <v>28</v>
      </c>
      <c r="F4" s="414" t="s">
        <v>29</v>
      </c>
      <c r="G4" s="578" t="s">
        <v>382</v>
      </c>
      <c r="H4" s="414" t="s">
        <v>28</v>
      </c>
      <c r="I4" s="414" t="s">
        <v>29</v>
      </c>
      <c r="J4" s="578" t="s">
        <v>382</v>
      </c>
      <c r="K4" s="414" t="s">
        <v>28</v>
      </c>
      <c r="L4" s="414" t="s">
        <v>29</v>
      </c>
      <c r="M4" s="578" t="s">
        <v>382</v>
      </c>
      <c r="N4" s="414" t="s">
        <v>28</v>
      </c>
      <c r="O4" s="414" t="s">
        <v>29</v>
      </c>
      <c r="P4" s="578" t="s">
        <v>382</v>
      </c>
      <c r="Q4" s="414" t="s">
        <v>28</v>
      </c>
      <c r="R4" s="414" t="s">
        <v>29</v>
      </c>
      <c r="S4" s="578" t="s">
        <v>382</v>
      </c>
    </row>
    <row r="5" spans="1:26" ht="6" customHeight="1" x14ac:dyDescent="0.2">
      <c r="A5" s="231"/>
      <c r="B5" s="303"/>
      <c r="C5" s="303"/>
      <c r="D5" s="303"/>
      <c r="E5" s="303"/>
      <c r="F5" s="303"/>
      <c r="G5" s="303"/>
      <c r="H5" s="303"/>
      <c r="I5" s="303"/>
      <c r="J5" s="303"/>
      <c r="K5" s="303"/>
      <c r="L5" s="303"/>
      <c r="M5" s="303"/>
      <c r="N5" s="303"/>
      <c r="O5" s="303"/>
      <c r="P5" s="303"/>
      <c r="Q5" s="303"/>
      <c r="R5" s="303"/>
      <c r="S5" s="29"/>
    </row>
    <row r="6" spans="1:26" ht="12.75" customHeight="1" x14ac:dyDescent="0.2">
      <c r="A6" s="419">
        <v>2004</v>
      </c>
      <c r="B6" s="70">
        <v>49.735349183473012</v>
      </c>
      <c r="C6" s="70">
        <v>45.7266125271587</v>
      </c>
      <c r="D6" s="70">
        <v>47.788542479865228</v>
      </c>
      <c r="E6" s="70">
        <v>34.940478944629184</v>
      </c>
      <c r="F6" s="70">
        <v>36.939590563799221</v>
      </c>
      <c r="G6" s="70">
        <v>35.911329423248915</v>
      </c>
      <c r="H6" s="70">
        <v>10.76487105192269</v>
      </c>
      <c r="I6" s="70">
        <v>11.770478981017833</v>
      </c>
      <c r="J6" s="70">
        <v>11.253235448340131</v>
      </c>
      <c r="K6" s="70">
        <v>2.7222859735266969</v>
      </c>
      <c r="L6" s="70">
        <v>3.9159823709948158</v>
      </c>
      <c r="M6" s="70">
        <v>3.3019938336071899</v>
      </c>
      <c r="N6" s="70">
        <v>0.93302965291834306</v>
      </c>
      <c r="O6" s="70">
        <v>1.2177718605609531</v>
      </c>
      <c r="P6" s="70">
        <v>1.0713121309564677</v>
      </c>
      <c r="Q6" s="70">
        <v>0.90398519352696483</v>
      </c>
      <c r="R6" s="70">
        <v>0.4295636964708377</v>
      </c>
      <c r="S6" s="70">
        <v>0.67358668397456178</v>
      </c>
      <c r="T6" s="868"/>
      <c r="U6" s="868"/>
      <c r="V6" s="868"/>
      <c r="W6" s="868"/>
      <c r="X6" s="868"/>
      <c r="Y6" s="868"/>
      <c r="Z6" s="867"/>
    </row>
    <row r="7" spans="1:26" ht="12.75" customHeight="1" x14ac:dyDescent="0.2">
      <c r="A7" s="419">
        <v>2005</v>
      </c>
      <c r="B7" s="70">
        <v>47.869730945844367</v>
      </c>
      <c r="C7" s="70">
        <v>44.087745762635286</v>
      </c>
      <c r="D7" s="70">
        <v>46.025806290274573</v>
      </c>
      <c r="E7" s="70">
        <v>36.158434395534975</v>
      </c>
      <c r="F7" s="70">
        <v>39.208524762022229</v>
      </c>
      <c r="G7" s="70">
        <v>37.645520292500898</v>
      </c>
      <c r="H7" s="70">
        <v>10.348738063604179</v>
      </c>
      <c r="I7" s="70">
        <v>11.828457896744002</v>
      </c>
      <c r="J7" s="70">
        <v>11.070182424564795</v>
      </c>
      <c r="K7" s="70">
        <v>2.9857738050209588</v>
      </c>
      <c r="L7" s="70">
        <v>3.3073441569542865</v>
      </c>
      <c r="M7" s="70">
        <v>3.1425569418409669</v>
      </c>
      <c r="N7" s="70">
        <v>1.6858794842338602</v>
      </c>
      <c r="O7" s="70">
        <v>1.1799397740571067</v>
      </c>
      <c r="P7" s="70">
        <v>1.4392062000632009</v>
      </c>
      <c r="Q7" s="70">
        <v>0.95144330575992342</v>
      </c>
      <c r="R7" s="70">
        <v>0.38798764758767967</v>
      </c>
      <c r="S7" s="70">
        <v>0.6767278507557446</v>
      </c>
      <c r="T7" s="868"/>
      <c r="U7" s="868"/>
      <c r="V7" s="868"/>
      <c r="W7" s="868"/>
      <c r="X7" s="868"/>
      <c r="Y7" s="868"/>
      <c r="Z7" s="867"/>
    </row>
    <row r="8" spans="1:26" ht="12.75" customHeight="1" x14ac:dyDescent="0.2">
      <c r="A8" s="419">
        <v>2006</v>
      </c>
      <c r="B8" s="70">
        <v>48.040280693418438</v>
      </c>
      <c r="C8" s="70">
        <v>46.449511934859892</v>
      </c>
      <c r="D8" s="70">
        <v>47.240111667937668</v>
      </c>
      <c r="E8" s="70">
        <v>36.646896548535594</v>
      </c>
      <c r="F8" s="70">
        <v>36.383999097081599</v>
      </c>
      <c r="G8" s="70">
        <v>36.525937860283875</v>
      </c>
      <c r="H8" s="70">
        <v>10.281866082809978</v>
      </c>
      <c r="I8" s="70">
        <v>11.844679221954808</v>
      </c>
      <c r="J8" s="70">
        <v>11.064011411680259</v>
      </c>
      <c r="K8" s="70">
        <v>2.6345025553559891</v>
      </c>
      <c r="L8" s="70">
        <v>3.4585740372850191</v>
      </c>
      <c r="M8" s="70">
        <v>3.0344362534455001</v>
      </c>
      <c r="N8" s="70">
        <v>1.3762392062159527</v>
      </c>
      <c r="O8" s="70">
        <v>1.3173145461870612</v>
      </c>
      <c r="P8" s="70">
        <v>1.3468132879716277</v>
      </c>
      <c r="Q8" s="70">
        <v>1.0202149136650165</v>
      </c>
      <c r="R8" s="70">
        <v>0.54592116263396773</v>
      </c>
      <c r="S8" s="70">
        <v>0.78868951868133419</v>
      </c>
      <c r="T8" s="868"/>
      <c r="U8" s="868"/>
      <c r="V8" s="868"/>
      <c r="W8" s="868"/>
      <c r="X8" s="868"/>
      <c r="Y8" s="868"/>
      <c r="Z8" s="867"/>
    </row>
    <row r="9" spans="1:26" ht="12.75" customHeight="1" x14ac:dyDescent="0.2">
      <c r="A9" s="419">
        <v>2007</v>
      </c>
      <c r="B9" s="70">
        <v>47.400167240546537</v>
      </c>
      <c r="C9" s="70">
        <v>42.315705464786895</v>
      </c>
      <c r="D9" s="70">
        <v>44.871680902904401</v>
      </c>
      <c r="E9" s="70">
        <v>38.02507912863036</v>
      </c>
      <c r="F9" s="70">
        <v>42.923582240276431</v>
      </c>
      <c r="G9" s="70">
        <v>40.427732871003329</v>
      </c>
      <c r="H9" s="70">
        <v>10.289705092131332</v>
      </c>
      <c r="I9" s="70">
        <v>10.39847679901975</v>
      </c>
      <c r="J9" s="70">
        <v>10.318644559512828</v>
      </c>
      <c r="K9" s="70">
        <v>2.9543742226959235</v>
      </c>
      <c r="L9" s="70">
        <v>2.8968826522669779</v>
      </c>
      <c r="M9" s="70">
        <v>2.9427946003625731</v>
      </c>
      <c r="N9" s="70">
        <v>0.82394936421260734</v>
      </c>
      <c r="O9" s="70">
        <v>1.1786850901783319</v>
      </c>
      <c r="P9" s="70">
        <v>1.0402851616954427</v>
      </c>
      <c r="Q9" s="70">
        <v>0.50672495178480703</v>
      </c>
      <c r="R9" s="70">
        <v>0.28666775347126816</v>
      </c>
      <c r="S9" s="70">
        <v>0.39886190452055265</v>
      </c>
      <c r="T9" s="868"/>
      <c r="U9" s="868"/>
      <c r="V9" s="868"/>
      <c r="W9" s="868"/>
      <c r="X9" s="868"/>
      <c r="Y9" s="868"/>
      <c r="Z9" s="867"/>
    </row>
    <row r="10" spans="1:26" ht="12.75" customHeight="1" x14ac:dyDescent="0.2">
      <c r="A10" s="419">
        <v>2008</v>
      </c>
      <c r="B10" s="70">
        <v>50.823805668846489</v>
      </c>
      <c r="C10" s="70">
        <v>47.830049016906614</v>
      </c>
      <c r="D10" s="70">
        <v>49.417795235323922</v>
      </c>
      <c r="E10" s="70">
        <v>37.736305272151348</v>
      </c>
      <c r="F10" s="70">
        <v>39.055832446194408</v>
      </c>
      <c r="G10" s="70">
        <v>38.353930760096475</v>
      </c>
      <c r="H10" s="70">
        <v>7.7752971843178438</v>
      </c>
      <c r="I10" s="70">
        <v>9.7293777378385773</v>
      </c>
      <c r="J10" s="70">
        <v>8.7010573551558661</v>
      </c>
      <c r="K10" s="70">
        <v>1.8819179277812768</v>
      </c>
      <c r="L10" s="70">
        <v>2.3999389002796963</v>
      </c>
      <c r="M10" s="70">
        <v>2.1275140846331366</v>
      </c>
      <c r="N10" s="70">
        <v>1.18988396335865</v>
      </c>
      <c r="O10" s="70">
        <v>0.81339772282403333</v>
      </c>
      <c r="P10" s="70">
        <v>1.0088241225718972</v>
      </c>
      <c r="Q10" s="70">
        <v>0.59278998354602908</v>
      </c>
      <c r="R10" s="70">
        <v>0.17140417595906213</v>
      </c>
      <c r="S10" s="70">
        <v>0.39087844221543666</v>
      </c>
      <c r="T10" s="868"/>
      <c r="U10" s="868"/>
      <c r="V10" s="868"/>
      <c r="W10" s="868"/>
      <c r="X10" s="868"/>
      <c r="Y10" s="868"/>
      <c r="Z10" s="867"/>
    </row>
    <row r="11" spans="1:26" ht="12.75" customHeight="1" x14ac:dyDescent="0.2">
      <c r="A11" s="419">
        <v>2009</v>
      </c>
      <c r="B11" s="70">
        <v>53.037028146329298</v>
      </c>
      <c r="C11" s="70">
        <v>47.106637821949512</v>
      </c>
      <c r="D11" s="70">
        <v>50.192547061290639</v>
      </c>
      <c r="E11" s="70">
        <v>35.168715372660934</v>
      </c>
      <c r="F11" s="70">
        <v>38.090497013571344</v>
      </c>
      <c r="G11" s="70">
        <v>36.576680844532845</v>
      </c>
      <c r="H11" s="70">
        <v>7.9776074171408053</v>
      </c>
      <c r="I11" s="70">
        <v>10.712963826010121</v>
      </c>
      <c r="J11" s="70">
        <v>9.2850018240714114</v>
      </c>
      <c r="K11" s="70">
        <v>1.9601695907317391</v>
      </c>
      <c r="L11" s="70">
        <v>2.6404682625456162</v>
      </c>
      <c r="M11" s="70">
        <v>2.2853377429724411</v>
      </c>
      <c r="N11" s="70">
        <v>0.97638233543667263</v>
      </c>
      <c r="O11" s="70">
        <v>1.2086321433138725</v>
      </c>
      <c r="P11" s="70">
        <v>1.0872419115326335</v>
      </c>
      <c r="Q11" s="70">
        <v>0.88009713769821607</v>
      </c>
      <c r="R11" s="70">
        <v>0.24080093260486277</v>
      </c>
      <c r="S11" s="70">
        <v>0.57319061560128259</v>
      </c>
      <c r="T11" s="868"/>
      <c r="U11" s="868"/>
      <c r="V11" s="868"/>
      <c r="W11" s="868"/>
      <c r="X11" s="868"/>
      <c r="Y11" s="868"/>
      <c r="Z11" s="867"/>
    </row>
    <row r="12" spans="1:26" ht="12.75" customHeight="1" x14ac:dyDescent="0.2">
      <c r="A12" s="419">
        <v>2010</v>
      </c>
      <c r="B12" s="70">
        <v>52.173508472005622</v>
      </c>
      <c r="C12" s="70">
        <v>50.842772296386052</v>
      </c>
      <c r="D12" s="70">
        <v>51.550728232461843</v>
      </c>
      <c r="E12" s="70">
        <v>35.108486910306631</v>
      </c>
      <c r="F12" s="70">
        <v>35.74252833146744</v>
      </c>
      <c r="G12" s="70">
        <v>35.402089857379003</v>
      </c>
      <c r="H12" s="70">
        <v>8.8073332019761885</v>
      </c>
      <c r="I12" s="70">
        <v>10.385761786028954</v>
      </c>
      <c r="J12" s="70">
        <v>9.5581923430401883</v>
      </c>
      <c r="K12" s="70">
        <v>1.8551968902564486</v>
      </c>
      <c r="L12" s="70">
        <v>1.7818948644526993</v>
      </c>
      <c r="M12" s="70">
        <v>1.8197525594137072</v>
      </c>
      <c r="N12" s="70">
        <v>1.372505702422687</v>
      </c>
      <c r="O12" s="70">
        <v>0.80056082802420281</v>
      </c>
      <c r="P12" s="70">
        <v>1.0992732415572515</v>
      </c>
      <c r="Q12" s="70">
        <v>0.68296882303428896</v>
      </c>
      <c r="R12" s="70">
        <v>0.44648189364184615</v>
      </c>
      <c r="S12" s="70">
        <v>0.56996376614927102</v>
      </c>
      <c r="T12" s="868"/>
      <c r="U12" s="868"/>
      <c r="V12" s="868"/>
      <c r="W12" s="868"/>
      <c r="X12" s="868"/>
      <c r="Y12" s="868"/>
      <c r="Z12" s="867"/>
    </row>
    <row r="13" spans="1:26" ht="12.75" customHeight="1" x14ac:dyDescent="0.2">
      <c r="A13" s="419">
        <v>2011</v>
      </c>
      <c r="B13" s="70">
        <v>54.813281826510583</v>
      </c>
      <c r="C13" s="70">
        <v>53.060432114852219</v>
      </c>
      <c r="D13" s="70">
        <v>53.966807662905381</v>
      </c>
      <c r="E13" s="70">
        <v>33.978287302176561</v>
      </c>
      <c r="F13" s="70">
        <v>35.981988308010465</v>
      </c>
      <c r="G13" s="70">
        <v>34.940577328257547</v>
      </c>
      <c r="H13" s="70">
        <v>7.6350603793690057</v>
      </c>
      <c r="I13" s="70">
        <v>7.4317032553144493</v>
      </c>
      <c r="J13" s="70">
        <v>7.5215191664790595</v>
      </c>
      <c r="K13" s="70">
        <v>1.5362313966700161</v>
      </c>
      <c r="L13" s="70">
        <v>2.5517129724281129</v>
      </c>
      <c r="M13" s="70">
        <v>2.0262587007138495</v>
      </c>
      <c r="N13" s="70">
        <v>1.2436917628190314</v>
      </c>
      <c r="O13" s="70">
        <v>0.58193708654605403</v>
      </c>
      <c r="P13" s="70">
        <v>0.94771867044155522</v>
      </c>
      <c r="Q13" s="70">
        <v>0.79344733245507548</v>
      </c>
      <c r="R13" s="70">
        <v>0.39222626284786272</v>
      </c>
      <c r="S13" s="70">
        <v>0.5971184712059272</v>
      </c>
      <c r="T13" s="868"/>
      <c r="U13" s="868"/>
      <c r="V13" s="868"/>
      <c r="W13" s="868"/>
      <c r="X13" s="868"/>
      <c r="Y13" s="868"/>
      <c r="Z13" s="867"/>
    </row>
    <row r="14" spans="1:26" ht="12.75" customHeight="1" x14ac:dyDescent="0.2">
      <c r="A14" s="419" t="s">
        <v>89</v>
      </c>
      <c r="B14" s="70">
        <v>55.543822636797771</v>
      </c>
      <c r="C14" s="70">
        <v>44.72486015505357</v>
      </c>
      <c r="D14" s="70">
        <v>50.28754609507925</v>
      </c>
      <c r="E14" s="70">
        <v>33.249285196645403</v>
      </c>
      <c r="F14" s="70">
        <v>39.999315972988008</v>
      </c>
      <c r="G14" s="70">
        <v>36.505210279756113</v>
      </c>
      <c r="H14" s="70">
        <v>8.0574497871119259</v>
      </c>
      <c r="I14" s="70">
        <v>11.231231183264807</v>
      </c>
      <c r="J14" s="70">
        <v>9.6248935943487695</v>
      </c>
      <c r="K14" s="70">
        <v>1.5218490538956044</v>
      </c>
      <c r="L14" s="70">
        <v>2.852172337773716</v>
      </c>
      <c r="M14" s="70">
        <v>2.1680345863391173</v>
      </c>
      <c r="N14" s="70">
        <v>0.61831165951943923</v>
      </c>
      <c r="O14" s="70">
        <v>0.74549112407296392</v>
      </c>
      <c r="P14" s="70">
        <v>0.67966485359913298</v>
      </c>
      <c r="Q14" s="70">
        <v>1.0092816660307724</v>
      </c>
      <c r="R14" s="70">
        <v>0.44692922684568193</v>
      </c>
      <c r="S14" s="70">
        <v>0.73465059087550999</v>
      </c>
      <c r="T14" s="868"/>
      <c r="U14" s="868"/>
      <c r="V14" s="868"/>
      <c r="W14" s="868"/>
      <c r="X14" s="868"/>
      <c r="Y14" s="868"/>
      <c r="Z14" s="867"/>
    </row>
    <row r="15" spans="1:26" ht="12.75" customHeight="1" x14ac:dyDescent="0.2">
      <c r="A15" s="419" t="s">
        <v>90</v>
      </c>
      <c r="B15" s="70">
        <v>51.804110295424444</v>
      </c>
      <c r="C15" s="70">
        <v>46.237184329725878</v>
      </c>
      <c r="D15" s="70">
        <v>49.066488</v>
      </c>
      <c r="E15" s="70">
        <v>34.981446589268778</v>
      </c>
      <c r="F15" s="70">
        <v>39.885054769953769</v>
      </c>
      <c r="G15" s="70">
        <v>37.383259000000002</v>
      </c>
      <c r="H15" s="70">
        <v>8.8730345128541828</v>
      </c>
      <c r="I15" s="70">
        <v>9.9589879356007405</v>
      </c>
      <c r="J15" s="70">
        <v>9.4191319999999994</v>
      </c>
      <c r="K15" s="70">
        <v>2.2057545217171182</v>
      </c>
      <c r="L15" s="70">
        <v>2.784616304091533</v>
      </c>
      <c r="M15" s="70">
        <v>2.485271</v>
      </c>
      <c r="N15" s="70">
        <v>1.4297389905150406</v>
      </c>
      <c r="O15" s="70">
        <v>0.82529435908101934</v>
      </c>
      <c r="P15" s="70">
        <v>1.133975</v>
      </c>
      <c r="Q15" s="70">
        <v>0.70591509021978405</v>
      </c>
      <c r="R15" s="70">
        <v>0.30886230154667821</v>
      </c>
      <c r="S15" s="70">
        <v>0.51187499999999997</v>
      </c>
      <c r="W15" s="176"/>
    </row>
    <row r="16" spans="1:26" ht="12.75" customHeight="1" x14ac:dyDescent="0.2">
      <c r="A16" s="419">
        <v>2013</v>
      </c>
      <c r="B16" s="70">
        <v>52.069537093377861</v>
      </c>
      <c r="C16" s="70">
        <v>46.788745153174652</v>
      </c>
      <c r="D16" s="70">
        <v>49.491850999999997</v>
      </c>
      <c r="E16" s="70">
        <v>36.33359619863522</v>
      </c>
      <c r="F16" s="70">
        <v>39.057963201565002</v>
      </c>
      <c r="G16" s="70">
        <v>37.628490999999997</v>
      </c>
      <c r="H16" s="70">
        <v>7.4495068466739882</v>
      </c>
      <c r="I16" s="70">
        <v>10.406403755085989</v>
      </c>
      <c r="J16" s="70">
        <v>8.8965040000000002</v>
      </c>
      <c r="K16" s="70">
        <v>1.7942606574721232</v>
      </c>
      <c r="L16" s="70">
        <v>2.797485861889768</v>
      </c>
      <c r="M16" s="70">
        <v>2.311283</v>
      </c>
      <c r="N16" s="70">
        <v>1.3809738521685597</v>
      </c>
      <c r="O16" s="70">
        <v>0.48031139224813263</v>
      </c>
      <c r="P16" s="70">
        <v>0.944469</v>
      </c>
      <c r="Q16" s="70">
        <v>0.97212535167325798</v>
      </c>
      <c r="R16" s="70">
        <v>0.46909063603334167</v>
      </c>
      <c r="S16" s="70">
        <v>0.72740199999999999</v>
      </c>
      <c r="W16" s="176"/>
    </row>
    <row r="17" spans="1:22" ht="12.75" customHeight="1" x14ac:dyDescent="0.2">
      <c r="A17" s="419">
        <v>2014</v>
      </c>
      <c r="B17" s="70">
        <v>47.415178844662002</v>
      </c>
      <c r="C17" s="70">
        <v>41.700190138782801</v>
      </c>
      <c r="D17" s="70">
        <v>44.581946000000002</v>
      </c>
      <c r="E17" s="70">
        <v>39.1157338843446</v>
      </c>
      <c r="F17" s="70">
        <v>44.856301193822297</v>
      </c>
      <c r="G17" s="70">
        <v>41.831572999999999</v>
      </c>
      <c r="H17" s="70">
        <v>8.9186634421845206</v>
      </c>
      <c r="I17" s="70">
        <v>8.8636627633857294</v>
      </c>
      <c r="J17" s="70">
        <v>8.9875710000000009</v>
      </c>
      <c r="K17" s="70">
        <v>2.3597936930098098</v>
      </c>
      <c r="L17" s="70">
        <v>3.4505669366424598</v>
      </c>
      <c r="M17" s="70">
        <v>2.9019050000000002</v>
      </c>
      <c r="N17" s="70">
        <v>1.20731938041078</v>
      </c>
      <c r="O17" s="70">
        <v>0.70824912611373303</v>
      </c>
      <c r="P17" s="70">
        <v>0.98831400000000003</v>
      </c>
      <c r="Q17" s="70">
        <v>0.98331075538829005</v>
      </c>
      <c r="R17" s="70">
        <v>0.42102984125304099</v>
      </c>
      <c r="S17" s="70">
        <v>0.70869099999999996</v>
      </c>
      <c r="U17" s="29"/>
      <c r="V17" s="29"/>
    </row>
    <row r="18" spans="1:22" ht="12.75" customHeight="1" x14ac:dyDescent="0.2">
      <c r="A18" s="442">
        <v>2015</v>
      </c>
      <c r="B18" s="70">
        <v>51.218116799950749</v>
      </c>
      <c r="C18" s="70">
        <v>41.393524531229772</v>
      </c>
      <c r="D18" s="70">
        <v>46.404774000000003</v>
      </c>
      <c r="E18" s="70">
        <v>34.973610020200887</v>
      </c>
      <c r="F18" s="70">
        <v>41.388028072329661</v>
      </c>
      <c r="G18" s="70">
        <v>38.126589000000003</v>
      </c>
      <c r="H18" s="70">
        <v>9.421330289735188</v>
      </c>
      <c r="I18" s="70">
        <v>11.890131369288934</v>
      </c>
      <c r="J18" s="70">
        <v>10.612152</v>
      </c>
      <c r="K18" s="70">
        <v>2.3094440303343444</v>
      </c>
      <c r="L18" s="70">
        <v>3.6796429541143936</v>
      </c>
      <c r="M18" s="70">
        <v>2.9487760000000001</v>
      </c>
      <c r="N18" s="70">
        <v>1.2989795498089094</v>
      </c>
      <c r="O18" s="70">
        <v>1.0641864860120984</v>
      </c>
      <c r="P18" s="70">
        <v>1.20275</v>
      </c>
      <c r="Q18" s="70">
        <v>0.77851930996861485</v>
      </c>
      <c r="R18" s="70">
        <v>0.58448658702493994</v>
      </c>
      <c r="S18" s="70">
        <v>0.70495799999999997</v>
      </c>
      <c r="U18" s="29"/>
      <c r="V18" s="29"/>
    </row>
    <row r="19" spans="1:22" s="618" customFormat="1" ht="12.75" customHeight="1" x14ac:dyDescent="0.2">
      <c r="A19" s="484">
        <v>2016</v>
      </c>
      <c r="B19" s="70">
        <v>46.088650200928001</v>
      </c>
      <c r="C19" s="70">
        <v>40.385824872617398</v>
      </c>
      <c r="D19" s="70">
        <v>43.328288999999998</v>
      </c>
      <c r="E19" s="70">
        <v>38.032534780333698</v>
      </c>
      <c r="F19" s="70">
        <v>42.711474828390898</v>
      </c>
      <c r="G19" s="70">
        <v>39.975605000000002</v>
      </c>
      <c r="H19" s="70">
        <v>10.2751476891127</v>
      </c>
      <c r="I19" s="70">
        <v>11.2223358034945</v>
      </c>
      <c r="J19" s="70">
        <v>10.883565000000001</v>
      </c>
      <c r="K19" s="70">
        <v>2.8824837118917599</v>
      </c>
      <c r="L19" s="70">
        <v>3.8603129990326899</v>
      </c>
      <c r="M19" s="70">
        <v>3.314276</v>
      </c>
      <c r="N19" s="70">
        <v>0.83014990148747303</v>
      </c>
      <c r="O19" s="70">
        <v>1.2492977711911299</v>
      </c>
      <c r="P19" s="70">
        <v>1.1103160000000001</v>
      </c>
      <c r="Q19" s="70">
        <v>1.8910337162463</v>
      </c>
      <c r="R19" s="70">
        <v>0.570753725273352</v>
      </c>
      <c r="S19" s="70">
        <v>1.38795</v>
      </c>
      <c r="U19" s="29"/>
      <c r="V19" s="29"/>
    </row>
    <row r="20" spans="1:22" s="960" customFormat="1" ht="12.75" customHeight="1" x14ac:dyDescent="0.2">
      <c r="A20" s="484">
        <v>2017</v>
      </c>
      <c r="B20" s="70">
        <v>49.192086605849497</v>
      </c>
      <c r="C20" s="70">
        <v>39.589385056784202</v>
      </c>
      <c r="D20" s="70">
        <v>44.635376000000001</v>
      </c>
      <c r="E20" s="70">
        <v>36.8177390694986</v>
      </c>
      <c r="F20" s="70">
        <v>43.3316144567587</v>
      </c>
      <c r="G20" s="70">
        <v>39.626655</v>
      </c>
      <c r="H20" s="70">
        <v>9.3807169872876006</v>
      </c>
      <c r="I20" s="70">
        <v>11.955551966210001</v>
      </c>
      <c r="J20" s="70">
        <v>10.722237</v>
      </c>
      <c r="K20" s="70">
        <v>2.1965830064055001</v>
      </c>
      <c r="L20" s="70">
        <v>3.5899751414297598</v>
      </c>
      <c r="M20" s="70">
        <v>2.936064</v>
      </c>
      <c r="N20" s="70">
        <v>1.2565594150994499</v>
      </c>
      <c r="O20" s="70">
        <v>1.1248191847162401</v>
      </c>
      <c r="P20" s="70">
        <v>1.238767</v>
      </c>
      <c r="Q20" s="70">
        <v>1.15631491585932</v>
      </c>
      <c r="R20" s="70">
        <v>0.40865419410121701</v>
      </c>
      <c r="S20" s="70">
        <v>0.84090200000000004</v>
      </c>
      <c r="U20" s="29"/>
      <c r="V20" s="29"/>
    </row>
    <row r="21" spans="1:22" ht="12.75" customHeight="1" x14ac:dyDescent="0.2">
      <c r="A21" s="419">
        <v>2018</v>
      </c>
      <c r="B21" s="70">
        <v>49.139955092734901</v>
      </c>
      <c r="C21" s="70">
        <v>41.986561120958399</v>
      </c>
      <c r="D21" s="70">
        <v>45.672396523859099</v>
      </c>
      <c r="E21" s="70">
        <v>37.182543037637998</v>
      </c>
      <c r="F21" s="70">
        <v>42.194122315723597</v>
      </c>
      <c r="G21" s="70">
        <v>39.458598759557198</v>
      </c>
      <c r="H21" s="70">
        <v>8.9863503151263302</v>
      </c>
      <c r="I21" s="70">
        <v>10.854439670577801</v>
      </c>
      <c r="J21" s="70">
        <v>9.9598788834460699</v>
      </c>
      <c r="K21" s="70">
        <v>2.40273472074096</v>
      </c>
      <c r="L21" s="70">
        <v>3.4755735544570001</v>
      </c>
      <c r="M21" s="70">
        <v>2.9345040662095498</v>
      </c>
      <c r="N21" s="70">
        <v>1.1902053661929699</v>
      </c>
      <c r="O21" s="70">
        <v>0.99838868309131701</v>
      </c>
      <c r="P21" s="70">
        <v>1.1355746477770701</v>
      </c>
      <c r="Q21" s="70">
        <v>1.0982114675668599</v>
      </c>
      <c r="R21" s="70">
        <v>0.490914655191868</v>
      </c>
      <c r="S21" s="70">
        <v>0.83904711915103403</v>
      </c>
      <c r="U21" s="29"/>
      <c r="V21" s="29"/>
    </row>
    <row r="22" spans="1:22" s="37" customFormat="1" ht="6" customHeight="1" x14ac:dyDescent="0.25">
      <c r="A22" s="210" t="s">
        <v>39</v>
      </c>
      <c r="B22" s="421"/>
      <c r="C22" s="421"/>
      <c r="D22" s="490"/>
      <c r="E22" s="421"/>
      <c r="F22" s="421"/>
      <c r="G22" s="490"/>
      <c r="H22" s="421"/>
      <c r="I22" s="421"/>
      <c r="J22" s="490"/>
      <c r="K22" s="421"/>
      <c r="L22" s="421"/>
      <c r="M22" s="490"/>
      <c r="N22" s="421"/>
      <c r="O22" s="208"/>
      <c r="P22" s="208"/>
      <c r="Q22" s="230"/>
      <c r="R22" s="230"/>
      <c r="S22" s="230"/>
      <c r="U22" s="29"/>
      <c r="V22" s="29"/>
    </row>
    <row r="23" spans="1:22" s="37" customFormat="1" ht="12.75" customHeight="1" x14ac:dyDescent="0.25">
      <c r="A23" s="1331" t="s">
        <v>194</v>
      </c>
      <c r="B23" s="1331"/>
      <c r="C23" s="1331"/>
      <c r="D23" s="1331"/>
      <c r="E23" s="1331"/>
      <c r="F23" s="1331"/>
      <c r="G23" s="1331"/>
      <c r="H23" s="1331"/>
      <c r="I23" s="1331"/>
      <c r="J23" s="1331"/>
      <c r="K23" s="1331"/>
      <c r="L23" s="1331"/>
      <c r="M23" s="1331"/>
      <c r="N23" s="1331"/>
      <c r="O23" s="1331"/>
      <c r="P23" s="1331"/>
      <c r="Q23" s="1331"/>
      <c r="R23" s="1331"/>
      <c r="S23" s="1331"/>
    </row>
  </sheetData>
  <mergeCells count="9">
    <mergeCell ref="A23:S23"/>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I56"/>
  <sheetViews>
    <sheetView workbookViewId="0">
      <pane ySplit="4" topLeftCell="A6" activePane="bottomLeft" state="frozen"/>
      <selection activeCell="A2" sqref="A2:XFD2"/>
      <selection pane="bottomLeft" activeCell="T41" sqref="T41:V41"/>
    </sheetView>
  </sheetViews>
  <sheetFormatPr defaultColWidth="9.140625" defaultRowHeight="12.75" x14ac:dyDescent="0.2"/>
  <cols>
    <col min="1" max="3" width="6.7109375" style="18" customWidth="1"/>
    <col min="4" max="4" width="6.7109375" style="571" customWidth="1"/>
    <col min="5" max="6" width="6.7109375" style="18" customWidth="1"/>
    <col min="7" max="7" width="6.7109375" style="571" customWidth="1"/>
    <col min="8" max="9" width="6.7109375" style="18" customWidth="1"/>
    <col min="10" max="10" width="6.7109375" style="571" customWidth="1"/>
    <col min="11" max="12" width="6.7109375" style="18" customWidth="1"/>
    <col min="13" max="13" width="6.7109375" style="571" customWidth="1"/>
    <col min="14" max="15" width="6.7109375" style="18" customWidth="1"/>
    <col min="16" max="16" width="6.7109375" style="571" customWidth="1"/>
    <col min="17" max="18" width="6.7109375" style="18" customWidth="1"/>
    <col min="19" max="19" width="6.7109375" style="571" customWidth="1"/>
    <col min="20" max="21" width="6.7109375" style="18" customWidth="1"/>
    <col min="22" max="22" width="6.7109375" style="571" customWidth="1"/>
    <col min="23" max="24" width="6.7109375" style="18" customWidth="1"/>
    <col min="25" max="25" width="6.7109375" style="571" customWidth="1"/>
    <col min="26" max="44" width="8.7109375" style="18" customWidth="1"/>
    <col min="45" max="16384" width="9.140625" style="18"/>
  </cols>
  <sheetData>
    <row r="1" spans="1:34" s="74" customFormat="1" ht="30" customHeight="1" x14ac:dyDescent="0.25">
      <c r="A1" s="349"/>
      <c r="B1" s="418"/>
      <c r="C1" s="418"/>
      <c r="D1" s="568"/>
      <c r="E1" s="418"/>
      <c r="F1" s="418"/>
      <c r="G1" s="568"/>
      <c r="H1" s="418"/>
      <c r="I1" s="418"/>
      <c r="J1" s="568"/>
      <c r="K1" s="418"/>
      <c r="L1" s="418"/>
      <c r="M1" s="568"/>
      <c r="N1" s="418"/>
      <c r="O1" s="1311" t="s">
        <v>328</v>
      </c>
      <c r="P1" s="1311"/>
      <c r="Q1" s="1312"/>
      <c r="R1" s="1312"/>
      <c r="S1" s="1312"/>
      <c r="T1" s="1322"/>
    </row>
    <row r="2" spans="1:34" s="422" customFormat="1" ht="15" customHeight="1" x14ac:dyDescent="0.2">
      <c r="A2" s="1317" t="s">
        <v>421</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row>
    <row r="3" spans="1:34" ht="30" customHeight="1" x14ac:dyDescent="0.2">
      <c r="A3" s="130"/>
      <c r="B3" s="1354" t="s">
        <v>188</v>
      </c>
      <c r="C3" s="1354"/>
      <c r="D3" s="1354"/>
      <c r="E3" s="1354" t="s">
        <v>64</v>
      </c>
      <c r="F3" s="1354"/>
      <c r="G3" s="1354"/>
      <c r="H3" s="1354" t="s">
        <v>99</v>
      </c>
      <c r="I3" s="1354"/>
      <c r="J3" s="1354"/>
      <c r="K3" s="1354" t="s">
        <v>100</v>
      </c>
      <c r="L3" s="1354"/>
      <c r="M3" s="1354"/>
      <c r="N3" s="1354" t="s">
        <v>65</v>
      </c>
      <c r="O3" s="1354"/>
      <c r="P3" s="1354"/>
      <c r="Q3" s="1354" t="s">
        <v>66</v>
      </c>
      <c r="R3" s="1354"/>
      <c r="S3" s="1354"/>
      <c r="T3" s="1354" t="s">
        <v>168</v>
      </c>
      <c r="U3" s="1354"/>
      <c r="V3" s="1354"/>
      <c r="W3" s="1354" t="s">
        <v>35</v>
      </c>
      <c r="X3" s="1354"/>
      <c r="Y3" s="1354"/>
      <c r="AD3" s="72"/>
      <c r="AE3" s="131"/>
      <c r="AF3" s="131"/>
      <c r="AG3" s="131"/>
      <c r="AH3" s="131"/>
    </row>
    <row r="4" spans="1:34" ht="15" customHeight="1" x14ac:dyDescent="0.2">
      <c r="A4" s="18" t="s">
        <v>39</v>
      </c>
      <c r="B4" s="414" t="s">
        <v>28</v>
      </c>
      <c r="C4" s="414" t="s">
        <v>29</v>
      </c>
      <c r="D4" s="567" t="s">
        <v>382</v>
      </c>
      <c r="E4" s="414" t="s">
        <v>28</v>
      </c>
      <c r="F4" s="414" t="s">
        <v>29</v>
      </c>
      <c r="G4" s="567" t="s">
        <v>382</v>
      </c>
      <c r="H4" s="414" t="s">
        <v>28</v>
      </c>
      <c r="I4" s="414" t="s">
        <v>29</v>
      </c>
      <c r="J4" s="567" t="s">
        <v>382</v>
      </c>
      <c r="K4" s="414" t="s">
        <v>28</v>
      </c>
      <c r="L4" s="414" t="s">
        <v>29</v>
      </c>
      <c r="M4" s="567" t="s">
        <v>382</v>
      </c>
      <c r="N4" s="414" t="s">
        <v>28</v>
      </c>
      <c r="O4" s="414" t="s">
        <v>29</v>
      </c>
      <c r="P4" s="567" t="s">
        <v>382</v>
      </c>
      <c r="Q4" s="414" t="s">
        <v>28</v>
      </c>
      <c r="R4" s="414" t="s">
        <v>29</v>
      </c>
      <c r="S4" s="567" t="s">
        <v>382</v>
      </c>
      <c r="T4" s="414" t="s">
        <v>28</v>
      </c>
      <c r="U4" s="414" t="s">
        <v>29</v>
      </c>
      <c r="V4" s="567" t="s">
        <v>382</v>
      </c>
      <c r="W4" s="414" t="s">
        <v>28</v>
      </c>
      <c r="X4" s="414" t="s">
        <v>29</v>
      </c>
      <c r="Y4" s="567" t="s">
        <v>382</v>
      </c>
      <c r="Z4" s="414"/>
      <c r="AD4" s="414"/>
      <c r="AE4" s="414"/>
      <c r="AF4" s="414"/>
      <c r="AG4" s="414"/>
      <c r="AH4" s="131"/>
    </row>
    <row r="5" spans="1:34" ht="6" customHeight="1" x14ac:dyDescent="0.2">
      <c r="A5" s="231"/>
      <c r="B5" s="207"/>
      <c r="C5" s="207"/>
      <c r="D5" s="574"/>
      <c r="E5" s="207"/>
      <c r="F5" s="207"/>
      <c r="G5" s="574"/>
      <c r="H5" s="207"/>
      <c r="I5" s="207"/>
      <c r="J5" s="574"/>
      <c r="K5" s="207"/>
      <c r="L5" s="207"/>
      <c r="M5" s="574"/>
      <c r="N5" s="207"/>
      <c r="O5" s="207"/>
      <c r="P5" s="574"/>
      <c r="Q5" s="207"/>
      <c r="R5" s="207"/>
      <c r="S5" s="574"/>
      <c r="T5" s="207"/>
      <c r="U5" s="207"/>
      <c r="V5" s="574"/>
      <c r="W5" s="250"/>
      <c r="X5" s="250"/>
      <c r="Y5" s="32"/>
    </row>
    <row r="6" spans="1:34" ht="12.75" customHeight="1" x14ac:dyDescent="0.2">
      <c r="A6" s="419">
        <v>1984</v>
      </c>
      <c r="B6" s="414">
        <v>49</v>
      </c>
      <c r="C6" s="414">
        <v>53</v>
      </c>
      <c r="D6" s="32" t="s">
        <v>36</v>
      </c>
      <c r="E6" s="414">
        <v>33</v>
      </c>
      <c r="F6" s="414">
        <v>31</v>
      </c>
      <c r="G6" s="32" t="s">
        <v>36</v>
      </c>
      <c r="H6" s="414">
        <v>5</v>
      </c>
      <c r="I6" s="414">
        <v>4</v>
      </c>
      <c r="J6" s="32" t="s">
        <v>36</v>
      </c>
      <c r="K6" s="414">
        <v>5</v>
      </c>
      <c r="L6" s="414">
        <v>5</v>
      </c>
      <c r="M6" s="32" t="s">
        <v>36</v>
      </c>
      <c r="N6" s="414">
        <v>3</v>
      </c>
      <c r="O6" s="414">
        <v>3</v>
      </c>
      <c r="P6" s="32" t="s">
        <v>36</v>
      </c>
      <c r="Q6" s="414">
        <v>3</v>
      </c>
      <c r="R6" s="414">
        <v>3</v>
      </c>
      <c r="S6" s="32" t="s">
        <v>36</v>
      </c>
      <c r="T6" s="414">
        <v>51</v>
      </c>
      <c r="U6" s="414">
        <v>47</v>
      </c>
      <c r="V6" s="32" t="s">
        <v>36</v>
      </c>
      <c r="W6" s="32" t="s">
        <v>36</v>
      </c>
      <c r="X6" s="32" t="s">
        <v>36</v>
      </c>
      <c r="Y6" s="32" t="s">
        <v>36</v>
      </c>
    </row>
    <row r="7" spans="1:34" ht="12.75" customHeight="1" x14ac:dyDescent="0.2">
      <c r="A7" s="419">
        <v>1985</v>
      </c>
      <c r="B7" s="414">
        <v>55</v>
      </c>
      <c r="C7" s="414">
        <v>52</v>
      </c>
      <c r="D7" s="32" t="s">
        <v>36</v>
      </c>
      <c r="E7" s="414">
        <v>29</v>
      </c>
      <c r="F7" s="414">
        <v>34</v>
      </c>
      <c r="G7" s="32" t="s">
        <v>36</v>
      </c>
      <c r="H7" s="414">
        <v>5</v>
      </c>
      <c r="I7" s="414">
        <v>4</v>
      </c>
      <c r="J7" s="32" t="s">
        <v>36</v>
      </c>
      <c r="K7" s="414">
        <v>5</v>
      </c>
      <c r="L7" s="414">
        <v>6</v>
      </c>
      <c r="M7" s="32" t="s">
        <v>36</v>
      </c>
      <c r="N7" s="414">
        <v>3</v>
      </c>
      <c r="O7" s="414">
        <v>2</v>
      </c>
      <c r="P7" s="32" t="s">
        <v>36</v>
      </c>
      <c r="Q7" s="414">
        <v>4</v>
      </c>
      <c r="R7" s="414">
        <v>2</v>
      </c>
      <c r="S7" s="32" t="s">
        <v>36</v>
      </c>
      <c r="T7" s="414">
        <v>45</v>
      </c>
      <c r="U7" s="414">
        <v>48</v>
      </c>
      <c r="V7" s="32" t="s">
        <v>36</v>
      </c>
      <c r="W7" s="32" t="s">
        <v>36</v>
      </c>
      <c r="X7" s="32" t="s">
        <v>36</v>
      </c>
      <c r="Y7" s="32" t="s">
        <v>36</v>
      </c>
    </row>
    <row r="8" spans="1:34" ht="12.75" customHeight="1" x14ac:dyDescent="0.2">
      <c r="A8" s="419">
        <v>1986</v>
      </c>
      <c r="B8" s="414">
        <v>53</v>
      </c>
      <c r="C8" s="414">
        <v>56</v>
      </c>
      <c r="D8" s="32" t="s">
        <v>36</v>
      </c>
      <c r="E8" s="414">
        <v>31</v>
      </c>
      <c r="F8" s="414">
        <v>32</v>
      </c>
      <c r="G8" s="32" t="s">
        <v>36</v>
      </c>
      <c r="H8" s="414">
        <v>5</v>
      </c>
      <c r="I8" s="414">
        <v>4</v>
      </c>
      <c r="J8" s="32" t="s">
        <v>36</v>
      </c>
      <c r="K8" s="414">
        <v>5</v>
      </c>
      <c r="L8" s="414">
        <v>4</v>
      </c>
      <c r="M8" s="32" t="s">
        <v>36</v>
      </c>
      <c r="N8" s="414">
        <v>3</v>
      </c>
      <c r="O8" s="414">
        <v>2</v>
      </c>
      <c r="P8" s="32" t="s">
        <v>36</v>
      </c>
      <c r="Q8" s="414">
        <v>2</v>
      </c>
      <c r="R8" s="414">
        <v>2</v>
      </c>
      <c r="S8" s="32" t="s">
        <v>36</v>
      </c>
      <c r="T8" s="414">
        <v>46</v>
      </c>
      <c r="U8" s="414">
        <v>44</v>
      </c>
      <c r="V8" s="32" t="s">
        <v>36</v>
      </c>
      <c r="W8" s="414">
        <v>1</v>
      </c>
      <c r="X8" s="414">
        <v>0</v>
      </c>
      <c r="Y8" s="32" t="s">
        <v>36</v>
      </c>
    </row>
    <row r="9" spans="1:34" ht="12.75" customHeight="1" x14ac:dyDescent="0.2">
      <c r="A9" s="419">
        <v>1987</v>
      </c>
      <c r="B9" s="414">
        <v>57</v>
      </c>
      <c r="C9" s="414">
        <v>55</v>
      </c>
      <c r="D9" s="32" t="s">
        <v>36</v>
      </c>
      <c r="E9" s="414">
        <v>30</v>
      </c>
      <c r="F9" s="414">
        <v>33</v>
      </c>
      <c r="G9" s="32" t="s">
        <v>36</v>
      </c>
      <c r="H9" s="414">
        <v>4</v>
      </c>
      <c r="I9" s="414">
        <v>4</v>
      </c>
      <c r="J9" s="32" t="s">
        <v>36</v>
      </c>
      <c r="K9" s="414">
        <v>4</v>
      </c>
      <c r="L9" s="414">
        <v>4</v>
      </c>
      <c r="M9" s="32" t="s">
        <v>36</v>
      </c>
      <c r="N9" s="414">
        <v>3</v>
      </c>
      <c r="O9" s="414">
        <v>3</v>
      </c>
      <c r="P9" s="32" t="s">
        <v>36</v>
      </c>
      <c r="Q9" s="414">
        <v>2</v>
      </c>
      <c r="R9" s="414">
        <v>2</v>
      </c>
      <c r="S9" s="32" t="s">
        <v>36</v>
      </c>
      <c r="T9" s="414">
        <v>42</v>
      </c>
      <c r="U9" s="414">
        <v>45</v>
      </c>
      <c r="V9" s="32" t="s">
        <v>36</v>
      </c>
      <c r="W9" s="414">
        <v>1</v>
      </c>
      <c r="X9" s="414">
        <v>0</v>
      </c>
      <c r="Y9" s="32" t="s">
        <v>36</v>
      </c>
    </row>
    <row r="10" spans="1:34" ht="12.75" customHeight="1" x14ac:dyDescent="0.2">
      <c r="A10" s="419">
        <v>1988</v>
      </c>
      <c r="B10" s="70">
        <v>59</v>
      </c>
      <c r="C10" s="70">
        <v>60</v>
      </c>
      <c r="D10" s="854" t="s">
        <v>36</v>
      </c>
      <c r="E10" s="70">
        <v>28</v>
      </c>
      <c r="F10" s="70">
        <v>27</v>
      </c>
      <c r="G10" s="854" t="s">
        <v>36</v>
      </c>
      <c r="H10" s="70">
        <v>4</v>
      </c>
      <c r="I10" s="70">
        <v>4</v>
      </c>
      <c r="J10" s="854" t="s">
        <v>36</v>
      </c>
      <c r="K10" s="70">
        <v>4</v>
      </c>
      <c r="L10" s="70">
        <v>4</v>
      </c>
      <c r="M10" s="854" t="s">
        <v>36</v>
      </c>
      <c r="N10" s="70">
        <v>3</v>
      </c>
      <c r="O10" s="70">
        <v>2</v>
      </c>
      <c r="P10" s="854" t="s">
        <v>36</v>
      </c>
      <c r="Q10" s="70">
        <v>2</v>
      </c>
      <c r="R10" s="70">
        <v>1</v>
      </c>
      <c r="S10" s="854" t="s">
        <v>36</v>
      </c>
      <c r="T10" s="70">
        <v>40</v>
      </c>
      <c r="U10" s="70">
        <v>40</v>
      </c>
      <c r="V10" s="854" t="s">
        <v>36</v>
      </c>
      <c r="W10" s="70">
        <v>1</v>
      </c>
      <c r="X10" s="70">
        <v>0</v>
      </c>
      <c r="Y10" s="854" t="s">
        <v>36</v>
      </c>
    </row>
    <row r="11" spans="1:34" ht="12.75" customHeight="1" x14ac:dyDescent="0.2">
      <c r="A11" s="419">
        <v>1989</v>
      </c>
      <c r="B11" s="70">
        <v>53.925825012151392</v>
      </c>
      <c r="C11" s="70">
        <v>55.182709024014351</v>
      </c>
      <c r="D11" s="70">
        <v>54.540143839292845</v>
      </c>
      <c r="E11" s="70">
        <v>32.826664475814589</v>
      </c>
      <c r="F11" s="70">
        <v>32.18093503410401</v>
      </c>
      <c r="G11" s="70">
        <v>32.511055597399448</v>
      </c>
      <c r="H11" s="70">
        <v>4.4570748917449281</v>
      </c>
      <c r="I11" s="70">
        <v>4.3617488114174838</v>
      </c>
      <c r="J11" s="70">
        <v>4.4104829983721654</v>
      </c>
      <c r="K11" s="70">
        <v>4.0502500353643711</v>
      </c>
      <c r="L11" s="70">
        <v>4.5175762908207311</v>
      </c>
      <c r="M11" s="70">
        <v>4.2786619766691203</v>
      </c>
      <c r="N11" s="70">
        <v>2.2346053452800585</v>
      </c>
      <c r="O11" s="70">
        <v>1.8776404654093706</v>
      </c>
      <c r="P11" s="70">
        <v>2.0601339984707385</v>
      </c>
      <c r="Q11" s="70">
        <v>1.6562877683969686</v>
      </c>
      <c r="R11" s="70">
        <v>1.4928837445321219</v>
      </c>
      <c r="S11" s="70">
        <v>1.5764218719869783</v>
      </c>
      <c r="T11" s="70">
        <v>45.224882516600765</v>
      </c>
      <c r="U11" s="70">
        <v>39.613493370298642</v>
      </c>
      <c r="V11" s="70">
        <v>44.836756442898455</v>
      </c>
      <c r="W11" s="70">
        <v>0.84929247124784168</v>
      </c>
      <c r="X11" s="70">
        <v>0.38650662970135735</v>
      </c>
      <c r="Y11" s="70">
        <v>0.62309971780900131</v>
      </c>
    </row>
    <row r="12" spans="1:34" ht="12.75" customHeight="1" x14ac:dyDescent="0.2">
      <c r="A12" s="419">
        <v>1990</v>
      </c>
      <c r="B12" s="70">
        <v>49.855848915829945</v>
      </c>
      <c r="C12" s="70">
        <v>49.408551389660957</v>
      </c>
      <c r="D12" s="70">
        <v>49.637667881363853</v>
      </c>
      <c r="E12" s="70">
        <v>34.325249336337492</v>
      </c>
      <c r="F12" s="70">
        <v>34.570297757308786</v>
      </c>
      <c r="G12" s="70">
        <v>34.444778094833204</v>
      </c>
      <c r="H12" s="70">
        <v>4.7734713590269786</v>
      </c>
      <c r="I12" s="70">
        <v>4.7735389328921833</v>
      </c>
      <c r="J12" s="70">
        <v>4.7735043199420559</v>
      </c>
      <c r="K12" s="70">
        <v>5.1130300672445275</v>
      </c>
      <c r="L12" s="70">
        <v>5.5296897975413684</v>
      </c>
      <c r="M12" s="70">
        <v>5.316266717700918</v>
      </c>
      <c r="N12" s="70">
        <v>2.8881688247708963</v>
      </c>
      <c r="O12" s="70">
        <v>2.9398199814861301</v>
      </c>
      <c r="P12" s="70">
        <v>2.9133630235851249</v>
      </c>
      <c r="Q12" s="70">
        <v>2.4825540310592067</v>
      </c>
      <c r="R12" s="70">
        <v>2.3724008861368295</v>
      </c>
      <c r="S12" s="70">
        <v>2.4288239616921925</v>
      </c>
      <c r="T12" s="70">
        <v>49.582473618434818</v>
      </c>
      <c r="U12" s="70">
        <v>44.411589721010984</v>
      </c>
      <c r="V12" s="70">
        <v>49.876736117753502</v>
      </c>
      <c r="W12" s="70">
        <v>0.56167746573523381</v>
      </c>
      <c r="X12" s="70">
        <v>0.40570125497466636</v>
      </c>
      <c r="Y12" s="70">
        <v>0.48559600088311011</v>
      </c>
    </row>
    <row r="13" spans="1:34" ht="12.75" customHeight="1" x14ac:dyDescent="0.2">
      <c r="A13" s="419">
        <v>1991</v>
      </c>
      <c r="B13" s="70">
        <v>52.07039589659577</v>
      </c>
      <c r="C13" s="70">
        <v>53.605217906265189</v>
      </c>
      <c r="D13" s="70">
        <v>52.820743728063604</v>
      </c>
      <c r="E13" s="70">
        <v>32.8167685131558</v>
      </c>
      <c r="F13" s="70">
        <v>33.122190798260526</v>
      </c>
      <c r="G13" s="70">
        <v>32.966084165308061</v>
      </c>
      <c r="H13" s="70">
        <v>5.3576998358442163</v>
      </c>
      <c r="I13" s="70">
        <v>4.7414631277031116</v>
      </c>
      <c r="J13" s="70">
        <v>5.0564324089319728</v>
      </c>
      <c r="K13" s="70">
        <v>5.0813947188285118</v>
      </c>
      <c r="L13" s="70">
        <v>4.6091453704141383</v>
      </c>
      <c r="M13" s="70">
        <v>4.8505202120388686</v>
      </c>
      <c r="N13" s="70">
        <v>1.9667808471063677</v>
      </c>
      <c r="O13" s="70">
        <v>2.1607187719752208</v>
      </c>
      <c r="P13" s="70">
        <v>2.0615937312370445</v>
      </c>
      <c r="Q13" s="70">
        <v>1.717356529501882</v>
      </c>
      <c r="R13" s="70">
        <v>1.3718024354623053</v>
      </c>
      <c r="S13" s="70">
        <v>1.5484211327703896</v>
      </c>
      <c r="T13" s="70">
        <v>46.94000044443488</v>
      </c>
      <c r="U13" s="70">
        <v>50.201987020419978</v>
      </c>
      <c r="V13" s="70">
        <v>46.483051650286342</v>
      </c>
      <c r="W13" s="70">
        <v>0.98960365896935065</v>
      </c>
      <c r="X13" s="70">
        <v>0.38946158991906449</v>
      </c>
      <c r="Y13" s="70">
        <v>0.69620462165771724</v>
      </c>
    </row>
    <row r="14" spans="1:34" ht="12.75" customHeight="1" x14ac:dyDescent="0.2">
      <c r="A14" s="419">
        <v>1992</v>
      </c>
      <c r="B14" s="70">
        <v>50.062210530909901</v>
      </c>
      <c r="C14" s="70">
        <v>53.734641373050238</v>
      </c>
      <c r="D14" s="70">
        <v>51.850317162189107</v>
      </c>
      <c r="E14" s="70">
        <v>33.937724400072099</v>
      </c>
      <c r="F14" s="70">
        <v>32.568555010223001</v>
      </c>
      <c r="G14" s="70">
        <v>33.271075803934345</v>
      </c>
      <c r="H14" s="70">
        <v>6.099428182067518</v>
      </c>
      <c r="I14" s="70">
        <v>5.7948189751449304</v>
      </c>
      <c r="J14" s="70">
        <v>5.9511139547183216</v>
      </c>
      <c r="K14" s="70">
        <v>5.0214879671379844</v>
      </c>
      <c r="L14" s="70">
        <v>4.1438477384988008</v>
      </c>
      <c r="M14" s="70">
        <v>4.5941649268519162</v>
      </c>
      <c r="N14" s="70">
        <v>2.4577739774027978</v>
      </c>
      <c r="O14" s="70">
        <v>1.6892103288858156</v>
      </c>
      <c r="P14" s="70">
        <v>2.0835603255891013</v>
      </c>
      <c r="Q14" s="70">
        <v>1.786591556666782</v>
      </c>
      <c r="R14" s="70">
        <v>1.43762250115541</v>
      </c>
      <c r="S14" s="70">
        <v>1.6166785183844512</v>
      </c>
      <c r="T14" s="70">
        <v>49.303006083340293</v>
      </c>
      <c r="U14" s="70">
        <v>45.763478020697463</v>
      </c>
      <c r="V14" s="70">
        <v>47.516593529478143</v>
      </c>
      <c r="W14" s="70">
        <v>0.6347833857498093</v>
      </c>
      <c r="X14" s="70">
        <v>0.63130407303734815</v>
      </c>
      <c r="Y14" s="70">
        <v>0.63308930833874399</v>
      </c>
    </row>
    <row r="15" spans="1:34" ht="12.75" customHeight="1" x14ac:dyDescent="0.2">
      <c r="A15" s="419">
        <v>1993</v>
      </c>
      <c r="B15" s="70">
        <v>51.132623620204932</v>
      </c>
      <c r="C15" s="70">
        <v>51.840276276629197</v>
      </c>
      <c r="D15" s="70">
        <v>51.476281378503195</v>
      </c>
      <c r="E15" s="70">
        <v>33.338383138513414</v>
      </c>
      <c r="F15" s="70">
        <v>33.158977368722653</v>
      </c>
      <c r="G15" s="70">
        <v>33.251258213434056</v>
      </c>
      <c r="H15" s="70">
        <v>5.2375736954982957</v>
      </c>
      <c r="I15" s="70">
        <v>4.7536532559350837</v>
      </c>
      <c r="J15" s="70">
        <v>5.0025671397442606</v>
      </c>
      <c r="K15" s="70">
        <v>4.6270985279110288</v>
      </c>
      <c r="L15" s="70">
        <v>5.3442058829252108</v>
      </c>
      <c r="M15" s="70">
        <v>4.9753477768160881</v>
      </c>
      <c r="N15" s="70">
        <v>2.4678582237179318</v>
      </c>
      <c r="O15" s="70">
        <v>2.0522735464840909</v>
      </c>
      <c r="P15" s="70">
        <v>2.266037602731112</v>
      </c>
      <c r="Q15" s="70">
        <v>1.9841165911031375</v>
      </c>
      <c r="R15" s="70">
        <v>1.7339899635200069</v>
      </c>
      <c r="S15" s="70">
        <v>1.8626474560037132</v>
      </c>
      <c r="T15" s="70">
        <v>47.655030176739146</v>
      </c>
      <c r="U15" s="70">
        <v>45.148734921163395</v>
      </c>
      <c r="V15" s="70">
        <v>47.357858188729224</v>
      </c>
      <c r="W15" s="70">
        <v>1.2123462030559198</v>
      </c>
      <c r="X15" s="70">
        <v>1.1166237057863653</v>
      </c>
      <c r="Y15" s="70">
        <v>1.1658604327673208</v>
      </c>
    </row>
    <row r="16" spans="1:34" ht="12.75" customHeight="1" x14ac:dyDescent="0.2">
      <c r="A16" s="419">
        <v>1994</v>
      </c>
      <c r="B16" s="70">
        <v>52.241614962259298</v>
      </c>
      <c r="C16" s="70">
        <v>50.530962391247073</v>
      </c>
      <c r="D16" s="70">
        <v>51.406781769956744</v>
      </c>
      <c r="E16" s="70">
        <v>31.469952195305268</v>
      </c>
      <c r="F16" s="70">
        <v>33.39052576873614</v>
      </c>
      <c r="G16" s="70">
        <v>32.40723109957883</v>
      </c>
      <c r="H16" s="70">
        <v>5.7621474980988809</v>
      </c>
      <c r="I16" s="70">
        <v>5.5663039308802</v>
      </c>
      <c r="J16" s="70">
        <v>5.6665718603665338</v>
      </c>
      <c r="K16" s="70">
        <v>5.1219119628882606</v>
      </c>
      <c r="L16" s="70">
        <v>5.453204910309335</v>
      </c>
      <c r="M16" s="70">
        <v>5.2835896486839999</v>
      </c>
      <c r="N16" s="70">
        <v>1.9623499389861991</v>
      </c>
      <c r="O16" s="70">
        <v>2.6173946940008852</v>
      </c>
      <c r="P16" s="70">
        <v>2.2820250812067862</v>
      </c>
      <c r="Q16" s="70">
        <v>2.3072583731386573</v>
      </c>
      <c r="R16" s="70">
        <v>1.4858089582035245</v>
      </c>
      <c r="S16" s="70">
        <v>1.9063743777533</v>
      </c>
      <c r="T16" s="70">
        <v>46.623619968417501</v>
      </c>
      <c r="U16" s="70">
        <v>47.203924376742826</v>
      </c>
      <c r="V16" s="70">
        <v>47.545792067589453</v>
      </c>
      <c r="W16" s="70">
        <v>1.1347650693231985</v>
      </c>
      <c r="X16" s="70">
        <v>0.95579934662797827</v>
      </c>
      <c r="Y16" s="70">
        <v>1.047426162451164</v>
      </c>
    </row>
    <row r="17" spans="1:35" ht="12.75" customHeight="1" x14ac:dyDescent="0.2">
      <c r="A17" s="419">
        <v>1995</v>
      </c>
      <c r="B17" s="70">
        <v>48.241319890425736</v>
      </c>
      <c r="C17" s="70">
        <v>47.500090622963121</v>
      </c>
      <c r="D17" s="70">
        <v>47.879527492355024</v>
      </c>
      <c r="E17" s="70">
        <v>34.931027971463109</v>
      </c>
      <c r="F17" s="70">
        <v>34.523921455299558</v>
      </c>
      <c r="G17" s="70">
        <v>34.732320163746898</v>
      </c>
      <c r="H17" s="70">
        <v>6.3559894055980806</v>
      </c>
      <c r="I17" s="70">
        <v>6.4941288462816198</v>
      </c>
      <c r="J17" s="70">
        <v>6.4234149670359013</v>
      </c>
      <c r="K17" s="70">
        <v>4.57770917802572</v>
      </c>
      <c r="L17" s="70">
        <v>5.1646978486635247</v>
      </c>
      <c r="M17" s="70">
        <v>4.8642170752605143</v>
      </c>
      <c r="N17" s="70">
        <v>2.7412414339048468</v>
      </c>
      <c r="O17" s="70">
        <v>3.2510653951082586</v>
      </c>
      <c r="P17" s="70">
        <v>2.9900854037988509</v>
      </c>
      <c r="Q17" s="70">
        <v>1.5580010124861376</v>
      </c>
      <c r="R17" s="70">
        <v>1.728855758390246</v>
      </c>
      <c r="S17" s="70">
        <v>1.641394843458003</v>
      </c>
      <c r="T17" s="70">
        <v>50.163969001472239</v>
      </c>
      <c r="U17" s="70">
        <v>48.131797535460059</v>
      </c>
      <c r="V17" s="70">
        <v>50.651432453300167</v>
      </c>
      <c r="W17" s="70">
        <v>1.5947111081020273</v>
      </c>
      <c r="X17" s="70">
        <v>1.3372400732928684</v>
      </c>
      <c r="Y17" s="70">
        <v>1.4690400543457081</v>
      </c>
    </row>
    <row r="18" spans="1:35" ht="12.75" customHeight="1" x14ac:dyDescent="0.2">
      <c r="A18" s="419">
        <v>1996</v>
      </c>
      <c r="B18" s="70">
        <v>48.549786479980767</v>
      </c>
      <c r="C18" s="70">
        <v>46.950031048268819</v>
      </c>
      <c r="D18" s="70">
        <v>47.770102183532337</v>
      </c>
      <c r="E18" s="70">
        <v>33.840214799096309</v>
      </c>
      <c r="F18" s="70">
        <v>34.144106043417075</v>
      </c>
      <c r="G18" s="70">
        <v>33.988324457813782</v>
      </c>
      <c r="H18" s="70">
        <v>5.8691920327029017</v>
      </c>
      <c r="I18" s="70">
        <v>6.1083027556558083</v>
      </c>
      <c r="J18" s="70">
        <v>5.9857291433775295</v>
      </c>
      <c r="K18" s="70">
        <v>4.8295394798878375</v>
      </c>
      <c r="L18" s="70">
        <v>5.9405368507009451</v>
      </c>
      <c r="M18" s="70">
        <v>5.3710142492460493</v>
      </c>
      <c r="N18" s="70">
        <v>2.7494024962903896</v>
      </c>
      <c r="O18" s="70">
        <v>2.9143654504051928</v>
      </c>
      <c r="P18" s="70">
        <v>2.8298016762330622</v>
      </c>
      <c r="Q18" s="70">
        <v>2.3115904017419755</v>
      </c>
      <c r="R18" s="70">
        <v>2.3563691531975803</v>
      </c>
      <c r="S18" s="70">
        <v>2.3334145435027223</v>
      </c>
      <c r="T18" s="70">
        <v>49.599939209715593</v>
      </c>
      <c r="U18" s="70">
        <v>50.913620678691395</v>
      </c>
      <c r="V18" s="70">
        <v>50.508284070173147</v>
      </c>
      <c r="W18" s="70">
        <v>1.8502743103036421</v>
      </c>
      <c r="X18" s="70">
        <v>1.5862886983454851</v>
      </c>
      <c r="Y18" s="70">
        <v>1.7216137462876331</v>
      </c>
    </row>
    <row r="19" spans="1:35" ht="12.75" customHeight="1" x14ac:dyDescent="0.2">
      <c r="A19" s="419">
        <v>1997</v>
      </c>
      <c r="B19" s="70">
        <v>49.71577191616533</v>
      </c>
      <c r="C19" s="70">
        <v>47.935351946313276</v>
      </c>
      <c r="D19" s="70">
        <v>48.845480755416773</v>
      </c>
      <c r="E19" s="70">
        <v>30.907480454656461</v>
      </c>
      <c r="F19" s="70">
        <v>33.494755602562535</v>
      </c>
      <c r="G19" s="70">
        <v>32.172172341839236</v>
      </c>
      <c r="H19" s="70">
        <v>6.6308640860082733</v>
      </c>
      <c r="I19" s="70">
        <v>6.3493864943268115</v>
      </c>
      <c r="J19" s="70">
        <v>6.4932743801313917</v>
      </c>
      <c r="K19" s="70">
        <v>5.7773273282061588</v>
      </c>
      <c r="L19" s="70">
        <v>6.1662971296886662</v>
      </c>
      <c r="M19" s="70">
        <v>5.9674605472000133</v>
      </c>
      <c r="N19" s="70">
        <v>3.232396962094656</v>
      </c>
      <c r="O19" s="70">
        <v>2.83928233126443</v>
      </c>
      <c r="P19" s="70">
        <v>3.0402376995802021</v>
      </c>
      <c r="Q19" s="70">
        <v>2.7205721296237093</v>
      </c>
      <c r="R19" s="70">
        <v>2.8205849393740663</v>
      </c>
      <c r="S19" s="70">
        <v>2.7694596200817978</v>
      </c>
      <c r="T19" s="70">
        <v>49.26864096059338</v>
      </c>
      <c r="U19" s="70">
        <v>52.655627395259046</v>
      </c>
      <c r="V19" s="70">
        <v>50.442604588832637</v>
      </c>
      <c r="W19" s="70">
        <v>1.0155871232412925</v>
      </c>
      <c r="X19" s="70">
        <v>0.39434155647213359</v>
      </c>
      <c r="Y19" s="70">
        <v>0.71191465575097734</v>
      </c>
    </row>
    <row r="20" spans="1:35" ht="12.75" customHeight="1" x14ac:dyDescent="0.2">
      <c r="A20" s="419">
        <v>1998</v>
      </c>
      <c r="B20" s="70">
        <v>47.930131991152123</v>
      </c>
      <c r="C20" s="70">
        <v>44.787950890318463</v>
      </c>
      <c r="D20" s="70">
        <v>46.404774970408468</v>
      </c>
      <c r="E20" s="70">
        <v>32.867721403832761</v>
      </c>
      <c r="F20" s="70">
        <v>34.439234943180949</v>
      </c>
      <c r="G20" s="70">
        <v>33.630605252191934</v>
      </c>
      <c r="H20" s="70">
        <v>5.4491638650964802</v>
      </c>
      <c r="I20" s="70">
        <v>6.8451420485910619</v>
      </c>
      <c r="J20" s="70">
        <v>6.126834901446256</v>
      </c>
      <c r="K20" s="70">
        <v>5.7402622661052902</v>
      </c>
      <c r="L20" s="70">
        <v>6.9717209757662397</v>
      </c>
      <c r="M20" s="70">
        <v>6.3380680985065014</v>
      </c>
      <c r="N20" s="70">
        <v>3.8024683201447029</v>
      </c>
      <c r="O20" s="70">
        <v>3.8500443051204027</v>
      </c>
      <c r="P20" s="70">
        <v>3.8255638580443079</v>
      </c>
      <c r="Q20" s="70">
        <v>3.4227542315790624</v>
      </c>
      <c r="R20" s="70">
        <v>2.6653221542283587</v>
      </c>
      <c r="S20" s="70">
        <v>3.055062395924601</v>
      </c>
      <c r="T20" s="70">
        <v>51.282370086761297</v>
      </c>
      <c r="U20" s="70">
        <v>51.624063370895996</v>
      </c>
      <c r="V20" s="70">
        <v>52.976134506113603</v>
      </c>
      <c r="W20" s="70">
        <v>0.78749792208658076</v>
      </c>
      <c r="X20" s="70">
        <v>0.44058468279073093</v>
      </c>
      <c r="Y20" s="70">
        <v>0.6190905234777232</v>
      </c>
      <c r="AI20" s="18" t="s">
        <v>68</v>
      </c>
    </row>
    <row r="21" spans="1:35" ht="12.75" customHeight="1" x14ac:dyDescent="0.2">
      <c r="A21" s="419">
        <v>1999</v>
      </c>
      <c r="B21" s="70">
        <v>48.110237509128424</v>
      </c>
      <c r="C21" s="70">
        <v>46.830105017703758</v>
      </c>
      <c r="D21" s="70">
        <v>47.489010460203595</v>
      </c>
      <c r="E21" s="70">
        <v>33.111248017935381</v>
      </c>
      <c r="F21" s="70">
        <v>32.760627594665017</v>
      </c>
      <c r="G21" s="70">
        <v>32.941097746537842</v>
      </c>
      <c r="H21" s="70">
        <v>6.2389656177136219</v>
      </c>
      <c r="I21" s="70">
        <v>6.7512827262488431</v>
      </c>
      <c r="J21" s="70">
        <v>6.4875846064366876</v>
      </c>
      <c r="K21" s="70">
        <v>5.5309514023146313</v>
      </c>
      <c r="L21" s="70">
        <v>5.3779906420203369</v>
      </c>
      <c r="M21" s="70">
        <v>5.4567220843686544</v>
      </c>
      <c r="N21" s="70">
        <v>3.381256712103732</v>
      </c>
      <c r="O21" s="70">
        <v>4.2463003013823144</v>
      </c>
      <c r="P21" s="70">
        <v>3.8010480069575436</v>
      </c>
      <c r="Q21" s="70">
        <v>2.7423288986586889</v>
      </c>
      <c r="R21" s="70">
        <v>3.5490628087287228</v>
      </c>
      <c r="S21" s="70">
        <v>3.133823474086038</v>
      </c>
      <c r="T21" s="70">
        <v>51.004750648723288</v>
      </c>
      <c r="U21" s="70">
        <v>54.727418200430108</v>
      </c>
      <c r="V21" s="70">
        <v>51.82027591838677</v>
      </c>
      <c r="W21" s="70">
        <v>0.88501184214828454</v>
      </c>
      <c r="X21" s="70">
        <v>0.48463090925143115</v>
      </c>
      <c r="Y21" s="70">
        <v>0.69071362141274095</v>
      </c>
    </row>
    <row r="22" spans="1:35" ht="12.75" customHeight="1" x14ac:dyDescent="0.2">
      <c r="A22" s="419">
        <v>2000</v>
      </c>
      <c r="B22" s="70">
        <v>47.668673347000478</v>
      </c>
      <c r="C22" s="70">
        <v>45.680513602687796</v>
      </c>
      <c r="D22" s="70">
        <v>46.663791908053049</v>
      </c>
      <c r="E22" s="70">
        <v>30.211147514261423</v>
      </c>
      <c r="F22" s="70">
        <v>32.939311377733645</v>
      </c>
      <c r="G22" s="70">
        <v>31.590051416049604</v>
      </c>
      <c r="H22" s="70">
        <v>6.4132282561291234</v>
      </c>
      <c r="I22" s="70">
        <v>6.2524706628051154</v>
      </c>
      <c r="J22" s="70">
        <v>6.3319760719607041</v>
      </c>
      <c r="K22" s="70">
        <v>6.8805160935974063</v>
      </c>
      <c r="L22" s="70">
        <v>7.1397698636191471</v>
      </c>
      <c r="M22" s="70">
        <v>7.01155149063593</v>
      </c>
      <c r="N22" s="70">
        <v>3.9337422551681369</v>
      </c>
      <c r="O22" s="70">
        <v>4.4165889641232452</v>
      </c>
      <c r="P22" s="70">
        <v>4.1777888902908114</v>
      </c>
      <c r="Q22" s="70">
        <v>3.6935532119837871</v>
      </c>
      <c r="R22" s="70">
        <v>3.1752430151130122</v>
      </c>
      <c r="S22" s="70">
        <v>3.4315821616481572</v>
      </c>
      <c r="T22" s="70">
        <v>51.132187331139392</v>
      </c>
      <c r="U22" s="70">
        <v>52.77379246837733</v>
      </c>
      <c r="V22" s="70">
        <v>52.54295003058521</v>
      </c>
      <c r="W22" s="70">
        <v>1.1991393218601307</v>
      </c>
      <c r="X22" s="70">
        <v>0.39610251391891405</v>
      </c>
      <c r="Y22" s="70">
        <v>0.79325806136277921</v>
      </c>
    </row>
    <row r="23" spans="1:35" ht="12.75" customHeight="1" x14ac:dyDescent="0.2">
      <c r="A23" s="419">
        <v>2001</v>
      </c>
      <c r="B23" s="70">
        <v>44.571168034037008</v>
      </c>
      <c r="C23" s="70">
        <v>46.33919483368161</v>
      </c>
      <c r="D23" s="70">
        <v>45.412970693734749</v>
      </c>
      <c r="E23" s="70">
        <v>32.516029191747705</v>
      </c>
      <c r="F23" s="70">
        <v>30.552001861804023</v>
      </c>
      <c r="G23" s="70">
        <v>31.58747188979974</v>
      </c>
      <c r="H23" s="70">
        <v>7.364050132172216</v>
      </c>
      <c r="I23" s="70">
        <v>7.2772875193040116</v>
      </c>
      <c r="J23" s="70">
        <v>7.3192505433330908</v>
      </c>
      <c r="K23" s="70">
        <v>6.0780999361089751</v>
      </c>
      <c r="L23" s="70">
        <v>7.2363679406168666</v>
      </c>
      <c r="M23" s="70">
        <v>6.6380285666069749</v>
      </c>
      <c r="N23" s="70">
        <v>4.5814979788831804</v>
      </c>
      <c r="O23" s="70">
        <v>4.5086804449797224</v>
      </c>
      <c r="P23" s="70">
        <v>4.5444830842279851</v>
      </c>
      <c r="Q23" s="70">
        <v>3.5113991337393418</v>
      </c>
      <c r="R23" s="70">
        <v>3.3734273934710797</v>
      </c>
      <c r="S23" s="70">
        <v>3.4431535218000646</v>
      </c>
      <c r="T23" s="70">
        <v>54.051076372651721</v>
      </c>
      <c r="U23" s="70">
        <v>53.606446391172803</v>
      </c>
      <c r="V23" s="70">
        <v>53.532387605767852</v>
      </c>
      <c r="W23" s="70">
        <v>1.3777555933112682</v>
      </c>
      <c r="X23" s="70">
        <v>0.713040006139398</v>
      </c>
      <c r="Y23" s="70">
        <v>1.0546417004944679</v>
      </c>
    </row>
    <row r="24" spans="1:35" ht="12.75" customHeight="1" x14ac:dyDescent="0.2">
      <c r="A24" s="419">
        <v>2002</v>
      </c>
      <c r="B24" s="70">
        <v>52.031794203639556</v>
      </c>
      <c r="C24" s="70">
        <v>49.7202698430727</v>
      </c>
      <c r="D24" s="70">
        <v>50.920764254850816</v>
      </c>
      <c r="E24" s="70">
        <v>29.545220387784592</v>
      </c>
      <c r="F24" s="70">
        <v>31.03320671231679</v>
      </c>
      <c r="G24" s="70">
        <v>30.260662628453751</v>
      </c>
      <c r="H24" s="70">
        <v>5.9926550822234717</v>
      </c>
      <c r="I24" s="70">
        <v>5.3779296427762526</v>
      </c>
      <c r="J24" s="70">
        <v>5.6937519722736178</v>
      </c>
      <c r="K24" s="70">
        <v>5.5104112752540164</v>
      </c>
      <c r="L24" s="70">
        <v>5.9234351499131286</v>
      </c>
      <c r="M24" s="70">
        <v>5.7094913973779127</v>
      </c>
      <c r="N24" s="70">
        <v>3.8423078729576905</v>
      </c>
      <c r="O24" s="70">
        <v>4.0984904175709564</v>
      </c>
      <c r="P24" s="70">
        <v>3.9657116924062272</v>
      </c>
      <c r="Q24" s="70">
        <v>2.4001331889750541</v>
      </c>
      <c r="R24" s="70">
        <v>3.3620302724273228</v>
      </c>
      <c r="S24" s="70">
        <v>2.8656859047792418</v>
      </c>
      <c r="T24" s="70">
        <v>47.290727807192631</v>
      </c>
      <c r="U24" s="70">
        <v>53.176167204395931</v>
      </c>
      <c r="V24" s="70">
        <v>48.49530359529075</v>
      </c>
      <c r="W24" s="70">
        <v>0.67747798916781299</v>
      </c>
      <c r="X24" s="70">
        <v>0.48463796192245906</v>
      </c>
      <c r="Y24" s="70">
        <v>0.58393214985906561</v>
      </c>
    </row>
    <row r="25" spans="1:35" ht="12.75" customHeight="1" x14ac:dyDescent="0.2">
      <c r="A25" s="419">
        <v>2003</v>
      </c>
      <c r="B25" s="70">
        <v>52.023893138527185</v>
      </c>
      <c r="C25" s="70">
        <v>50.996732664380694</v>
      </c>
      <c r="D25" s="70">
        <v>51.521108690577712</v>
      </c>
      <c r="E25" s="70">
        <v>29.09686436555582</v>
      </c>
      <c r="F25" s="70">
        <v>29.693564443158394</v>
      </c>
      <c r="G25" s="70">
        <v>29.388942893358415</v>
      </c>
      <c r="H25" s="70">
        <v>5.6089959614452098</v>
      </c>
      <c r="I25" s="70">
        <v>5.8736171757728988</v>
      </c>
      <c r="J25" s="70">
        <v>5.7385253139751162</v>
      </c>
      <c r="K25" s="70">
        <v>5.5978672661750668</v>
      </c>
      <c r="L25" s="70">
        <v>5.9149922568592403</v>
      </c>
      <c r="M25" s="70">
        <v>5.7530966751956152</v>
      </c>
      <c r="N25" s="70">
        <v>4.0216034986228069</v>
      </c>
      <c r="O25" s="70">
        <v>3.783658687654424</v>
      </c>
      <c r="P25" s="70">
        <v>3.9051319701363592</v>
      </c>
      <c r="Q25" s="70">
        <v>3.0884395943047411</v>
      </c>
      <c r="R25" s="70">
        <v>3.1573789615775665</v>
      </c>
      <c r="S25" s="70">
        <v>3.1221847028718712</v>
      </c>
      <c r="T25" s="70">
        <v>47.413770686104058</v>
      </c>
      <c r="U25" s="70">
        <v>49.699674346331172</v>
      </c>
      <c r="V25" s="70">
        <v>47.907881555537372</v>
      </c>
      <c r="W25" s="70">
        <v>0.56233617536875335</v>
      </c>
      <c r="X25" s="70">
        <v>0.58005581059613043</v>
      </c>
      <c r="Y25" s="70">
        <v>0.57100975387944664</v>
      </c>
    </row>
    <row r="26" spans="1:35" ht="12.75" customHeight="1" x14ac:dyDescent="0.2">
      <c r="A26" s="419">
        <v>2004</v>
      </c>
      <c r="B26" s="70">
        <v>56.432556233454576</v>
      </c>
      <c r="C26" s="70">
        <v>51.804796098423765</v>
      </c>
      <c r="D26" s="70">
        <v>54.197686063749849</v>
      </c>
      <c r="E26" s="70">
        <v>28.78322946924343</v>
      </c>
      <c r="F26" s="70">
        <v>31.186614289100913</v>
      </c>
      <c r="G26" s="70">
        <v>29.942752857623173</v>
      </c>
      <c r="H26" s="70">
        <v>4.3984752853075335</v>
      </c>
      <c r="I26" s="70">
        <v>5.5315788574057958</v>
      </c>
      <c r="J26" s="70">
        <v>4.9468381960315488</v>
      </c>
      <c r="K26" s="70">
        <v>4.8728327177190822</v>
      </c>
      <c r="L26" s="70">
        <v>4.427234036289402</v>
      </c>
      <c r="M26" s="70">
        <v>4.6559680601244642</v>
      </c>
      <c r="N26" s="70">
        <v>2.6998138900800104</v>
      </c>
      <c r="O26" s="70">
        <v>3.3749112081818757</v>
      </c>
      <c r="P26" s="70">
        <v>3.0265110930371524</v>
      </c>
      <c r="Q26" s="70">
        <v>2.1948617026477959</v>
      </c>
      <c r="R26" s="70">
        <v>3.1029067047458376</v>
      </c>
      <c r="S26" s="70">
        <v>2.63455341170107</v>
      </c>
      <c r="T26" s="70">
        <v>42.949213064997842</v>
      </c>
      <c r="U26" s="70">
        <v>48.431308529765694</v>
      </c>
      <c r="V26" s="70">
        <v>45.206623618517405</v>
      </c>
      <c r="W26" s="70">
        <v>0.61823070154758297</v>
      </c>
      <c r="X26" s="70">
        <v>0.5719588058536097</v>
      </c>
      <c r="Y26" s="70">
        <v>0.59569031773374148</v>
      </c>
    </row>
    <row r="27" spans="1:35" ht="12.75" customHeight="1" x14ac:dyDescent="0.2">
      <c r="A27" s="419">
        <v>2005</v>
      </c>
      <c r="B27" s="70">
        <v>51.612355648895218</v>
      </c>
      <c r="C27" s="70">
        <v>50.533704383529468</v>
      </c>
      <c r="D27" s="70">
        <v>51.087641156262833</v>
      </c>
      <c r="E27" s="70">
        <v>30.750927337607674</v>
      </c>
      <c r="F27" s="70">
        <v>31.729856918374246</v>
      </c>
      <c r="G27" s="70">
        <v>31.215251202786604</v>
      </c>
      <c r="H27" s="70">
        <v>6.2812137639436454</v>
      </c>
      <c r="I27" s="70">
        <v>4.8738577903703728</v>
      </c>
      <c r="J27" s="70">
        <v>5.5950588035730568</v>
      </c>
      <c r="K27" s="70">
        <v>4.5858309419785135</v>
      </c>
      <c r="L27" s="70">
        <v>5.7203211961824545</v>
      </c>
      <c r="M27" s="70">
        <v>5.1353918768216866</v>
      </c>
      <c r="N27" s="70">
        <v>3.1612023745559341</v>
      </c>
      <c r="O27" s="70">
        <v>3.5006633468932611</v>
      </c>
      <c r="P27" s="70">
        <v>3.324981620167816</v>
      </c>
      <c r="Q27" s="70">
        <v>3.0354850090609538</v>
      </c>
      <c r="R27" s="70">
        <v>3.2195569984912575</v>
      </c>
      <c r="S27" s="70">
        <v>3.1238066504282491</v>
      </c>
      <c r="T27" s="70">
        <v>47.814659427145209</v>
      </c>
      <c r="U27" s="70">
        <v>47.773164535417912</v>
      </c>
      <c r="V27" s="70">
        <v>48.394490153777411</v>
      </c>
      <c r="W27" s="70">
        <v>0.5729849239595759</v>
      </c>
      <c r="X27" s="70">
        <v>0.42203936615832183</v>
      </c>
      <c r="Y27" s="70">
        <v>0.51786868996071311</v>
      </c>
    </row>
    <row r="28" spans="1:35" ht="12.75" customHeight="1" x14ac:dyDescent="0.2">
      <c r="A28" s="419">
        <v>2006</v>
      </c>
      <c r="B28" s="70">
        <v>52.543423379454978</v>
      </c>
      <c r="C28" s="70">
        <v>51.049349855363225</v>
      </c>
      <c r="D28" s="70">
        <v>51.77271421690044</v>
      </c>
      <c r="E28" s="70">
        <v>29.489287098461169</v>
      </c>
      <c r="F28" s="70">
        <v>29.383616982512457</v>
      </c>
      <c r="G28" s="70">
        <v>29.454370914713451</v>
      </c>
      <c r="H28" s="70">
        <v>5.2138708020704287</v>
      </c>
      <c r="I28" s="70">
        <v>6.1859957530446223</v>
      </c>
      <c r="J28" s="70">
        <v>5.6834705062836219</v>
      </c>
      <c r="K28" s="70">
        <v>4.4293216571927685</v>
      </c>
      <c r="L28" s="70">
        <v>5.2353242968874323</v>
      </c>
      <c r="M28" s="70">
        <v>4.8185873876762839</v>
      </c>
      <c r="N28" s="70">
        <v>3.8173731623094169</v>
      </c>
      <c r="O28" s="70">
        <v>4.4208830513250748</v>
      </c>
      <c r="P28" s="70">
        <v>4.1084382800791772</v>
      </c>
      <c r="Q28" s="70">
        <v>3.9274678256792428</v>
      </c>
      <c r="R28" s="70">
        <v>3.4042768069691385</v>
      </c>
      <c r="S28" s="70">
        <v>3.7097235411157272</v>
      </c>
      <c r="T28" s="70">
        <v>46.877320545711321</v>
      </c>
      <c r="U28" s="70">
        <v>49.145742362574509</v>
      </c>
      <c r="V28" s="70">
        <v>47.774590629868257</v>
      </c>
      <c r="W28" s="70">
        <v>0.57925607483370412</v>
      </c>
      <c r="X28" s="70">
        <v>0.32055325389602335</v>
      </c>
      <c r="Y28" s="70">
        <v>0.45269515322904419</v>
      </c>
    </row>
    <row r="29" spans="1:35" ht="12.75" customHeight="1" x14ac:dyDescent="0.2">
      <c r="A29" s="419">
        <v>2007</v>
      </c>
      <c r="B29" s="70">
        <v>50.962940739409227</v>
      </c>
      <c r="C29" s="70">
        <v>48.950951330938139</v>
      </c>
      <c r="D29" s="70">
        <v>49.9697605079608</v>
      </c>
      <c r="E29" s="70">
        <v>30.996414774000776</v>
      </c>
      <c r="F29" s="70">
        <v>31.95312214655095</v>
      </c>
      <c r="G29" s="70">
        <v>31.450027894212518</v>
      </c>
      <c r="H29" s="70">
        <v>5.5706581463432778</v>
      </c>
      <c r="I29" s="70">
        <v>5.5597374783434121</v>
      </c>
      <c r="J29" s="70">
        <v>5.5569987687538402</v>
      </c>
      <c r="K29" s="70">
        <v>5.1127207583832437</v>
      </c>
      <c r="L29" s="70">
        <v>6.1775940858702585</v>
      </c>
      <c r="M29" s="70">
        <v>5.6387689892654782</v>
      </c>
      <c r="N29" s="70">
        <v>3.3575207603026338</v>
      </c>
      <c r="O29" s="70">
        <v>3.8472575261650572</v>
      </c>
      <c r="P29" s="70">
        <v>3.5892913780218376</v>
      </c>
      <c r="Q29" s="70">
        <v>3.1202304030488279</v>
      </c>
      <c r="R29" s="70">
        <v>3.1696615686635004</v>
      </c>
      <c r="S29" s="70">
        <v>3.1394407186868736</v>
      </c>
      <c r="T29" s="70">
        <v>48.157544842078849</v>
      </c>
      <c r="U29" s="70">
        <v>48.608974281168614</v>
      </c>
      <c r="V29" s="70">
        <v>49.374527748940551</v>
      </c>
      <c r="W29" s="70">
        <v>0.87951441851192524</v>
      </c>
      <c r="X29" s="70">
        <v>0.34167586346815843</v>
      </c>
      <c r="Y29" s="70">
        <v>0.65571174309949043</v>
      </c>
    </row>
    <row r="30" spans="1:35" ht="12.75" customHeight="1" x14ac:dyDescent="0.2">
      <c r="A30" s="419">
        <v>2008</v>
      </c>
      <c r="B30" s="70">
        <v>50.627197003210981</v>
      </c>
      <c r="C30" s="70">
        <v>49.132304383379171</v>
      </c>
      <c r="D30" s="70">
        <v>49.911926519755788</v>
      </c>
      <c r="E30" s="70">
        <v>30.346261023919251</v>
      </c>
      <c r="F30" s="70">
        <v>31.441884768072249</v>
      </c>
      <c r="G30" s="70">
        <v>30.8543527641128</v>
      </c>
      <c r="H30" s="70">
        <v>5.9488877796463271</v>
      </c>
      <c r="I30" s="70">
        <v>5.1375706774687409</v>
      </c>
      <c r="J30" s="70">
        <v>5.5471278941484732</v>
      </c>
      <c r="K30" s="70">
        <v>5.9726348995292673</v>
      </c>
      <c r="L30" s="70">
        <v>6.2755890620742587</v>
      </c>
      <c r="M30" s="70">
        <v>6.1109384922757961</v>
      </c>
      <c r="N30" s="70">
        <v>3.0930997289657647</v>
      </c>
      <c r="O30" s="70">
        <v>4.3579254598706587</v>
      </c>
      <c r="P30" s="70">
        <v>3.7017490608182775</v>
      </c>
      <c r="Q30" s="70">
        <v>3.0374258200473396</v>
      </c>
      <c r="R30" s="70">
        <v>2.8981182217926111</v>
      </c>
      <c r="S30" s="70">
        <v>2.9859875547324397</v>
      </c>
      <c r="T30" s="70">
        <v>48.398309252109193</v>
      </c>
      <c r="U30" s="70">
        <v>50.29244124171845</v>
      </c>
      <c r="V30" s="70">
        <v>49.200155766087789</v>
      </c>
      <c r="W30" s="70">
        <v>0.97449374467982364</v>
      </c>
      <c r="X30" s="70">
        <v>0.75660742734341457</v>
      </c>
      <c r="Y30" s="70">
        <v>0.88791771415179066</v>
      </c>
    </row>
    <row r="31" spans="1:35" ht="12.75" customHeight="1" x14ac:dyDescent="0.2">
      <c r="A31" s="419">
        <v>2009</v>
      </c>
      <c r="B31" s="70">
        <v>51.824699139829868</v>
      </c>
      <c r="C31" s="70">
        <v>49.120619469707314</v>
      </c>
      <c r="D31" s="70">
        <v>50.523650630042681</v>
      </c>
      <c r="E31" s="70">
        <v>29.003405760439609</v>
      </c>
      <c r="F31" s="70">
        <v>32.191720152774081</v>
      </c>
      <c r="G31" s="70">
        <v>30.53615427856559</v>
      </c>
      <c r="H31" s="70">
        <v>5.5382642257616252</v>
      </c>
      <c r="I31" s="70">
        <v>5.5966020274600261</v>
      </c>
      <c r="J31" s="70">
        <v>5.5624715489949548</v>
      </c>
      <c r="K31" s="70">
        <v>6.1061523715153996</v>
      </c>
      <c r="L31" s="70">
        <v>6.0003920134781561</v>
      </c>
      <c r="M31" s="70">
        <v>6.0690526464610786</v>
      </c>
      <c r="N31" s="70">
        <v>2.8343190002762793</v>
      </c>
      <c r="O31" s="70">
        <v>3.7400234404857806</v>
      </c>
      <c r="P31" s="70">
        <v>3.2738691671871303</v>
      </c>
      <c r="Q31" s="70">
        <v>3.8714758412179964</v>
      </c>
      <c r="R31" s="70">
        <v>2.6704712525245209</v>
      </c>
      <c r="S31" s="70">
        <v>3.2827648699684158</v>
      </c>
      <c r="T31" s="70">
        <v>47.353617199212628</v>
      </c>
      <c r="U31" s="70">
        <v>50.187523973050972</v>
      </c>
      <c r="V31" s="70">
        <v>48.724312511177175</v>
      </c>
      <c r="W31" s="70">
        <v>0.82168366095750489</v>
      </c>
      <c r="X31" s="70">
        <v>0.68017164356985838</v>
      </c>
      <c r="Y31" s="70">
        <v>0.75203685877972748</v>
      </c>
    </row>
    <row r="32" spans="1:35" ht="12.75" customHeight="1" x14ac:dyDescent="0.2">
      <c r="A32" s="419">
        <v>2010</v>
      </c>
      <c r="B32" s="70">
        <v>53.978675804039845</v>
      </c>
      <c r="C32" s="70">
        <v>50.808350917994773</v>
      </c>
      <c r="D32" s="70">
        <v>52.435165158582478</v>
      </c>
      <c r="E32" s="70">
        <v>27.123988597094634</v>
      </c>
      <c r="F32" s="70">
        <v>30.540760439175223</v>
      </c>
      <c r="G32" s="70">
        <v>28.761583473546292</v>
      </c>
      <c r="H32" s="70">
        <v>5.287875582046067</v>
      </c>
      <c r="I32" s="70">
        <v>5.1722459846668496</v>
      </c>
      <c r="J32" s="70">
        <v>5.2273393475059651</v>
      </c>
      <c r="K32" s="70">
        <v>5.2753078895152781</v>
      </c>
      <c r="L32" s="70">
        <v>5.7936799634110843</v>
      </c>
      <c r="M32" s="70">
        <v>5.5434115564887296</v>
      </c>
      <c r="N32" s="70">
        <v>2.4955653433289373</v>
      </c>
      <c r="O32" s="70">
        <v>4.3310530327684784</v>
      </c>
      <c r="P32" s="70">
        <v>3.3852373431506497</v>
      </c>
      <c r="Q32" s="70">
        <v>4.7189705041727503</v>
      </c>
      <c r="R32" s="70">
        <v>2.9807238320855962</v>
      </c>
      <c r="S32" s="70">
        <v>3.8912062320223866</v>
      </c>
      <c r="T32" s="70">
        <v>44.90170791615872</v>
      </c>
      <c r="U32" s="70">
        <v>50.506194700391248</v>
      </c>
      <c r="V32" s="70">
        <v>46.808777952714017</v>
      </c>
      <c r="W32" s="70">
        <v>1.1196162798014362</v>
      </c>
      <c r="X32" s="70">
        <v>0.37318582990143684</v>
      </c>
      <c r="Y32" s="70">
        <v>0.75605688870080345</v>
      </c>
    </row>
    <row r="33" spans="1:26" ht="12.75" customHeight="1" x14ac:dyDescent="0.2">
      <c r="A33" s="419">
        <v>2011</v>
      </c>
      <c r="B33" s="70">
        <v>54.669018641581921</v>
      </c>
      <c r="C33" s="70">
        <v>54.008886013863325</v>
      </c>
      <c r="D33" s="70">
        <v>54.375673657620801</v>
      </c>
      <c r="E33" s="70">
        <v>28.190018919455252</v>
      </c>
      <c r="F33" s="70">
        <v>28.067668103227426</v>
      </c>
      <c r="G33" s="70">
        <v>28.110069745097888</v>
      </c>
      <c r="H33" s="70">
        <v>4.9800995394070142</v>
      </c>
      <c r="I33" s="70">
        <v>4.7606407293638533</v>
      </c>
      <c r="J33" s="70">
        <v>4.8881929900460666</v>
      </c>
      <c r="K33" s="70">
        <v>4.9353312348088725</v>
      </c>
      <c r="L33" s="70">
        <v>5.8485531842376517</v>
      </c>
      <c r="M33" s="70">
        <v>5.3685853777338854</v>
      </c>
      <c r="N33" s="70">
        <v>3.3535326404790893</v>
      </c>
      <c r="O33" s="70">
        <v>3.5748596483178741</v>
      </c>
      <c r="P33" s="70">
        <v>3.4552911889973608</v>
      </c>
      <c r="Q33" s="70">
        <v>2.8601619301439838</v>
      </c>
      <c r="R33" s="70">
        <v>3.0556674788331963</v>
      </c>
      <c r="S33" s="70">
        <v>2.9502022318958634</v>
      </c>
      <c r="T33" s="70">
        <v>44.319144264295815</v>
      </c>
      <c r="U33" s="70">
        <v>48.50792423984997</v>
      </c>
      <c r="V33" s="70">
        <v>44.772341533771062</v>
      </c>
      <c r="W33" s="70">
        <v>1.011837094122263</v>
      </c>
      <c r="X33" s="70">
        <v>0.6837248421552552</v>
      </c>
      <c r="Y33" s="70">
        <v>0.85198480860428261</v>
      </c>
    </row>
    <row r="34" spans="1:26" ht="12.75" customHeight="1" x14ac:dyDescent="0.2">
      <c r="A34" s="24" t="s">
        <v>89</v>
      </c>
      <c r="B34" s="70">
        <v>60.871317616116812</v>
      </c>
      <c r="C34" s="70">
        <v>59.1631521276488</v>
      </c>
      <c r="D34" s="70">
        <v>60.040687408163876</v>
      </c>
      <c r="E34" s="70">
        <v>26.105741198922168</v>
      </c>
      <c r="F34" s="70">
        <v>27.000536339329322</v>
      </c>
      <c r="G34" s="70">
        <v>26.533634427922927</v>
      </c>
      <c r="H34" s="70">
        <v>3.9057076660212351</v>
      </c>
      <c r="I34" s="70">
        <v>4.5858611096260038</v>
      </c>
      <c r="J34" s="70">
        <v>4.2317677308836297</v>
      </c>
      <c r="K34" s="70">
        <v>3.5345347275158772</v>
      </c>
      <c r="L34" s="70">
        <v>4.0457885218761414</v>
      </c>
      <c r="M34" s="70">
        <v>3.8009692131300135</v>
      </c>
      <c r="N34" s="70">
        <v>2.2397063213796811</v>
      </c>
      <c r="O34" s="70">
        <v>2.6506518290094139</v>
      </c>
      <c r="P34" s="70">
        <v>2.4368424045350858</v>
      </c>
      <c r="Q34" s="70">
        <v>1.9218963259005153</v>
      </c>
      <c r="R34" s="70">
        <v>1.9496537356800692</v>
      </c>
      <c r="S34" s="70">
        <v>1.9332640573204964</v>
      </c>
      <c r="T34" s="70">
        <v>37.707586239739193</v>
      </c>
      <c r="U34" s="70">
        <v>40.232491535520943</v>
      </c>
      <c r="V34" s="70">
        <v>38.936477833792154</v>
      </c>
      <c r="W34" s="70">
        <v>1.4210961441439927</v>
      </c>
      <c r="X34" s="70">
        <v>0.60435633683169698</v>
      </c>
      <c r="Y34" s="70">
        <v>1.0228347580469417</v>
      </c>
      <c r="Z34" s="80"/>
    </row>
    <row r="35" spans="1:26" ht="12.75" customHeight="1" x14ac:dyDescent="0.2">
      <c r="A35" s="24" t="s">
        <v>90</v>
      </c>
      <c r="B35" s="70">
        <v>60.243974008064285</v>
      </c>
      <c r="C35" s="70">
        <v>56.784712493023036</v>
      </c>
      <c r="D35" s="70">
        <v>58.583522000000002</v>
      </c>
      <c r="E35" s="70">
        <v>25.249175019147192</v>
      </c>
      <c r="F35" s="70">
        <v>26.610790406988073</v>
      </c>
      <c r="G35" s="70">
        <v>25.877452999999999</v>
      </c>
      <c r="H35" s="70">
        <v>4.0822502662371001</v>
      </c>
      <c r="I35" s="70">
        <v>5.2745590084104688</v>
      </c>
      <c r="J35" s="70">
        <v>4.6959650000000002</v>
      </c>
      <c r="K35" s="70">
        <v>3.4638761469661694</v>
      </c>
      <c r="L35" s="70">
        <v>4.9218529541220146</v>
      </c>
      <c r="M35" s="70">
        <v>4.1677520000000001</v>
      </c>
      <c r="N35" s="70">
        <v>2.5571568387155947</v>
      </c>
      <c r="O35" s="70">
        <v>2.501839808865173</v>
      </c>
      <c r="P35" s="70">
        <v>2.5244019999999998</v>
      </c>
      <c r="Q35" s="70">
        <v>2.9420631577011904</v>
      </c>
      <c r="R35" s="70">
        <v>2.9060950789004707</v>
      </c>
      <c r="S35" s="70">
        <v>2.9178869999999999</v>
      </c>
      <c r="T35" s="70">
        <v>38.294521428767155</v>
      </c>
      <c r="U35" s="70">
        <v>42.215137257286202</v>
      </c>
      <c r="V35" s="70">
        <v>40.183458000000002</v>
      </c>
      <c r="W35" s="70">
        <v>1.4615045631685619</v>
      </c>
      <c r="X35" s="70">
        <v>1.0001502496890258</v>
      </c>
      <c r="Y35" s="70">
        <v>1.2330190000000001</v>
      </c>
      <c r="Z35" s="80"/>
    </row>
    <row r="36" spans="1:26" ht="12.75" customHeight="1" x14ac:dyDescent="0.2">
      <c r="A36" s="419">
        <v>2013</v>
      </c>
      <c r="B36" s="70">
        <v>71.829016229294652</v>
      </c>
      <c r="C36" s="70">
        <v>70.961874881770981</v>
      </c>
      <c r="D36" s="70">
        <v>71.294051999999994</v>
      </c>
      <c r="E36" s="70">
        <v>16.193085412569598</v>
      </c>
      <c r="F36" s="70">
        <v>17.530380118691767</v>
      </c>
      <c r="G36" s="70">
        <v>16.876477999999999</v>
      </c>
      <c r="H36" s="70">
        <v>3.2462017310624169</v>
      </c>
      <c r="I36" s="70">
        <v>3.5029722043947107</v>
      </c>
      <c r="J36" s="70">
        <v>3.4129179999999999</v>
      </c>
      <c r="K36" s="70">
        <v>3.3186215224524163</v>
      </c>
      <c r="L36" s="70">
        <v>3.1022048622503351</v>
      </c>
      <c r="M36" s="70">
        <v>3.237117</v>
      </c>
      <c r="N36" s="70">
        <v>2.1283086188476736</v>
      </c>
      <c r="O36" s="70">
        <v>2.1891729738126404</v>
      </c>
      <c r="P36" s="70">
        <v>2.147259</v>
      </c>
      <c r="Q36" s="70">
        <v>1.9715472267976315</v>
      </c>
      <c r="R36" s="70">
        <v>1.8189908638559034</v>
      </c>
      <c r="S36" s="70">
        <v>1.9078710000000001</v>
      </c>
      <c r="T36" s="70">
        <v>26.857764511727638</v>
      </c>
      <c r="U36" s="70">
        <v>28.143721023005355</v>
      </c>
      <c r="V36" s="70">
        <v>27.581643</v>
      </c>
      <c r="W36" s="70">
        <v>1.3132192589777074</v>
      </c>
      <c r="X36" s="70">
        <v>0.89440409522573172</v>
      </c>
      <c r="Y36" s="70">
        <v>1.1243050000000001</v>
      </c>
      <c r="Z36" s="80"/>
    </row>
    <row r="37" spans="1:26" ht="12.75" customHeight="1" x14ac:dyDescent="0.2">
      <c r="A37" s="419">
        <v>2014</v>
      </c>
      <c r="B37" s="70">
        <v>74.131821995230098</v>
      </c>
      <c r="C37" s="70">
        <v>71.591140056040501</v>
      </c>
      <c r="D37" s="70">
        <v>72.903233</v>
      </c>
      <c r="E37" s="70">
        <v>13.917216264538199</v>
      </c>
      <c r="F37" s="70">
        <v>15.544668450827</v>
      </c>
      <c r="G37" s="70">
        <v>14.671151</v>
      </c>
      <c r="H37" s="70">
        <v>3.2587686216057001</v>
      </c>
      <c r="I37" s="70">
        <v>3.8932758167150201</v>
      </c>
      <c r="J37" s="70">
        <v>3.5575450000000002</v>
      </c>
      <c r="K37" s="70">
        <v>3.1512597393029198</v>
      </c>
      <c r="L37" s="70">
        <v>4.5482906406377799</v>
      </c>
      <c r="M37" s="70">
        <v>3.8383419999999999</v>
      </c>
      <c r="N37" s="70">
        <v>1.9166837458707799</v>
      </c>
      <c r="O37" s="70">
        <v>1.7218768035868799</v>
      </c>
      <c r="P37" s="70">
        <v>1.8184469999999999</v>
      </c>
      <c r="Q37" s="70">
        <v>1.9811014086590299</v>
      </c>
      <c r="R37" s="70">
        <v>2.0351877214207801</v>
      </c>
      <c r="S37" s="70">
        <v>2.0230459999999999</v>
      </c>
      <c r="T37" s="70">
        <v>24.22502977997663</v>
      </c>
      <c r="U37" s="70">
        <v>27.743299433187463</v>
      </c>
      <c r="V37" s="70">
        <v>25.908531</v>
      </c>
      <c r="W37" s="70">
        <v>1.6431482247932201</v>
      </c>
      <c r="X37" s="70">
        <v>0.66556051077212597</v>
      </c>
      <c r="Y37" s="70">
        <v>1.1882360000000001</v>
      </c>
      <c r="Z37" s="80"/>
    </row>
    <row r="38" spans="1:26" ht="12.75" customHeight="1" x14ac:dyDescent="0.2">
      <c r="A38" s="442">
        <v>2015</v>
      </c>
      <c r="B38" s="70">
        <v>73.343603078274199</v>
      </c>
      <c r="C38" s="70">
        <v>72.277136443538083</v>
      </c>
      <c r="D38" s="70">
        <v>72.752888999999996</v>
      </c>
      <c r="E38" s="70">
        <v>14.166175776156864</v>
      </c>
      <c r="F38" s="70">
        <v>15.816307491140041</v>
      </c>
      <c r="G38" s="70">
        <v>14.965106</v>
      </c>
      <c r="H38" s="70">
        <v>3.419495918932657</v>
      </c>
      <c r="I38" s="70">
        <v>3.8848711676893335</v>
      </c>
      <c r="J38" s="70">
        <v>3.6453639999999998</v>
      </c>
      <c r="K38" s="70">
        <v>3.1310376688412447</v>
      </c>
      <c r="L38" s="70">
        <v>2.6437845090857923</v>
      </c>
      <c r="M38" s="70">
        <v>2.9194450000000001</v>
      </c>
      <c r="N38" s="70">
        <v>1.6010001483166874</v>
      </c>
      <c r="O38" s="70">
        <v>2.1972173986606447</v>
      </c>
      <c r="P38" s="70">
        <v>1.899834</v>
      </c>
      <c r="Q38" s="70">
        <v>2.2399960479631464</v>
      </c>
      <c r="R38" s="70">
        <v>2.0771864100944621</v>
      </c>
      <c r="S38" s="70">
        <v>2.1694840000000002</v>
      </c>
      <c r="T38" s="70">
        <v>24.557705560210831</v>
      </c>
      <c r="U38" s="70">
        <v>26.619366976669735</v>
      </c>
      <c r="V38" s="70">
        <v>25.599233000000002</v>
      </c>
      <c r="W38" s="70">
        <v>2.098691361514275</v>
      </c>
      <c r="X38" s="70">
        <v>1.1034965797943483</v>
      </c>
      <c r="Y38" s="70">
        <v>1.647878</v>
      </c>
      <c r="Z38" s="80"/>
    </row>
    <row r="39" spans="1:26" s="618" customFormat="1" ht="12.75" customHeight="1" x14ac:dyDescent="0.2">
      <c r="A39" s="484">
        <v>2016</v>
      </c>
      <c r="B39" s="70">
        <v>75.048241424452996</v>
      </c>
      <c r="C39" s="70">
        <v>73.357609719206295</v>
      </c>
      <c r="D39" s="70">
        <v>73.715332000000004</v>
      </c>
      <c r="E39" s="70">
        <v>14.4696142814613</v>
      </c>
      <c r="F39" s="70">
        <v>15.068324085564401</v>
      </c>
      <c r="G39" s="70">
        <v>14.704884</v>
      </c>
      <c r="H39" s="70">
        <v>2.5653443842222101</v>
      </c>
      <c r="I39" s="70">
        <v>2.9480312236441599</v>
      </c>
      <c r="J39" s="70">
        <v>2.8503769999999999</v>
      </c>
      <c r="K39" s="70">
        <v>2.5868829424696602</v>
      </c>
      <c r="L39" s="70">
        <v>3.3059466952229299</v>
      </c>
      <c r="M39" s="70">
        <v>2.965268</v>
      </c>
      <c r="N39" s="70">
        <v>1.44232359338475</v>
      </c>
      <c r="O39" s="70">
        <v>2.18690851104913</v>
      </c>
      <c r="P39" s="70">
        <v>1.921441</v>
      </c>
      <c r="Q39" s="70">
        <v>1.87459440563624</v>
      </c>
      <c r="R39" s="70">
        <v>1.86391595968771</v>
      </c>
      <c r="S39" s="70">
        <v>2.0344449999999998</v>
      </c>
      <c r="T39" s="70">
        <v>22.938759607174202</v>
      </c>
      <c r="U39" s="70">
        <v>25.373126475168299</v>
      </c>
      <c r="V39" s="70">
        <v>24.476414999999999</v>
      </c>
      <c r="W39" s="70">
        <v>2.01299896837281</v>
      </c>
      <c r="X39" s="70">
        <v>1.2692638056254</v>
      </c>
      <c r="Y39" s="70">
        <v>1.8082530000000001</v>
      </c>
      <c r="Z39" s="80"/>
    </row>
    <row r="40" spans="1:26" s="960" customFormat="1" ht="12.75" customHeight="1" x14ac:dyDescent="0.2">
      <c r="A40" s="484">
        <v>2017</v>
      </c>
      <c r="B40" s="70">
        <v>74.513040607461207</v>
      </c>
      <c r="C40" s="70">
        <v>70.268433571185895</v>
      </c>
      <c r="D40" s="70">
        <v>72.240365999999995</v>
      </c>
      <c r="E40" s="70">
        <v>13.13965</v>
      </c>
      <c r="F40" s="70">
        <v>16.139993</v>
      </c>
      <c r="G40" s="70">
        <v>14.63096</v>
      </c>
      <c r="H40" s="70">
        <v>3.5325190000000002</v>
      </c>
      <c r="I40" s="70">
        <v>3.4998300000000002</v>
      </c>
      <c r="J40" s="70">
        <v>3.5271059999999999</v>
      </c>
      <c r="K40" s="70">
        <v>2.8392210000000002</v>
      </c>
      <c r="L40" s="70">
        <v>4.4512400000000003</v>
      </c>
      <c r="M40" s="70">
        <v>3.6903980000000001</v>
      </c>
      <c r="N40" s="70">
        <v>1.848795</v>
      </c>
      <c r="O40" s="70">
        <v>2.3445459999999998</v>
      </c>
      <c r="P40" s="70">
        <v>2.1227960000000001</v>
      </c>
      <c r="Q40" s="70">
        <v>2.0798939999999999</v>
      </c>
      <c r="R40" s="70">
        <v>2.4464830000000002</v>
      </c>
      <c r="S40" s="70">
        <v>2.3350749999999998</v>
      </c>
      <c r="T40" s="70">
        <v>23.440079000000001</v>
      </c>
      <c r="U40" s="70">
        <v>28.882093000000001</v>
      </c>
      <c r="V40" s="70">
        <v>26.306336000000002</v>
      </c>
      <c r="W40" s="70">
        <v>2.0468799999999998</v>
      </c>
      <c r="X40" s="70">
        <v>0.84947300000000003</v>
      </c>
      <c r="Y40" s="70">
        <v>1.453298</v>
      </c>
      <c r="Z40" s="80"/>
    </row>
    <row r="41" spans="1:26" ht="12.75" customHeight="1" x14ac:dyDescent="0.2">
      <c r="A41" s="419">
        <v>2018</v>
      </c>
      <c r="B41" s="70">
        <v>71.695496700548105</v>
      </c>
      <c r="C41" s="70">
        <v>69.378750484744302</v>
      </c>
      <c r="D41" s="70">
        <v>70.408072635166604</v>
      </c>
      <c r="E41" s="70">
        <v>15.7740835209874</v>
      </c>
      <c r="F41" s="70">
        <v>17.4354692274987</v>
      </c>
      <c r="G41" s="70">
        <v>16.569177122954901</v>
      </c>
      <c r="H41" s="70">
        <v>3.3884271716494299</v>
      </c>
      <c r="I41" s="70">
        <v>3.8103082415111</v>
      </c>
      <c r="J41" s="70">
        <v>3.6231845233161999</v>
      </c>
      <c r="K41" s="70">
        <v>3.0650240423966899</v>
      </c>
      <c r="L41" s="70">
        <v>3.9170247789223498</v>
      </c>
      <c r="M41" s="70">
        <v>3.50404511475223</v>
      </c>
      <c r="N41" s="70">
        <v>1.9073733084093101</v>
      </c>
      <c r="O41" s="70">
        <v>2.1943513745932299</v>
      </c>
      <c r="P41" s="70">
        <v>2.06660361964776</v>
      </c>
      <c r="Q41" s="70">
        <v>2.2486417399374501</v>
      </c>
      <c r="R41" s="70">
        <v>2.2104977289482899</v>
      </c>
      <c r="S41" s="70">
        <v>2.2839935441042098</v>
      </c>
      <c r="T41" s="70">
        <v>26.383549783380278</v>
      </c>
      <c r="U41" s="70">
        <v>29.567651351473671</v>
      </c>
      <c r="V41" s="70">
        <v>28.047003924775304</v>
      </c>
      <c r="W41" s="70">
        <v>1.92095351607162</v>
      </c>
      <c r="X41" s="70">
        <v>1.05359816378203</v>
      </c>
      <c r="Y41" s="70">
        <v>1.5449234400580401</v>
      </c>
      <c r="Z41" s="80"/>
    </row>
    <row r="42" spans="1:26" ht="6" customHeight="1" x14ac:dyDescent="0.2">
      <c r="A42" s="205"/>
      <c r="B42" s="205"/>
      <c r="C42" s="205"/>
      <c r="D42" s="205"/>
      <c r="E42" s="205"/>
      <c r="F42" s="205"/>
      <c r="G42" s="205"/>
      <c r="H42" s="205"/>
      <c r="I42" s="205"/>
      <c r="J42" s="205"/>
      <c r="K42" s="205"/>
      <c r="L42" s="205"/>
      <c r="M42" s="205"/>
      <c r="N42" s="205"/>
      <c r="O42" s="205"/>
      <c r="P42" s="205"/>
      <c r="Q42" s="205"/>
      <c r="R42" s="205"/>
      <c r="S42" s="205"/>
      <c r="T42" s="205"/>
      <c r="U42" s="205"/>
      <c r="V42" s="205"/>
      <c r="W42" s="205"/>
      <c r="X42" s="205"/>
      <c r="Y42" s="205"/>
    </row>
    <row r="43" spans="1:26" ht="12.75" customHeight="1" x14ac:dyDescent="0.2">
      <c r="A43" s="1399" t="s">
        <v>169</v>
      </c>
      <c r="B43" s="1372"/>
      <c r="C43" s="1372"/>
      <c r="D43" s="1372"/>
      <c r="E43" s="1372"/>
      <c r="F43" s="1372"/>
      <c r="G43" s="1372"/>
      <c r="H43" s="1372"/>
      <c r="I43" s="1372"/>
      <c r="J43" s="1372"/>
      <c r="K43" s="1372"/>
      <c r="L43" s="1372"/>
      <c r="M43" s="1372"/>
      <c r="N43" s="1372"/>
      <c r="O43" s="1372"/>
      <c r="P43" s="1372"/>
      <c r="Q43" s="1372"/>
      <c r="R43" s="1372"/>
      <c r="S43" s="1372"/>
      <c r="T43" s="1372"/>
      <c r="U43" s="1372"/>
      <c r="V43" s="1372"/>
      <c r="W43" s="1372"/>
      <c r="X43" s="1372"/>
      <c r="Y43" s="569"/>
    </row>
    <row r="44" spans="1:26" s="37" customFormat="1" ht="6" customHeight="1" x14ac:dyDescent="0.25">
      <c r="A44" s="417" t="s">
        <v>39</v>
      </c>
      <c r="B44" s="415"/>
      <c r="C44" s="415"/>
      <c r="D44" s="565"/>
      <c r="E44" s="415"/>
      <c r="F44" s="415"/>
      <c r="G44" s="565"/>
      <c r="H44" s="415"/>
      <c r="I44" s="415"/>
      <c r="J44" s="565"/>
      <c r="K44" s="415"/>
      <c r="L44" s="415"/>
      <c r="M44" s="565"/>
      <c r="N44" s="415"/>
      <c r="O44" s="86"/>
      <c r="P44" s="86"/>
    </row>
    <row r="45" spans="1:26" s="37" customFormat="1" ht="12.75" customHeight="1" x14ac:dyDescent="0.25">
      <c r="A45" s="1399" t="s">
        <v>194</v>
      </c>
      <c r="B45" s="1372"/>
      <c r="C45" s="1372"/>
      <c r="D45" s="1372"/>
      <c r="E45" s="1372"/>
      <c r="F45" s="1372"/>
      <c r="G45" s="1372"/>
      <c r="H45" s="1372"/>
      <c r="I45" s="1372"/>
      <c r="J45" s="1372"/>
      <c r="K45" s="1372"/>
      <c r="L45" s="1372"/>
      <c r="M45" s="1372"/>
      <c r="N45" s="1372"/>
      <c r="O45" s="1372"/>
      <c r="P45" s="1372"/>
      <c r="Q45" s="1372"/>
      <c r="R45" s="1372"/>
      <c r="S45" s="1372"/>
      <c r="T45" s="1372"/>
      <c r="U45" s="1372"/>
      <c r="V45" s="1372"/>
      <c r="W45" s="1372"/>
      <c r="X45" s="1372"/>
      <c r="Y45" s="569"/>
    </row>
    <row r="46" spans="1:26" x14ac:dyDescent="0.2">
      <c r="F46" s="846"/>
      <c r="G46" s="870"/>
      <c r="H46" s="870"/>
      <c r="I46" s="870"/>
      <c r="J46" s="870"/>
      <c r="K46" s="870"/>
      <c r="L46" s="870"/>
      <c r="M46" s="871"/>
      <c r="N46" s="870"/>
      <c r="O46" s="869"/>
      <c r="P46" s="144"/>
    </row>
    <row r="47" spans="1:26" x14ac:dyDescent="0.2">
      <c r="F47" s="846"/>
      <c r="G47" s="870"/>
      <c r="H47" s="870"/>
      <c r="I47" s="870"/>
      <c r="J47" s="870"/>
      <c r="K47" s="870"/>
      <c r="L47" s="870"/>
      <c r="M47" s="871"/>
      <c r="N47" s="870"/>
      <c r="O47" s="869"/>
      <c r="P47" s="144"/>
    </row>
    <row r="48" spans="1:26" x14ac:dyDescent="0.2">
      <c r="F48" s="846"/>
      <c r="G48" s="870"/>
      <c r="H48" s="870"/>
      <c r="I48" s="870"/>
      <c r="J48" s="870"/>
      <c r="K48" s="870"/>
      <c r="L48" s="870"/>
      <c r="M48" s="871"/>
      <c r="N48" s="870"/>
      <c r="O48" s="869"/>
      <c r="P48" s="144"/>
    </row>
    <row r="49" spans="6:16" x14ac:dyDescent="0.2">
      <c r="F49" s="846"/>
      <c r="G49" s="870"/>
      <c r="H49" s="870"/>
      <c r="I49" s="870"/>
      <c r="J49" s="870"/>
      <c r="K49" s="870"/>
      <c r="L49" s="870"/>
      <c r="M49" s="871"/>
      <c r="N49" s="870"/>
      <c r="O49" s="869"/>
      <c r="P49" s="144"/>
    </row>
    <row r="50" spans="6:16" x14ac:dyDescent="0.2">
      <c r="F50" s="846"/>
      <c r="G50" s="870"/>
      <c r="H50" s="870"/>
      <c r="I50" s="870"/>
      <c r="J50" s="870"/>
      <c r="K50" s="870"/>
      <c r="L50" s="870"/>
      <c r="M50" s="871"/>
      <c r="N50" s="870"/>
      <c r="O50" s="869"/>
      <c r="P50" s="144"/>
    </row>
    <row r="51" spans="6:16" x14ac:dyDescent="0.2">
      <c r="F51" s="846"/>
      <c r="G51" s="870"/>
      <c r="H51" s="870"/>
      <c r="I51" s="870"/>
      <c r="J51" s="870"/>
      <c r="K51" s="870"/>
      <c r="L51" s="870"/>
      <c r="M51" s="871"/>
      <c r="N51" s="870"/>
      <c r="O51" s="869"/>
      <c r="P51" s="144"/>
    </row>
    <row r="52" spans="6:16" x14ac:dyDescent="0.2">
      <c r="F52" s="846"/>
      <c r="G52" s="870"/>
      <c r="H52" s="870"/>
      <c r="I52" s="870"/>
      <c r="J52" s="870"/>
      <c r="K52" s="870"/>
      <c r="L52" s="870"/>
      <c r="M52" s="871"/>
      <c r="N52" s="870"/>
      <c r="O52" s="869"/>
      <c r="P52" s="144"/>
    </row>
    <row r="53" spans="6:16" x14ac:dyDescent="0.2">
      <c r="F53" s="846"/>
      <c r="G53" s="870"/>
      <c r="H53" s="870"/>
      <c r="I53" s="870"/>
      <c r="J53" s="870"/>
      <c r="K53" s="870"/>
      <c r="L53" s="870"/>
      <c r="M53" s="871"/>
      <c r="N53" s="870"/>
      <c r="O53" s="869"/>
      <c r="P53" s="144"/>
    </row>
    <row r="54" spans="6:16" x14ac:dyDescent="0.2">
      <c r="F54" s="846"/>
      <c r="G54" s="870"/>
      <c r="H54" s="870"/>
      <c r="I54" s="870"/>
      <c r="J54" s="870"/>
      <c r="K54" s="870"/>
      <c r="L54" s="870"/>
      <c r="M54" s="871"/>
      <c r="N54" s="870"/>
      <c r="O54" s="869"/>
      <c r="P54" s="144"/>
    </row>
    <row r="55" spans="6:16" x14ac:dyDescent="0.2">
      <c r="F55" s="846"/>
      <c r="G55" s="870"/>
      <c r="H55" s="870"/>
      <c r="I55" s="870"/>
      <c r="J55" s="870"/>
      <c r="K55" s="870"/>
      <c r="L55" s="870"/>
      <c r="M55" s="871"/>
      <c r="N55" s="870"/>
      <c r="O55" s="869"/>
      <c r="P55" s="144"/>
    </row>
    <row r="56" spans="6:16" x14ac:dyDescent="0.2">
      <c r="F56" s="846"/>
      <c r="G56" s="870"/>
      <c r="H56" s="870"/>
      <c r="I56" s="870"/>
      <c r="J56" s="870"/>
      <c r="K56" s="870"/>
      <c r="L56" s="870"/>
      <c r="M56" s="871"/>
      <c r="N56" s="870"/>
      <c r="O56" s="869"/>
      <c r="P56" s="144"/>
    </row>
  </sheetData>
  <mergeCells count="12">
    <mergeCell ref="A43:X43"/>
    <mergeCell ref="A45:X45"/>
    <mergeCell ref="O1:T1"/>
    <mergeCell ref="A2:Y2"/>
    <mergeCell ref="T3:V3"/>
    <mergeCell ref="E3:G3"/>
    <mergeCell ref="H3:J3"/>
    <mergeCell ref="K3:M3"/>
    <mergeCell ref="N3:P3"/>
    <mergeCell ref="Q3:S3"/>
    <mergeCell ref="B3:D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H25"/>
  <sheetViews>
    <sheetView workbookViewId="0">
      <pane ySplit="4" topLeftCell="A5" activePane="bottomLeft" state="frozen"/>
      <selection activeCell="A2" sqref="A2:XFD2"/>
      <selection pane="bottomLeft" activeCell="V21" sqref="V21"/>
    </sheetView>
  </sheetViews>
  <sheetFormatPr defaultColWidth="9.140625" defaultRowHeight="12.75" x14ac:dyDescent="0.2"/>
  <cols>
    <col min="1" max="3" width="6.7109375" style="18" customWidth="1"/>
    <col min="4" max="4" width="6.7109375" style="571" customWidth="1"/>
    <col min="5" max="6" width="6.7109375" style="18" customWidth="1"/>
    <col min="7" max="7" width="6.7109375" style="571" customWidth="1"/>
    <col min="8" max="9" width="6.7109375" style="18" customWidth="1"/>
    <col min="10" max="10" width="6.7109375" style="571" customWidth="1"/>
    <col min="11" max="12" width="6.7109375" style="18" customWidth="1"/>
    <col min="13" max="13" width="6.7109375" style="571" customWidth="1"/>
    <col min="14" max="15" width="6.7109375" style="18" customWidth="1"/>
    <col min="16" max="16" width="6.7109375" style="571" customWidth="1"/>
    <col min="17" max="18" width="6.7109375" style="18" customWidth="1"/>
    <col min="19" max="19" width="6.7109375" style="571" customWidth="1"/>
    <col min="20" max="21" width="6.7109375" style="18" customWidth="1"/>
    <col min="22" max="22" width="6.7109375" style="571" customWidth="1"/>
    <col min="23" max="24" width="6.7109375" style="18" customWidth="1"/>
    <col min="25" max="25" width="6.7109375" style="571" customWidth="1"/>
    <col min="26" max="44" width="8.7109375" style="18" customWidth="1"/>
    <col min="45" max="16384" width="9.140625" style="18"/>
  </cols>
  <sheetData>
    <row r="1" spans="1:34" s="74" customFormat="1" ht="30" customHeight="1" x14ac:dyDescent="0.25">
      <c r="A1" s="349"/>
      <c r="B1" s="418"/>
      <c r="C1" s="418"/>
      <c r="D1" s="568"/>
      <c r="E1" s="418"/>
      <c r="F1" s="418"/>
      <c r="G1" s="568"/>
      <c r="H1" s="418"/>
      <c r="I1" s="418"/>
      <c r="J1" s="568"/>
      <c r="K1" s="418"/>
      <c r="L1" s="418"/>
      <c r="M1" s="568"/>
      <c r="N1" s="418"/>
      <c r="O1" s="1311" t="s">
        <v>328</v>
      </c>
      <c r="P1" s="1311"/>
      <c r="Q1" s="1312"/>
      <c r="R1" s="1312"/>
      <c r="S1" s="1312"/>
      <c r="T1" s="1322"/>
    </row>
    <row r="2" spans="1:34" s="422" customFormat="1" ht="15" customHeight="1" x14ac:dyDescent="0.2">
      <c r="A2" s="1317" t="s">
        <v>420</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row>
    <row r="3" spans="1:34" ht="30" customHeight="1" x14ac:dyDescent="0.2">
      <c r="A3" s="130"/>
      <c r="B3" s="1354" t="s">
        <v>188</v>
      </c>
      <c r="C3" s="1354"/>
      <c r="D3" s="1354"/>
      <c r="E3" s="1354" t="s">
        <v>64</v>
      </c>
      <c r="F3" s="1354"/>
      <c r="G3" s="1354"/>
      <c r="H3" s="1354" t="s">
        <v>99</v>
      </c>
      <c r="I3" s="1354"/>
      <c r="J3" s="1354"/>
      <c r="K3" s="1354" t="s">
        <v>100</v>
      </c>
      <c r="L3" s="1354"/>
      <c r="M3" s="1354"/>
      <c r="N3" s="1354" t="s">
        <v>65</v>
      </c>
      <c r="O3" s="1354"/>
      <c r="P3" s="1354"/>
      <c r="Q3" s="1354" t="s">
        <v>66</v>
      </c>
      <c r="R3" s="1354"/>
      <c r="S3" s="1354"/>
      <c r="T3" s="1354" t="s">
        <v>168</v>
      </c>
      <c r="U3" s="1354"/>
      <c r="V3" s="1354"/>
      <c r="W3" s="1354" t="s">
        <v>35</v>
      </c>
      <c r="X3" s="1354"/>
      <c r="Y3" s="1354"/>
      <c r="AD3" s="72"/>
      <c r="AE3" s="131"/>
      <c r="AF3" s="131"/>
      <c r="AG3" s="131"/>
      <c r="AH3" s="131"/>
    </row>
    <row r="4" spans="1:34" ht="15" customHeight="1" x14ac:dyDescent="0.2">
      <c r="A4" s="107" t="s">
        <v>39</v>
      </c>
      <c r="B4" s="414" t="s">
        <v>28</v>
      </c>
      <c r="C4" s="414" t="s">
        <v>29</v>
      </c>
      <c r="D4" s="567" t="s">
        <v>382</v>
      </c>
      <c r="E4" s="414" t="s">
        <v>28</v>
      </c>
      <c r="F4" s="414" t="s">
        <v>29</v>
      </c>
      <c r="G4" s="567" t="s">
        <v>382</v>
      </c>
      <c r="H4" s="414" t="s">
        <v>28</v>
      </c>
      <c r="I4" s="414" t="s">
        <v>29</v>
      </c>
      <c r="J4" s="567" t="s">
        <v>382</v>
      </c>
      <c r="K4" s="414" t="s">
        <v>28</v>
      </c>
      <c r="L4" s="414" t="s">
        <v>29</v>
      </c>
      <c r="M4" s="567" t="s">
        <v>382</v>
      </c>
      <c r="N4" s="414" t="s">
        <v>28</v>
      </c>
      <c r="O4" s="414" t="s">
        <v>29</v>
      </c>
      <c r="P4" s="567" t="s">
        <v>382</v>
      </c>
      <c r="Q4" s="414" t="s">
        <v>28</v>
      </c>
      <c r="R4" s="414" t="s">
        <v>29</v>
      </c>
      <c r="S4" s="567" t="s">
        <v>382</v>
      </c>
      <c r="T4" s="414" t="s">
        <v>28</v>
      </c>
      <c r="U4" s="414" t="s">
        <v>29</v>
      </c>
      <c r="V4" s="567" t="s">
        <v>382</v>
      </c>
      <c r="W4" s="414" t="s">
        <v>28</v>
      </c>
      <c r="X4" s="414" t="s">
        <v>29</v>
      </c>
      <c r="Y4" s="567" t="s">
        <v>382</v>
      </c>
    </row>
    <row r="5" spans="1:34" ht="6" customHeight="1" x14ac:dyDescent="0.2">
      <c r="A5" s="231"/>
      <c r="B5" s="303"/>
      <c r="C5" s="303"/>
      <c r="D5" s="303"/>
      <c r="E5" s="303"/>
      <c r="F5" s="303"/>
      <c r="G5" s="303"/>
      <c r="H5" s="303"/>
      <c r="I5" s="303"/>
      <c r="J5" s="303"/>
      <c r="K5" s="303"/>
      <c r="L5" s="303"/>
      <c r="M5" s="303"/>
      <c r="N5" s="303"/>
      <c r="O5" s="303"/>
      <c r="P5" s="303"/>
      <c r="Q5" s="303"/>
      <c r="R5" s="303"/>
      <c r="S5" s="303"/>
      <c r="T5" s="303"/>
      <c r="U5" s="303"/>
      <c r="V5" s="303"/>
      <c r="W5" s="303"/>
      <c r="X5" s="303"/>
      <c r="Y5" s="29"/>
    </row>
    <row r="6" spans="1:34" ht="12.75" customHeight="1" x14ac:dyDescent="0.2">
      <c r="A6" s="419">
        <v>2004</v>
      </c>
      <c r="B6" s="70">
        <v>26.401759368751719</v>
      </c>
      <c r="C6" s="70">
        <v>25.829119043848099</v>
      </c>
      <c r="D6" s="70">
        <v>26.123661773708442</v>
      </c>
      <c r="E6" s="70">
        <v>32.857373826247347</v>
      </c>
      <c r="F6" s="70">
        <v>37.728258299726093</v>
      </c>
      <c r="G6" s="70">
        <v>35.222874820308157</v>
      </c>
      <c r="H6" s="70">
        <v>13.214234523462206</v>
      </c>
      <c r="I6" s="70">
        <v>13.013899778942752</v>
      </c>
      <c r="J6" s="70">
        <v>13.116943766539141</v>
      </c>
      <c r="K6" s="70">
        <v>14.731244876270114</v>
      </c>
      <c r="L6" s="70">
        <v>13.1960084207655</v>
      </c>
      <c r="M6" s="70">
        <v>13.985671175765496</v>
      </c>
      <c r="N6" s="70">
        <v>8.2325572347011615</v>
      </c>
      <c r="O6" s="70">
        <v>6.7601778708163653</v>
      </c>
      <c r="P6" s="70">
        <v>7.5175095122857067</v>
      </c>
      <c r="Q6" s="70">
        <v>4.0068208605916089</v>
      </c>
      <c r="R6" s="70">
        <v>3.2889502193889224</v>
      </c>
      <c r="S6" s="70">
        <v>3.6581934758484804</v>
      </c>
      <c r="T6" s="70">
        <v>73.042231321275167</v>
      </c>
      <c r="U6" s="70">
        <v>73.987294589637528</v>
      </c>
      <c r="V6" s="70">
        <v>73.501192750746981</v>
      </c>
      <c r="W6" s="70">
        <v>0.55600930997311204</v>
      </c>
      <c r="X6" s="70">
        <v>0.18358636651437066</v>
      </c>
      <c r="Y6" s="70">
        <v>0.37514547553801819</v>
      </c>
    </row>
    <row r="7" spans="1:34" ht="12.75" customHeight="1" x14ac:dyDescent="0.2">
      <c r="A7" s="419">
        <v>2005</v>
      </c>
      <c r="B7" s="70">
        <v>24.33656689045921</v>
      </c>
      <c r="C7" s="70">
        <v>22.917022083805925</v>
      </c>
      <c r="D7" s="70">
        <v>23.644461146551457</v>
      </c>
      <c r="E7" s="70">
        <v>33.499584254979759</v>
      </c>
      <c r="F7" s="70">
        <v>39.671125329228744</v>
      </c>
      <c r="G7" s="70">
        <v>36.508548118771742</v>
      </c>
      <c r="H7" s="70">
        <v>13.168798201416001</v>
      </c>
      <c r="I7" s="70">
        <v>11.498157662032138</v>
      </c>
      <c r="J7" s="70">
        <v>12.354269552588507</v>
      </c>
      <c r="K7" s="70">
        <v>15.127194926107579</v>
      </c>
      <c r="L7" s="70">
        <v>13.170088494582401</v>
      </c>
      <c r="M7" s="70">
        <v>14.172998484861433</v>
      </c>
      <c r="N7" s="70">
        <v>8.4191569543343636</v>
      </c>
      <c r="O7" s="70">
        <v>7.6070678091254393</v>
      </c>
      <c r="P7" s="70">
        <v>8.023219073874186</v>
      </c>
      <c r="Q7" s="70">
        <v>4.8361067667781903</v>
      </c>
      <c r="R7" s="70">
        <v>4.7879646978810353</v>
      </c>
      <c r="S7" s="70">
        <v>4.8126348747666494</v>
      </c>
      <c r="T7" s="70">
        <v>75.050841103617472</v>
      </c>
      <c r="U7" s="70">
        <v>76.73440399284982</v>
      </c>
      <c r="V7" s="70">
        <v>75.871670104862503</v>
      </c>
      <c r="W7" s="70">
        <v>0.61259200592331398</v>
      </c>
      <c r="X7" s="70">
        <v>0.34857392334425746</v>
      </c>
      <c r="Y7" s="70">
        <v>0.48386874858606271</v>
      </c>
    </row>
    <row r="8" spans="1:34" ht="12.75" customHeight="1" x14ac:dyDescent="0.2">
      <c r="A8" s="419">
        <v>2006</v>
      </c>
      <c r="B8" s="70">
        <v>23.838052628207922</v>
      </c>
      <c r="C8" s="70">
        <v>23.2686941517726</v>
      </c>
      <c r="D8" s="70">
        <v>23.548141024243147</v>
      </c>
      <c r="E8" s="70">
        <v>33.348520422241698</v>
      </c>
      <c r="F8" s="70">
        <v>38.275413689960011</v>
      </c>
      <c r="G8" s="70">
        <v>35.73028910783728</v>
      </c>
      <c r="H8" s="70">
        <v>13.114673124364144</v>
      </c>
      <c r="I8" s="70">
        <v>12.96208433481582</v>
      </c>
      <c r="J8" s="70">
        <v>13.059903047667106</v>
      </c>
      <c r="K8" s="70">
        <v>15.08239657451796</v>
      </c>
      <c r="L8" s="70">
        <v>15.02220001282989</v>
      </c>
      <c r="M8" s="70">
        <v>15.071579755800443</v>
      </c>
      <c r="N8" s="70">
        <v>9.6222687931357278</v>
      </c>
      <c r="O8" s="70">
        <v>6.8095123947329821</v>
      </c>
      <c r="P8" s="70">
        <v>8.2473358405704325</v>
      </c>
      <c r="Q8" s="70">
        <v>4.5580062076939925</v>
      </c>
      <c r="R8" s="70">
        <v>3.3721993072792604</v>
      </c>
      <c r="S8" s="70">
        <v>3.9780938413333495</v>
      </c>
      <c r="T8" s="70">
        <v>75.725865121953518</v>
      </c>
      <c r="U8" s="70">
        <v>76.441409739616319</v>
      </c>
      <c r="V8" s="70">
        <v>76.087201593208604</v>
      </c>
      <c r="W8" s="70">
        <v>0.43608224983855909</v>
      </c>
      <c r="X8" s="70">
        <v>0.28989610861107645</v>
      </c>
      <c r="Y8" s="70">
        <v>0.3646573825488913</v>
      </c>
    </row>
    <row r="9" spans="1:34" ht="12.75" customHeight="1" x14ac:dyDescent="0.2">
      <c r="A9" s="419">
        <v>2007</v>
      </c>
      <c r="B9" s="70">
        <v>28.865567058124871</v>
      </c>
      <c r="C9" s="70">
        <v>25.736352206182218</v>
      </c>
      <c r="D9" s="70">
        <v>27.304788173080709</v>
      </c>
      <c r="E9" s="70">
        <v>30.471465172221805</v>
      </c>
      <c r="F9" s="70">
        <v>34.883086443328246</v>
      </c>
      <c r="G9" s="70">
        <v>32.609277736718418</v>
      </c>
      <c r="H9" s="70">
        <v>11.59676422878173</v>
      </c>
      <c r="I9" s="70">
        <v>11.752881243807733</v>
      </c>
      <c r="J9" s="70">
        <v>11.668762233262624</v>
      </c>
      <c r="K9" s="70">
        <v>14.954264353818136</v>
      </c>
      <c r="L9" s="70">
        <v>14.75381086149763</v>
      </c>
      <c r="M9" s="70">
        <v>14.845620138660189</v>
      </c>
      <c r="N9" s="70">
        <v>9.3373335626978484</v>
      </c>
      <c r="O9" s="70">
        <v>8.8442481408965037</v>
      </c>
      <c r="P9" s="70">
        <v>9.1229283713586256</v>
      </c>
      <c r="Q9" s="70">
        <v>4.123482729308896</v>
      </c>
      <c r="R9" s="70">
        <v>3.809978763965538</v>
      </c>
      <c r="S9" s="70">
        <v>4.0082026243510569</v>
      </c>
      <c r="T9" s="70">
        <v>70.48331004682683</v>
      </c>
      <c r="U9" s="70">
        <v>74.044005453495828</v>
      </c>
      <c r="V9" s="70">
        <v>72.254791104350915</v>
      </c>
      <c r="W9" s="70">
        <v>0.65112289504829679</v>
      </c>
      <c r="X9" s="70">
        <v>0.21964234032195154</v>
      </c>
      <c r="Y9" s="70">
        <v>0.44042072256743509</v>
      </c>
    </row>
    <row r="10" spans="1:34" ht="12.75" customHeight="1" x14ac:dyDescent="0.2">
      <c r="A10" s="419">
        <v>2008</v>
      </c>
      <c r="B10" s="70">
        <v>28.130564016225541</v>
      </c>
      <c r="C10" s="70">
        <v>27.553498817929974</v>
      </c>
      <c r="D10" s="70">
        <v>27.876812204975167</v>
      </c>
      <c r="E10" s="70">
        <v>33.366235946315186</v>
      </c>
      <c r="F10" s="70">
        <v>37.456543765998106</v>
      </c>
      <c r="G10" s="70">
        <v>35.311984555144555</v>
      </c>
      <c r="H10" s="70">
        <v>11.002695922867165</v>
      </c>
      <c r="I10" s="70">
        <v>11.860056737961129</v>
      </c>
      <c r="J10" s="70">
        <v>11.401260970151844</v>
      </c>
      <c r="K10" s="70">
        <v>14.416935095106462</v>
      </c>
      <c r="L10" s="70">
        <v>13.161838183438391</v>
      </c>
      <c r="M10" s="70">
        <v>13.827930865402344</v>
      </c>
      <c r="N10" s="70">
        <v>8.3992405198392461</v>
      </c>
      <c r="O10" s="70">
        <v>6.5188819762784869</v>
      </c>
      <c r="P10" s="70">
        <v>7.4924737189803876</v>
      </c>
      <c r="Q10" s="70">
        <v>3.9050040863433209</v>
      </c>
      <c r="R10" s="70">
        <v>3.0418328563533108</v>
      </c>
      <c r="S10" s="70">
        <v>3.488706808793264</v>
      </c>
      <c r="T10" s="70">
        <v>71.090111570469674</v>
      </c>
      <c r="U10" s="70">
        <v>72.039153520026986</v>
      </c>
      <c r="V10" s="70">
        <v>71.522356918472397</v>
      </c>
      <c r="W10" s="70">
        <v>0.77932441330478808</v>
      </c>
      <c r="X10" s="70">
        <v>0.4073476620430454</v>
      </c>
      <c r="Y10" s="70">
        <v>0.60083087655051748</v>
      </c>
    </row>
    <row r="11" spans="1:34" ht="12.75" customHeight="1" x14ac:dyDescent="0.2">
      <c r="A11" s="419">
        <v>2009</v>
      </c>
      <c r="B11" s="70">
        <v>28.328620290921101</v>
      </c>
      <c r="C11" s="70">
        <v>25.114569317212649</v>
      </c>
      <c r="D11" s="70">
        <v>26.773915127349323</v>
      </c>
      <c r="E11" s="70">
        <v>35.223048979394747</v>
      </c>
      <c r="F11" s="70">
        <v>36.49496664674303</v>
      </c>
      <c r="G11" s="70">
        <v>35.815501998131253</v>
      </c>
      <c r="H11" s="70">
        <v>11.98997816406008</v>
      </c>
      <c r="I11" s="70">
        <v>11.402263822981384</v>
      </c>
      <c r="J11" s="70">
        <v>11.751448120267604</v>
      </c>
      <c r="K11" s="70">
        <v>13.938115445530755</v>
      </c>
      <c r="L11" s="70">
        <v>14.990086463378413</v>
      </c>
      <c r="M11" s="70">
        <v>14.435579222155429</v>
      </c>
      <c r="N11" s="70">
        <v>6.3780304022422447</v>
      </c>
      <c r="O11" s="70">
        <v>7.3126337362597136</v>
      </c>
      <c r="P11" s="70">
        <v>6.8229411828715794</v>
      </c>
      <c r="Q11" s="70">
        <v>3.0794037813582698</v>
      </c>
      <c r="R11" s="70">
        <v>4.3216824451738267</v>
      </c>
      <c r="S11" s="70">
        <v>3.6734318272036486</v>
      </c>
      <c r="T11" s="70">
        <v>70.608576772587483</v>
      </c>
      <c r="U11" s="70">
        <v>74.52163311454018</v>
      </c>
      <c r="V11" s="70">
        <v>72.498902350629507</v>
      </c>
      <c r="W11" s="70">
        <v>1.0628029364914113</v>
      </c>
      <c r="X11" s="70">
        <v>0.36379756824717269</v>
      </c>
      <c r="Y11" s="70">
        <v>0.7271825220215532</v>
      </c>
    </row>
    <row r="12" spans="1:34" ht="12.75" customHeight="1" x14ac:dyDescent="0.2">
      <c r="A12" s="419">
        <v>2010</v>
      </c>
      <c r="B12" s="70">
        <v>30.425965951323512</v>
      </c>
      <c r="C12" s="70">
        <v>27.854323045790697</v>
      </c>
      <c r="D12" s="70">
        <v>29.216647218057584</v>
      </c>
      <c r="E12" s="70">
        <v>32.825015741840581</v>
      </c>
      <c r="F12" s="70">
        <v>37.661595501542202</v>
      </c>
      <c r="G12" s="70">
        <v>35.124297464111649</v>
      </c>
      <c r="H12" s="70">
        <v>10.957156506290456</v>
      </c>
      <c r="I12" s="70">
        <v>11.456884004755928</v>
      </c>
      <c r="J12" s="70">
        <v>11.192804321237064</v>
      </c>
      <c r="K12" s="70">
        <v>13.442065225024811</v>
      </c>
      <c r="L12" s="70">
        <v>14.395944139476594</v>
      </c>
      <c r="M12" s="70">
        <v>13.893765536117245</v>
      </c>
      <c r="N12" s="70">
        <v>7.8260582135613435</v>
      </c>
      <c r="O12" s="70">
        <v>5.5686021742135088</v>
      </c>
      <c r="P12" s="70">
        <v>6.7470034330483823</v>
      </c>
      <c r="Q12" s="70">
        <v>3.5438499746981336</v>
      </c>
      <c r="R12" s="70">
        <v>2.7295272601426377</v>
      </c>
      <c r="S12" s="70">
        <v>3.1544241432422799</v>
      </c>
      <c r="T12" s="70">
        <v>68.594145661414174</v>
      </c>
      <c r="U12" s="70">
        <v>71.812553080129618</v>
      </c>
      <c r="V12" s="70">
        <v>70.112294897756612</v>
      </c>
      <c r="W12" s="70">
        <v>0.97988838726231764</v>
      </c>
      <c r="X12" s="70">
        <v>0.33312387407967725</v>
      </c>
      <c r="Y12" s="70">
        <v>0.67105788418628975</v>
      </c>
    </row>
    <row r="13" spans="1:34" ht="12.75" customHeight="1" x14ac:dyDescent="0.2">
      <c r="A13" s="419">
        <v>2011</v>
      </c>
      <c r="B13" s="70">
        <v>34.361876416622806</v>
      </c>
      <c r="C13" s="70">
        <v>30.827954104912049</v>
      </c>
      <c r="D13" s="70">
        <v>32.607236316054859</v>
      </c>
      <c r="E13" s="70">
        <v>31.015633512382244</v>
      </c>
      <c r="F13" s="70">
        <v>34.835118065212491</v>
      </c>
      <c r="G13" s="70">
        <v>32.837502994146703</v>
      </c>
      <c r="H13" s="70">
        <v>8.4543656844780468</v>
      </c>
      <c r="I13" s="70">
        <v>11.128686058644947</v>
      </c>
      <c r="J13" s="70">
        <v>9.7917555990193037</v>
      </c>
      <c r="K13" s="70">
        <v>15.137539507193489</v>
      </c>
      <c r="L13" s="70">
        <v>13.326837583437593</v>
      </c>
      <c r="M13" s="70">
        <v>14.284522425261969</v>
      </c>
      <c r="N13" s="70">
        <v>6.6432908315514796</v>
      </c>
      <c r="O13" s="70">
        <v>6.4897261561466388</v>
      </c>
      <c r="P13" s="70">
        <v>6.5558476001855217</v>
      </c>
      <c r="Q13" s="70">
        <v>3.4449299359564707</v>
      </c>
      <c r="R13" s="70">
        <v>2.8721347951885323</v>
      </c>
      <c r="S13" s="70">
        <v>3.1878752578605831</v>
      </c>
      <c r="T13" s="70">
        <v>64.695759471560677</v>
      </c>
      <c r="U13" s="70">
        <v>68.652502658630709</v>
      </c>
      <c r="V13" s="70">
        <v>66.657503876474081</v>
      </c>
      <c r="W13" s="70">
        <v>0.94236411181652313</v>
      </c>
      <c r="X13" s="70">
        <v>0.51954323645724243</v>
      </c>
      <c r="Y13" s="70">
        <v>0.73525980747432851</v>
      </c>
    </row>
    <row r="14" spans="1:34" ht="12.75" customHeight="1" x14ac:dyDescent="0.2">
      <c r="A14" s="24" t="s">
        <v>89</v>
      </c>
      <c r="B14" s="70">
        <v>44.285218801148261</v>
      </c>
      <c r="C14" s="70">
        <v>39.984921517297295</v>
      </c>
      <c r="D14" s="70">
        <v>42.1822315841397</v>
      </c>
      <c r="E14" s="70">
        <v>31.78731324230386</v>
      </c>
      <c r="F14" s="70">
        <v>37.609321468770041</v>
      </c>
      <c r="G14" s="70">
        <v>34.622601920321664</v>
      </c>
      <c r="H14" s="70">
        <v>8.9368426768005609</v>
      </c>
      <c r="I14" s="70">
        <v>8.9776721027877233</v>
      </c>
      <c r="J14" s="70">
        <v>8.9487326390728814</v>
      </c>
      <c r="K14" s="70">
        <v>8.8375084835044788</v>
      </c>
      <c r="L14" s="70">
        <v>7.9302305825141834</v>
      </c>
      <c r="M14" s="70">
        <v>8.4177682547894488</v>
      </c>
      <c r="N14" s="70">
        <v>3.6966470818138046</v>
      </c>
      <c r="O14" s="70">
        <v>3.3332729337608802</v>
      </c>
      <c r="P14" s="70">
        <v>3.5164693645355722</v>
      </c>
      <c r="Q14" s="70">
        <v>1.247397421461286</v>
      </c>
      <c r="R14" s="70">
        <v>1.7312194672882661</v>
      </c>
      <c r="S14" s="70">
        <v>1.4817871288840192</v>
      </c>
      <c r="T14" s="70">
        <v>54.505708905882784</v>
      </c>
      <c r="U14" s="70">
        <v>59.581716555122405</v>
      </c>
      <c r="V14" s="70">
        <v>56.98735930760359</v>
      </c>
      <c r="W14" s="70">
        <v>1.2090722929689575</v>
      </c>
      <c r="X14" s="70">
        <v>0.43336192758029807</v>
      </c>
      <c r="Y14" s="70">
        <v>0.83040910825449865</v>
      </c>
    </row>
    <row r="15" spans="1:34" ht="12.75" customHeight="1" x14ac:dyDescent="0.2">
      <c r="A15" s="24" t="s">
        <v>90</v>
      </c>
      <c r="B15" s="70">
        <v>42.045521075795079</v>
      </c>
      <c r="C15" s="70">
        <v>38.832204623366145</v>
      </c>
      <c r="D15" s="70">
        <v>40.437266999999999</v>
      </c>
      <c r="E15" s="70">
        <v>33.272132249018398</v>
      </c>
      <c r="F15" s="70">
        <v>36.639462447568192</v>
      </c>
      <c r="G15" s="70">
        <v>34.927795000000003</v>
      </c>
      <c r="H15" s="70">
        <v>10.208984419310035</v>
      </c>
      <c r="I15" s="70">
        <v>9.3084320787079005</v>
      </c>
      <c r="J15" s="70">
        <v>9.7865640000000003</v>
      </c>
      <c r="K15" s="70">
        <v>7.5039247333237649</v>
      </c>
      <c r="L15" s="70">
        <v>8.9066000470763527</v>
      </c>
      <c r="M15" s="70">
        <v>8.1789850000000008</v>
      </c>
      <c r="N15" s="70">
        <v>3.6723461152145984</v>
      </c>
      <c r="O15" s="70">
        <v>3.8818858608264541</v>
      </c>
      <c r="P15" s="70">
        <v>3.7971889999999999</v>
      </c>
      <c r="Q15" s="70">
        <v>2.1614255559266891</v>
      </c>
      <c r="R15" s="70">
        <v>1.8606884924065152</v>
      </c>
      <c r="S15" s="70">
        <v>2.0127579999999998</v>
      </c>
      <c r="T15" s="70">
        <v>56.818813072794079</v>
      </c>
      <c r="U15" s="70">
        <v>60.597068926585877</v>
      </c>
      <c r="V15" s="70">
        <v>58.703291</v>
      </c>
      <c r="W15" s="70">
        <v>1.13566585141084</v>
      </c>
      <c r="X15" s="70">
        <v>0.57072645004798161</v>
      </c>
      <c r="Y15" s="70">
        <v>0.85944200000000004</v>
      </c>
    </row>
    <row r="16" spans="1:34" ht="12.75" customHeight="1" x14ac:dyDescent="0.2">
      <c r="A16" s="419">
        <v>2013</v>
      </c>
      <c r="B16" s="70">
        <v>58.641899916514525</v>
      </c>
      <c r="C16" s="70">
        <v>56.733628712353266</v>
      </c>
      <c r="D16" s="70">
        <v>57.690645000000004</v>
      </c>
      <c r="E16" s="70">
        <v>20.237364349260478</v>
      </c>
      <c r="F16" s="70">
        <v>22.028675565325546</v>
      </c>
      <c r="G16" s="70">
        <v>21.137943</v>
      </c>
      <c r="H16" s="70">
        <v>7.5651963879568722</v>
      </c>
      <c r="I16" s="70">
        <v>7.5948701547880777</v>
      </c>
      <c r="J16" s="70">
        <v>7.5675140000000001</v>
      </c>
      <c r="K16" s="70">
        <v>7.3226159688529551</v>
      </c>
      <c r="L16" s="70">
        <v>7.8343415517843003</v>
      </c>
      <c r="M16" s="70">
        <v>7.5793699999999999</v>
      </c>
      <c r="N16" s="70">
        <v>3.592561460587286</v>
      </c>
      <c r="O16" s="70">
        <v>3.4200908102502638</v>
      </c>
      <c r="P16" s="70">
        <v>3.5167000000000002</v>
      </c>
      <c r="Q16" s="70">
        <v>1.2767035130126436</v>
      </c>
      <c r="R16" s="70">
        <v>1.6530802862801433</v>
      </c>
      <c r="S16" s="70">
        <v>1.4505479999999999</v>
      </c>
      <c r="T16" s="70">
        <v>39.994441679669706</v>
      </c>
      <c r="U16" s="70">
        <v>42.531058368430955</v>
      </c>
      <c r="V16" s="70">
        <v>41.252073000000003</v>
      </c>
      <c r="W16" s="70">
        <v>1.363658403815768</v>
      </c>
      <c r="X16" s="70">
        <v>0.73531291921578279</v>
      </c>
      <c r="Y16" s="70">
        <v>1.0572820000000001</v>
      </c>
    </row>
    <row r="17" spans="1:28" ht="12.75" customHeight="1" x14ac:dyDescent="0.2">
      <c r="A17" s="419">
        <v>2014</v>
      </c>
      <c r="B17" s="70">
        <v>58.479267568916597</v>
      </c>
      <c r="C17" s="70">
        <v>53.770934028000298</v>
      </c>
      <c r="D17" s="70">
        <v>56.191772</v>
      </c>
      <c r="E17" s="70">
        <v>21.637140184393399</v>
      </c>
      <c r="F17" s="70">
        <v>23.2307860307466</v>
      </c>
      <c r="G17" s="70">
        <v>22.372146000000001</v>
      </c>
      <c r="H17" s="70">
        <v>7.1672131555099599</v>
      </c>
      <c r="I17" s="70">
        <v>9.3089065417368797</v>
      </c>
      <c r="J17" s="70">
        <v>8.2487279999999998</v>
      </c>
      <c r="K17" s="70">
        <v>6.6591189847519301</v>
      </c>
      <c r="L17" s="70">
        <v>7.9386405840898497</v>
      </c>
      <c r="M17" s="70">
        <v>7.2492780000000003</v>
      </c>
      <c r="N17" s="70">
        <v>3.5430103150879702</v>
      </c>
      <c r="O17" s="70">
        <v>3.2010907170746901</v>
      </c>
      <c r="P17" s="70">
        <v>3.364509</v>
      </c>
      <c r="Q17" s="70">
        <v>1.3415329937815399</v>
      </c>
      <c r="R17" s="70">
        <v>1.94245469348665</v>
      </c>
      <c r="S17" s="70">
        <v>1.6777740000000001</v>
      </c>
      <c r="T17" s="70">
        <v>40.348015633524795</v>
      </c>
      <c r="U17" s="70">
        <v>45.621878567134672</v>
      </c>
      <c r="V17" s="70">
        <v>42.912435000000002</v>
      </c>
      <c r="W17" s="70">
        <v>1.1727167975585999</v>
      </c>
      <c r="X17" s="70">
        <v>0.60718740486505995</v>
      </c>
      <c r="Y17" s="70">
        <v>0.89579299999999995</v>
      </c>
    </row>
    <row r="18" spans="1:28" ht="12.75" customHeight="1" x14ac:dyDescent="0.2">
      <c r="A18" s="442">
        <v>2015</v>
      </c>
      <c r="B18" s="70">
        <v>61.781069012333603</v>
      </c>
      <c r="C18" s="70">
        <v>56.423470794391193</v>
      </c>
      <c r="D18" s="70">
        <v>59.223793999999998</v>
      </c>
      <c r="E18" s="70">
        <v>19.064833397530485</v>
      </c>
      <c r="F18" s="70">
        <v>20.216329933535476</v>
      </c>
      <c r="G18" s="70">
        <v>19.591346999999999</v>
      </c>
      <c r="H18" s="70">
        <v>7.4830057846706612</v>
      </c>
      <c r="I18" s="70">
        <v>8.399833462286594</v>
      </c>
      <c r="J18" s="70">
        <v>7.9216629999999997</v>
      </c>
      <c r="K18" s="70">
        <v>6.2553942583421289</v>
      </c>
      <c r="L18" s="70">
        <v>9.0596716688584564</v>
      </c>
      <c r="M18" s="70">
        <v>7.6258590000000002</v>
      </c>
      <c r="N18" s="70">
        <v>2.7848898348439302</v>
      </c>
      <c r="O18" s="70">
        <v>3.7254601786005939</v>
      </c>
      <c r="P18" s="70">
        <v>3.216329</v>
      </c>
      <c r="Q18" s="70">
        <v>1.7870872864724103</v>
      </c>
      <c r="R18" s="70">
        <v>1.7811829031475219</v>
      </c>
      <c r="S18" s="70">
        <v>1.797023</v>
      </c>
      <c r="T18" s="70">
        <v>37.375210561860364</v>
      </c>
      <c r="U18" s="70">
        <v>43.182478146428778</v>
      </c>
      <c r="V18" s="70">
        <v>40.15222</v>
      </c>
      <c r="W18" s="70">
        <v>0.84372042580559603</v>
      </c>
      <c r="X18" s="70">
        <v>0.39405105917993033</v>
      </c>
      <c r="Y18" s="70">
        <v>0.62398600000000004</v>
      </c>
    </row>
    <row r="19" spans="1:28" s="618" customFormat="1" ht="12.75" customHeight="1" x14ac:dyDescent="0.2">
      <c r="A19" s="484">
        <v>2016</v>
      </c>
      <c r="B19" s="70">
        <v>64.170344542793501</v>
      </c>
      <c r="C19" s="70">
        <v>62.006089707446698</v>
      </c>
      <c r="D19" s="70">
        <v>62.922030999999997</v>
      </c>
      <c r="E19" s="70">
        <v>17.398519657906501</v>
      </c>
      <c r="F19" s="70">
        <v>18.5726402497592</v>
      </c>
      <c r="G19" s="70">
        <v>17.939254999999999</v>
      </c>
      <c r="H19" s="70">
        <v>7.87264877213972</v>
      </c>
      <c r="I19" s="70">
        <v>7.0792347363386803</v>
      </c>
      <c r="J19" s="70">
        <v>7.4129350000000001</v>
      </c>
      <c r="K19" s="70">
        <v>5.8823197017183197</v>
      </c>
      <c r="L19" s="70">
        <v>6.88016319434512</v>
      </c>
      <c r="M19" s="70">
        <v>6.4188239999999999</v>
      </c>
      <c r="N19" s="70">
        <v>1.5330486372425201</v>
      </c>
      <c r="O19" s="70">
        <v>2.8954637382656601</v>
      </c>
      <c r="P19" s="70">
        <v>2.168412</v>
      </c>
      <c r="Q19" s="70">
        <v>0.97917055681741905</v>
      </c>
      <c r="R19" s="70">
        <v>1.92624606043005</v>
      </c>
      <c r="S19" s="70">
        <v>1.5530470000000001</v>
      </c>
      <c r="T19" s="70">
        <v>33.665707325824499</v>
      </c>
      <c r="U19" s="70">
        <v>37.353747979138802</v>
      </c>
      <c r="V19" s="70">
        <v>35.492472999999997</v>
      </c>
      <c r="W19" s="70">
        <v>2.1639481313820101</v>
      </c>
      <c r="X19" s="70">
        <v>0.64016231341456997</v>
      </c>
      <c r="Y19" s="70">
        <v>1.585496</v>
      </c>
    </row>
    <row r="20" spans="1:28" s="960" customFormat="1" ht="12.75" customHeight="1" x14ac:dyDescent="0.2">
      <c r="A20" s="484">
        <v>2017</v>
      </c>
      <c r="B20" s="70">
        <v>61.320785739698302</v>
      </c>
      <c r="C20" s="70">
        <v>57.887331758013602</v>
      </c>
      <c r="D20" s="70">
        <v>59.495744000000002</v>
      </c>
      <c r="E20" s="70">
        <v>18.944913</v>
      </c>
      <c r="F20" s="70">
        <v>21.406212</v>
      </c>
      <c r="G20" s="70">
        <v>20.116841000000001</v>
      </c>
      <c r="H20" s="70">
        <v>7.5573170000000003</v>
      </c>
      <c r="I20" s="70">
        <v>6.8442639999999999</v>
      </c>
      <c r="J20" s="70">
        <v>7.2550169999999996</v>
      </c>
      <c r="K20" s="70">
        <v>6.7533529999999997</v>
      </c>
      <c r="L20" s="70">
        <v>7.6406029999999996</v>
      </c>
      <c r="M20" s="70">
        <v>7.2087120000000002</v>
      </c>
      <c r="N20" s="70">
        <v>2.4901439999999999</v>
      </c>
      <c r="O20" s="70">
        <v>4.1228129999999998</v>
      </c>
      <c r="P20" s="70">
        <v>3.2700650000000002</v>
      </c>
      <c r="Q20" s="70">
        <v>1.6641189999999999</v>
      </c>
      <c r="R20" s="70">
        <v>1.4601470000000001</v>
      </c>
      <c r="S20" s="70">
        <v>1.606857</v>
      </c>
      <c r="T20" s="70">
        <v>37.409844999999997</v>
      </c>
      <c r="U20" s="70">
        <v>41.474040000000002</v>
      </c>
      <c r="V20" s="70">
        <v>39.457492000000002</v>
      </c>
      <c r="W20" s="70">
        <v>1.269369</v>
      </c>
      <c r="X20" s="70">
        <v>0.638629</v>
      </c>
      <c r="Y20" s="70">
        <v>1.046764</v>
      </c>
    </row>
    <row r="21" spans="1:28" ht="12.75" customHeight="1" x14ac:dyDescent="0.2">
      <c r="A21" s="419">
        <v>2018</v>
      </c>
      <c r="B21" s="70">
        <v>59.028827194910903</v>
      </c>
      <c r="C21" s="70">
        <v>55.507158173669097</v>
      </c>
      <c r="D21" s="70">
        <v>57.291731412025399</v>
      </c>
      <c r="E21" s="70">
        <v>20.797319838696399</v>
      </c>
      <c r="F21" s="70">
        <v>22.852829897140602</v>
      </c>
      <c r="G21" s="70">
        <v>21.752836557278599</v>
      </c>
      <c r="H21" s="70">
        <v>7.7557150915573896</v>
      </c>
      <c r="I21" s="70">
        <v>7.7854984685876296</v>
      </c>
      <c r="J21" s="70">
        <v>7.7626666510467199</v>
      </c>
      <c r="K21" s="70">
        <v>6.6487290659077702</v>
      </c>
      <c r="L21" s="70">
        <v>7.8593039676515302</v>
      </c>
      <c r="M21" s="70">
        <v>7.2315131795863001</v>
      </c>
      <c r="N21" s="70">
        <v>2.87323276317212</v>
      </c>
      <c r="O21" s="70">
        <v>3.5499138817271798</v>
      </c>
      <c r="P21" s="70">
        <v>3.20417977990946</v>
      </c>
      <c r="Q21" s="70">
        <v>1.5269847806161601</v>
      </c>
      <c r="R21" s="70">
        <v>1.7751761105566199</v>
      </c>
      <c r="S21" s="70">
        <v>1.6827296603403601</v>
      </c>
      <c r="T21" s="70">
        <v>39.60198153994984</v>
      </c>
      <c r="U21" s="70">
        <v>43.822722325663563</v>
      </c>
      <c r="V21" s="70">
        <v>41.633925828161438</v>
      </c>
      <c r="W21" s="70">
        <v>1.36919126513919</v>
      </c>
      <c r="X21" s="70">
        <v>0.67011950066729498</v>
      </c>
      <c r="Y21" s="70">
        <v>1.0743427598131901</v>
      </c>
    </row>
    <row r="22" spans="1:28" ht="6" customHeight="1" x14ac:dyDescent="0.2">
      <c r="A22" s="20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AA22" s="29"/>
      <c r="AB22" s="29"/>
    </row>
    <row r="23" spans="1:28" ht="12.75" customHeight="1" x14ac:dyDescent="0.2">
      <c r="A23" s="1399" t="s">
        <v>169</v>
      </c>
      <c r="B23" s="1399"/>
      <c r="C23" s="1399"/>
      <c r="D23" s="1399"/>
      <c r="E23" s="1399"/>
      <c r="F23" s="1399"/>
      <c r="G23" s="1399"/>
      <c r="H23" s="1399"/>
      <c r="I23" s="1399"/>
      <c r="J23" s="1399"/>
      <c r="K23" s="1399"/>
      <c r="L23" s="1399"/>
      <c r="M23" s="1399"/>
      <c r="N23" s="1399"/>
      <c r="O23" s="1399"/>
      <c r="P23" s="1399"/>
      <c r="Q23" s="1399"/>
      <c r="R23" s="1399"/>
      <c r="S23" s="1399"/>
      <c r="T23" s="1399"/>
      <c r="U23" s="1399"/>
      <c r="V23" s="1399"/>
      <c r="W23" s="1399"/>
      <c r="X23" s="1399"/>
      <c r="Y23" s="1399"/>
      <c r="AA23" s="29"/>
      <c r="AB23" s="29"/>
    </row>
    <row r="24" spans="1:28" s="37" customFormat="1" ht="6" customHeight="1" x14ac:dyDescent="0.25">
      <c r="A24" s="417" t="s">
        <v>39</v>
      </c>
      <c r="B24" s="415"/>
      <c r="C24" s="415"/>
      <c r="D24" s="565"/>
      <c r="E24" s="415"/>
      <c r="F24" s="415"/>
      <c r="G24" s="565"/>
      <c r="H24" s="415"/>
      <c r="I24" s="415"/>
      <c r="J24" s="565"/>
      <c r="K24" s="415"/>
      <c r="L24" s="415"/>
      <c r="M24" s="565"/>
      <c r="N24" s="415"/>
      <c r="O24" s="86"/>
      <c r="P24" s="86"/>
      <c r="AA24" s="29"/>
      <c r="AB24" s="29"/>
    </row>
    <row r="25" spans="1:28" s="37" customFormat="1" ht="12.75" customHeight="1" x14ac:dyDescent="0.25">
      <c r="A25" s="1399" t="s">
        <v>194</v>
      </c>
      <c r="B25" s="1399"/>
      <c r="C25" s="1399"/>
      <c r="D25" s="1399"/>
      <c r="E25" s="1399"/>
      <c r="F25" s="1399"/>
      <c r="G25" s="1399"/>
      <c r="H25" s="1399"/>
      <c r="I25" s="1399"/>
      <c r="J25" s="1399"/>
      <c r="K25" s="1399"/>
      <c r="L25" s="1399"/>
      <c r="M25" s="1399"/>
      <c r="N25" s="1399"/>
      <c r="O25" s="1399"/>
      <c r="P25" s="1399"/>
      <c r="Q25" s="1399"/>
      <c r="R25" s="1399"/>
      <c r="S25" s="1399"/>
      <c r="T25" s="1399"/>
      <c r="U25" s="1399"/>
      <c r="V25" s="1399"/>
      <c r="W25" s="1399"/>
      <c r="X25" s="1399"/>
      <c r="Y25" s="1399"/>
    </row>
  </sheetData>
  <mergeCells count="12">
    <mergeCell ref="O1:T1"/>
    <mergeCell ref="A2:Y2"/>
    <mergeCell ref="T3:V3"/>
    <mergeCell ref="E3:G3"/>
    <mergeCell ref="H3:J3"/>
    <mergeCell ref="A23:Y23"/>
    <mergeCell ref="A25:Y25"/>
    <mergeCell ref="K3:M3"/>
    <mergeCell ref="N3:P3"/>
    <mergeCell ref="Q3:S3"/>
    <mergeCell ref="B3:D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105"/>
  <sheetViews>
    <sheetView zoomScaleNormal="100" workbookViewId="0">
      <pane ySplit="3" topLeftCell="A4" activePane="bottomLeft" state="frozen"/>
      <selection activeCell="A2" sqref="A2:XFD2"/>
      <selection pane="bottomLeft" activeCell="J86" sqref="J86"/>
    </sheetView>
  </sheetViews>
  <sheetFormatPr defaultColWidth="8.85546875" defaultRowHeight="12.75" x14ac:dyDescent="0.2"/>
  <cols>
    <col min="1" max="1" width="12.7109375" style="3" customWidth="1"/>
    <col min="2" max="2" width="8.7109375" style="124" customWidth="1"/>
    <col min="3" max="7" width="24.7109375" style="413" customWidth="1"/>
    <col min="8" max="26" width="8.7109375" style="3" customWidth="1"/>
    <col min="27" max="16384" width="8.85546875" style="3"/>
  </cols>
  <sheetData>
    <row r="1" spans="1:20" s="74" customFormat="1" ht="30" customHeight="1" x14ac:dyDescent="0.25">
      <c r="A1" s="349"/>
      <c r="B1" s="418"/>
      <c r="C1" s="418"/>
      <c r="D1" s="418"/>
      <c r="E1" s="418"/>
      <c r="F1" s="418"/>
      <c r="G1" s="418"/>
      <c r="H1" s="418"/>
      <c r="I1" s="418"/>
      <c r="J1" s="418"/>
      <c r="K1" s="1311" t="s">
        <v>328</v>
      </c>
      <c r="L1" s="1312"/>
      <c r="M1" s="1312"/>
      <c r="N1" s="1322"/>
    </row>
    <row r="2" spans="1:20" s="121" customFormat="1" ht="30" customHeight="1" x14ac:dyDescent="0.25">
      <c r="A2" s="1400" t="s">
        <v>560</v>
      </c>
      <c r="B2" s="1400"/>
      <c r="C2" s="1401"/>
      <c r="D2" s="1401"/>
      <c r="E2" s="1402"/>
      <c r="F2" s="1403"/>
      <c r="G2" s="1403"/>
    </row>
    <row r="3" spans="1:20" s="420" customFormat="1" ht="42.95" customHeight="1" x14ac:dyDescent="0.2">
      <c r="B3" s="416" t="s">
        <v>10</v>
      </c>
      <c r="C3" s="411" t="s">
        <v>189</v>
      </c>
      <c r="D3" s="411" t="s">
        <v>170</v>
      </c>
      <c r="E3" s="411" t="s">
        <v>190</v>
      </c>
      <c r="F3" s="411" t="s">
        <v>207</v>
      </c>
      <c r="G3" s="411" t="s">
        <v>208</v>
      </c>
    </row>
    <row r="4" spans="1:20" ht="6" customHeight="1" x14ac:dyDescent="0.2">
      <c r="A4" s="315" t="s">
        <v>39</v>
      </c>
      <c r="B4" s="316"/>
      <c r="C4" s="317"/>
      <c r="D4" s="317"/>
      <c r="E4" s="317"/>
      <c r="F4" s="318"/>
      <c r="G4" s="317"/>
      <c r="H4" s="16"/>
      <c r="I4" s="12"/>
      <c r="J4" s="12"/>
      <c r="K4" s="12"/>
      <c r="L4" s="12"/>
      <c r="M4" s="12"/>
      <c r="N4" s="12"/>
      <c r="O4" s="12"/>
      <c r="P4" s="12"/>
      <c r="Q4" s="12"/>
      <c r="R4" s="12"/>
      <c r="S4" s="12"/>
      <c r="T4" s="65"/>
    </row>
    <row r="5" spans="1:20" ht="15" customHeight="1" x14ac:dyDescent="0.2">
      <c r="A5" s="1404" t="s">
        <v>6</v>
      </c>
      <c r="B5" s="1404"/>
      <c r="C5" s="1404"/>
      <c r="D5" s="1404"/>
      <c r="E5" s="1404"/>
      <c r="F5" s="1404"/>
      <c r="G5" s="1404"/>
      <c r="H5" s="16"/>
      <c r="I5" s="12"/>
      <c r="J5" s="12"/>
      <c r="K5" s="12"/>
      <c r="L5" s="12"/>
      <c r="M5" s="12"/>
      <c r="N5" s="12"/>
      <c r="O5" s="12"/>
      <c r="P5" s="12"/>
      <c r="Q5" s="12"/>
      <c r="R5" s="12"/>
      <c r="S5" s="12"/>
      <c r="T5" s="65"/>
    </row>
    <row r="6" spans="1:20" ht="12.75" customHeight="1" x14ac:dyDescent="0.2">
      <c r="A6" s="15" t="s">
        <v>171</v>
      </c>
      <c r="B6" s="45">
        <v>2006</v>
      </c>
      <c r="C6" s="688">
        <v>80.195599022004899</v>
      </c>
      <c r="D6" s="688">
        <v>22.982885085574601</v>
      </c>
      <c r="E6" s="19">
        <v>2.5549312312698635</v>
      </c>
      <c r="F6" s="55" t="s">
        <v>37</v>
      </c>
      <c r="G6" s="55" t="s">
        <v>37</v>
      </c>
      <c r="H6" s="16"/>
      <c r="I6" s="12"/>
      <c r="J6" s="12"/>
      <c r="K6" s="12"/>
      <c r="L6" s="12"/>
      <c r="M6" s="12"/>
      <c r="N6" s="12"/>
      <c r="O6" s="12"/>
      <c r="P6" s="12"/>
      <c r="Q6" s="12"/>
      <c r="R6" s="12"/>
      <c r="S6" s="12"/>
      <c r="T6" s="65"/>
    </row>
    <row r="7" spans="1:20" ht="12.75" customHeight="1" x14ac:dyDescent="0.2">
      <c r="A7" s="15" t="s">
        <v>172</v>
      </c>
      <c r="B7" s="45">
        <v>1866</v>
      </c>
      <c r="C7" s="688">
        <v>81.203749383325103</v>
      </c>
      <c r="D7" s="688">
        <v>25.3576714356191</v>
      </c>
      <c r="E7" s="19">
        <v>2.426300927046031</v>
      </c>
      <c r="F7" s="689" t="s">
        <v>37</v>
      </c>
      <c r="G7" s="688">
        <v>23.433645781943799</v>
      </c>
      <c r="H7" s="16"/>
      <c r="I7" s="12"/>
      <c r="J7" s="12"/>
      <c r="K7" s="12"/>
      <c r="L7" s="12"/>
      <c r="M7" s="12"/>
      <c r="N7" s="12"/>
      <c r="O7" s="12"/>
      <c r="P7" s="12"/>
      <c r="Q7" s="12"/>
      <c r="R7" s="12"/>
      <c r="S7" s="12"/>
      <c r="T7" s="65"/>
    </row>
    <row r="8" spans="1:20" ht="12.75" customHeight="1" x14ac:dyDescent="0.2">
      <c r="A8" s="15" t="s">
        <v>173</v>
      </c>
      <c r="B8" s="45">
        <v>1964</v>
      </c>
      <c r="C8" s="688">
        <v>79.833984375</v>
      </c>
      <c r="D8" s="688">
        <v>24.609375</v>
      </c>
      <c r="E8" s="19">
        <v>2.564616180197314</v>
      </c>
      <c r="F8" s="689" t="s">
        <v>37</v>
      </c>
      <c r="G8" s="688">
        <v>32.046897999999999</v>
      </c>
      <c r="H8" s="16"/>
      <c r="I8" s="12"/>
      <c r="J8" s="12"/>
      <c r="K8" s="12"/>
      <c r="L8" s="12"/>
      <c r="M8" s="12"/>
      <c r="N8" s="12"/>
      <c r="O8" s="12"/>
      <c r="P8" s="12"/>
      <c r="Q8" s="12"/>
      <c r="R8" s="12"/>
      <c r="S8" s="12"/>
      <c r="T8" s="65"/>
    </row>
    <row r="9" spans="1:20" ht="12.75" customHeight="1" x14ac:dyDescent="0.2">
      <c r="A9" s="15" t="s">
        <v>174</v>
      </c>
      <c r="B9" s="45">
        <v>1649</v>
      </c>
      <c r="C9" s="688">
        <v>78.680688336520106</v>
      </c>
      <c r="D9" s="688">
        <v>27.2944550669216</v>
      </c>
      <c r="E9" s="19">
        <v>2.2314541905948904</v>
      </c>
      <c r="F9" s="689" t="s">
        <v>37</v>
      </c>
      <c r="G9" s="688">
        <v>33.173996175908201</v>
      </c>
      <c r="H9" s="16"/>
      <c r="I9" s="12"/>
      <c r="J9" s="12"/>
      <c r="K9" s="12"/>
      <c r="L9" s="12"/>
      <c r="M9" s="12"/>
      <c r="N9" s="12"/>
      <c r="O9" s="12"/>
      <c r="P9" s="12"/>
      <c r="Q9" s="12"/>
      <c r="R9" s="12"/>
      <c r="S9" s="12"/>
      <c r="T9" s="65"/>
    </row>
    <row r="10" spans="1:20" ht="12.75" customHeight="1" x14ac:dyDescent="0.2">
      <c r="A10" s="15" t="s">
        <v>175</v>
      </c>
      <c r="B10" s="45">
        <v>1583</v>
      </c>
      <c r="C10" s="688">
        <v>80.876494023904399</v>
      </c>
      <c r="D10" s="688">
        <v>24.4897959183673</v>
      </c>
      <c r="E10" s="19">
        <v>3.0065755364319831</v>
      </c>
      <c r="F10" s="688">
        <v>17.570930811348902</v>
      </c>
      <c r="G10" s="688">
        <v>32.221115537848597</v>
      </c>
      <c r="H10" s="16"/>
      <c r="I10" s="12"/>
      <c r="J10" s="12"/>
      <c r="K10" s="12"/>
      <c r="L10" s="12"/>
      <c r="M10" s="12"/>
      <c r="N10" s="12"/>
      <c r="O10" s="12"/>
      <c r="P10" s="12"/>
      <c r="Q10" s="12"/>
      <c r="R10" s="12"/>
      <c r="S10" s="12"/>
      <c r="T10" s="65"/>
    </row>
    <row r="11" spans="1:20" ht="12.75" customHeight="1" x14ac:dyDescent="0.2">
      <c r="A11" s="15" t="s">
        <v>184</v>
      </c>
      <c r="B11" s="45">
        <v>1878</v>
      </c>
      <c r="C11" s="688">
        <v>76.537467700258404</v>
      </c>
      <c r="D11" s="688">
        <v>25.529715762273899</v>
      </c>
      <c r="E11" s="19">
        <v>3.681665902480181</v>
      </c>
      <c r="F11" s="688">
        <v>17.0630816959669</v>
      </c>
      <c r="G11" s="688">
        <v>26.511627906976699</v>
      </c>
      <c r="H11" s="16"/>
      <c r="I11" s="12"/>
      <c r="J11" s="12"/>
      <c r="K11" s="12"/>
      <c r="L11" s="12"/>
      <c r="M11" s="12"/>
      <c r="N11" s="12"/>
      <c r="O11" s="12"/>
      <c r="P11" s="12"/>
      <c r="Q11" s="12"/>
      <c r="R11" s="12"/>
      <c r="S11" s="12"/>
      <c r="T11" s="65"/>
    </row>
    <row r="12" spans="1:20" ht="12.75" customHeight="1" x14ac:dyDescent="0.2">
      <c r="A12" s="15" t="s">
        <v>176</v>
      </c>
      <c r="B12" s="45">
        <v>2011</v>
      </c>
      <c r="C12" s="688">
        <v>73.2079308591764</v>
      </c>
      <c r="D12" s="688">
        <v>22.227873855544299</v>
      </c>
      <c r="E12" s="19">
        <v>3.2822475513912557</v>
      </c>
      <c r="F12" s="688">
        <v>14.3438453713123</v>
      </c>
      <c r="G12" s="688">
        <v>18.413021363174</v>
      </c>
      <c r="H12" s="16"/>
      <c r="I12" s="12"/>
      <c r="J12" s="12"/>
      <c r="K12" s="12"/>
      <c r="L12" s="12"/>
      <c r="M12" s="12"/>
      <c r="N12" s="12"/>
      <c r="O12" s="12"/>
      <c r="P12" s="12"/>
      <c r="Q12" s="12"/>
      <c r="R12" s="12"/>
      <c r="S12" s="12"/>
      <c r="T12" s="65"/>
    </row>
    <row r="13" spans="1:20" ht="12.75" customHeight="1" x14ac:dyDescent="0.2">
      <c r="A13" s="15" t="s">
        <v>102</v>
      </c>
      <c r="B13" s="45">
        <v>2136</v>
      </c>
      <c r="C13" s="688">
        <v>69.956458635703896</v>
      </c>
      <c r="D13" s="688">
        <v>21.335268505079799</v>
      </c>
      <c r="E13" s="19">
        <v>2.9489510455224091</v>
      </c>
      <c r="F13" s="688">
        <v>15.440464666021301</v>
      </c>
      <c r="G13" s="688">
        <v>16.352201257861601</v>
      </c>
      <c r="H13" s="16"/>
      <c r="I13" s="12"/>
      <c r="J13" s="12"/>
      <c r="K13" s="12"/>
      <c r="L13" s="12"/>
      <c r="M13" s="12"/>
      <c r="N13" s="12"/>
      <c r="O13" s="12"/>
      <c r="P13" s="12"/>
      <c r="Q13" s="12"/>
      <c r="R13" s="12"/>
      <c r="S13" s="12"/>
      <c r="T13" s="65"/>
    </row>
    <row r="14" spans="1:20" ht="12.75" customHeight="1" x14ac:dyDescent="0.2">
      <c r="A14" s="15" t="s">
        <v>103</v>
      </c>
      <c r="B14" s="45">
        <v>1797</v>
      </c>
      <c r="C14" s="688">
        <v>66.751527494908302</v>
      </c>
      <c r="D14" s="688">
        <v>24.554253693326501</v>
      </c>
      <c r="E14" s="20">
        <v>3.7379901847218426</v>
      </c>
      <c r="F14" s="688">
        <v>27.9164544065206</v>
      </c>
      <c r="G14" s="688">
        <v>10.646968925114599</v>
      </c>
      <c r="H14" s="16"/>
      <c r="I14" s="12"/>
      <c r="J14" s="127"/>
      <c r="K14" s="12"/>
      <c r="L14" s="127"/>
      <c r="M14" s="12"/>
      <c r="N14" s="65"/>
      <c r="O14" s="12"/>
      <c r="P14" s="65"/>
      <c r="Q14" s="12"/>
      <c r="R14" s="65"/>
      <c r="S14" s="12"/>
      <c r="T14" s="65"/>
    </row>
    <row r="15" spans="1:20" ht="12.75" customHeight="1" x14ac:dyDescent="0.2">
      <c r="A15" s="15" t="s">
        <v>104</v>
      </c>
      <c r="B15" s="45">
        <v>1981</v>
      </c>
      <c r="C15" s="688">
        <v>65.024875621890502</v>
      </c>
      <c r="D15" s="688">
        <v>23.8308457711443</v>
      </c>
      <c r="E15" s="19">
        <v>3.2551406373746605</v>
      </c>
      <c r="F15" s="688">
        <v>29.069189000000001</v>
      </c>
      <c r="G15" s="688">
        <v>9.3081134892981598</v>
      </c>
      <c r="H15" s="16"/>
      <c r="I15" s="12"/>
      <c r="J15" s="12"/>
      <c r="K15" s="12"/>
      <c r="L15" s="12"/>
      <c r="M15" s="12"/>
      <c r="N15" s="12"/>
      <c r="O15" s="12"/>
      <c r="P15" s="12"/>
      <c r="Q15" s="12"/>
      <c r="R15" s="12"/>
      <c r="S15" s="12"/>
      <c r="T15" s="65"/>
    </row>
    <row r="16" spans="1:20" ht="12.75" customHeight="1" x14ac:dyDescent="0.2">
      <c r="A16" s="15" t="s">
        <v>105</v>
      </c>
      <c r="B16" s="45">
        <v>1861</v>
      </c>
      <c r="C16" s="688">
        <v>60.222110045431599</v>
      </c>
      <c r="D16" s="690">
        <v>20.242301867743599</v>
      </c>
      <c r="E16" s="19">
        <v>2.5236697697864767</v>
      </c>
      <c r="F16" s="688">
        <v>26.448362720403001</v>
      </c>
      <c r="G16" s="688">
        <v>7.9757698132256403</v>
      </c>
      <c r="H16" s="16"/>
      <c r="I16" s="12"/>
      <c r="J16" s="12"/>
      <c r="K16" s="12"/>
      <c r="L16" s="12"/>
      <c r="M16" s="12"/>
      <c r="N16" s="12"/>
      <c r="O16" s="12"/>
      <c r="P16" s="12"/>
      <c r="Q16" s="12"/>
      <c r="R16" s="12"/>
      <c r="S16" s="12"/>
      <c r="T16" s="65"/>
    </row>
    <row r="17" spans="1:20" ht="12.75" customHeight="1" x14ac:dyDescent="0.2">
      <c r="A17" s="15" t="s">
        <v>106</v>
      </c>
      <c r="B17" s="45">
        <v>1884</v>
      </c>
      <c r="C17" s="688">
        <v>49.581400328763998</v>
      </c>
      <c r="D17" s="690">
        <v>10.974884206526699</v>
      </c>
      <c r="E17" s="21">
        <v>1.6253544127275492</v>
      </c>
      <c r="F17" s="688">
        <v>19.003260363297599</v>
      </c>
      <c r="G17" s="688">
        <v>5.4028877503493202</v>
      </c>
      <c r="H17" s="16"/>
      <c r="I17" s="22"/>
      <c r="J17" s="22"/>
      <c r="K17" s="22"/>
      <c r="L17" s="22"/>
      <c r="M17" s="22"/>
      <c r="N17" s="22"/>
      <c r="O17" s="22"/>
      <c r="P17" s="22"/>
      <c r="Q17" s="22"/>
      <c r="R17" s="22"/>
      <c r="S17" s="22"/>
      <c r="T17" s="22"/>
    </row>
    <row r="18" spans="1:20" ht="12.75" customHeight="1" x14ac:dyDescent="0.2">
      <c r="A18" s="3" t="s">
        <v>346</v>
      </c>
      <c r="B18" s="45">
        <v>1559</v>
      </c>
      <c r="C18" s="688">
        <v>41.457237663491803</v>
      </c>
      <c r="D18" s="688">
        <v>8.5</v>
      </c>
      <c r="E18" s="19">
        <v>1.319512</v>
      </c>
      <c r="F18" s="688">
        <v>19.738695</v>
      </c>
      <c r="G18" s="688">
        <v>4.4318229999999996</v>
      </c>
      <c r="H18" s="16"/>
      <c r="I18" s="22"/>
      <c r="J18" s="22"/>
      <c r="K18" s="22"/>
      <c r="L18" s="22"/>
      <c r="M18" s="22"/>
      <c r="N18" s="22"/>
      <c r="O18" s="22"/>
      <c r="P18" s="22"/>
      <c r="Q18" s="22"/>
      <c r="R18" s="22"/>
      <c r="S18" s="22"/>
      <c r="T18" s="22"/>
    </row>
    <row r="19" spans="1:20" ht="12.75" customHeight="1" x14ac:dyDescent="0.2">
      <c r="A19" s="3" t="s">
        <v>561</v>
      </c>
      <c r="B19" s="45">
        <v>1493</v>
      </c>
      <c r="C19" s="688">
        <v>40.783249039172297</v>
      </c>
      <c r="D19" s="688">
        <v>8.8206800061128696</v>
      </c>
      <c r="E19" s="19">
        <v>1.0998526649042473</v>
      </c>
      <c r="F19" s="688">
        <v>24.609995450160401</v>
      </c>
      <c r="G19" s="688">
        <v>3.5424528330828302</v>
      </c>
      <c r="H19" s="16"/>
      <c r="I19" s="22"/>
      <c r="J19" s="22"/>
      <c r="K19" s="22"/>
      <c r="L19" s="22"/>
      <c r="M19" s="22"/>
      <c r="N19" s="22"/>
      <c r="O19" s="22"/>
      <c r="P19" s="22"/>
      <c r="Q19" s="22"/>
      <c r="R19" s="22"/>
      <c r="S19" s="22"/>
      <c r="T19" s="22"/>
    </row>
    <row r="20" spans="1:20" ht="6" customHeight="1" x14ac:dyDescent="0.2">
      <c r="A20" s="9"/>
      <c r="B20" s="45"/>
      <c r="D20" s="126"/>
      <c r="E20" s="11"/>
      <c r="G20" s="126"/>
    </row>
    <row r="21" spans="1:20" s="420" customFormat="1" ht="15" customHeight="1" x14ac:dyDescent="0.2">
      <c r="A21" s="1404" t="s">
        <v>7</v>
      </c>
      <c r="B21" s="1404"/>
      <c r="C21" s="1404"/>
      <c r="D21" s="1404"/>
      <c r="E21" s="1404"/>
      <c r="F21" s="1404"/>
      <c r="G21" s="1404"/>
    </row>
    <row r="22" spans="1:20" ht="12.75" customHeight="1" x14ac:dyDescent="0.2">
      <c r="A22" s="15" t="s">
        <v>171</v>
      </c>
      <c r="B22" s="45">
        <v>1791</v>
      </c>
      <c r="C22" s="688">
        <v>76.449086161879904</v>
      </c>
      <c r="D22" s="688">
        <v>22.297650130548298</v>
      </c>
      <c r="E22" s="19">
        <v>2.0755663849762338</v>
      </c>
      <c r="F22" s="689" t="s">
        <v>37</v>
      </c>
      <c r="G22" s="689" t="s">
        <v>37</v>
      </c>
      <c r="Q22" s="3" t="s">
        <v>68</v>
      </c>
    </row>
    <row r="23" spans="1:20" ht="12.75" customHeight="1" x14ac:dyDescent="0.2">
      <c r="A23" s="15" t="s">
        <v>172</v>
      </c>
      <c r="B23" s="45">
        <v>1863</v>
      </c>
      <c r="C23" s="688">
        <v>80.147058823529406</v>
      </c>
      <c r="D23" s="688">
        <v>23.674540682414701</v>
      </c>
      <c r="E23" s="19">
        <v>2.4905629705335448</v>
      </c>
      <c r="F23" s="689" t="s">
        <v>37</v>
      </c>
      <c r="G23" s="688">
        <v>28.556430446194199</v>
      </c>
    </row>
    <row r="24" spans="1:20" ht="12.75" customHeight="1" x14ac:dyDescent="0.2">
      <c r="A24" s="15" t="s">
        <v>173</v>
      </c>
      <c r="B24" s="45">
        <v>1976</v>
      </c>
      <c r="C24" s="688">
        <v>79.896103896103895</v>
      </c>
      <c r="D24" s="688">
        <v>30.753246753246799</v>
      </c>
      <c r="E24" s="19">
        <v>2.7816620792791964</v>
      </c>
      <c r="F24" s="689" t="s">
        <v>37</v>
      </c>
      <c r="G24" s="688">
        <v>39.324675324675297</v>
      </c>
    </row>
    <row r="25" spans="1:20" ht="12.75" customHeight="1" x14ac:dyDescent="0.2">
      <c r="A25" s="15" t="s">
        <v>174</v>
      </c>
      <c r="B25" s="45">
        <v>2036</v>
      </c>
      <c r="C25" s="688">
        <v>78.4396415392725</v>
      </c>
      <c r="D25" s="688">
        <v>25.988402741170301</v>
      </c>
      <c r="E25" s="19">
        <v>2.3003359840783171</v>
      </c>
      <c r="F25" s="689" t="s">
        <v>37</v>
      </c>
      <c r="G25" s="688">
        <v>39.146469968387798</v>
      </c>
    </row>
    <row r="26" spans="1:20" ht="12.75" customHeight="1" x14ac:dyDescent="0.2">
      <c r="A26" s="15" t="s">
        <v>175</v>
      </c>
      <c r="B26" s="45">
        <v>1936</v>
      </c>
      <c r="C26" s="688">
        <v>79.509071504802606</v>
      </c>
      <c r="D26" s="688">
        <v>26.4281900694074</v>
      </c>
      <c r="E26" s="19">
        <v>3.1679253992983538</v>
      </c>
      <c r="F26" s="688">
        <v>19.103521878335101</v>
      </c>
      <c r="G26" s="688">
        <v>36.446105000000003</v>
      </c>
    </row>
    <row r="27" spans="1:20" ht="12.75" customHeight="1" x14ac:dyDescent="0.2">
      <c r="A27" s="15" t="s">
        <v>184</v>
      </c>
      <c r="B27" s="45">
        <v>1762</v>
      </c>
      <c r="C27" s="688">
        <v>80.711506392440199</v>
      </c>
      <c r="D27" s="688">
        <v>28.5555555555556</v>
      </c>
      <c r="E27" s="19">
        <v>3.8625126773685632</v>
      </c>
      <c r="F27" s="688">
        <v>21</v>
      </c>
      <c r="G27" s="688">
        <v>35.2777777777778</v>
      </c>
    </row>
    <row r="28" spans="1:20" ht="12.75" customHeight="1" x14ac:dyDescent="0.2">
      <c r="A28" s="15" t="s">
        <v>176</v>
      </c>
      <c r="B28" s="45">
        <v>1742</v>
      </c>
      <c r="C28" s="688">
        <v>80.699774266365694</v>
      </c>
      <c r="D28" s="688">
        <v>26.805869074492101</v>
      </c>
      <c r="E28" s="19">
        <v>4.1211716124597109</v>
      </c>
      <c r="F28" s="688">
        <v>20.428893905191899</v>
      </c>
      <c r="G28" s="688">
        <v>27.426636568848799</v>
      </c>
    </row>
    <row r="29" spans="1:20" ht="12.75" customHeight="1" x14ac:dyDescent="0.2">
      <c r="A29" s="15" t="s">
        <v>102</v>
      </c>
      <c r="B29" s="45">
        <v>1825</v>
      </c>
      <c r="C29" s="688">
        <v>73.901247965273996</v>
      </c>
      <c r="D29" s="688">
        <v>25.230602278893102</v>
      </c>
      <c r="E29" s="19">
        <v>4.0384990429048848</v>
      </c>
      <c r="F29" s="688">
        <v>23.168746608789998</v>
      </c>
      <c r="G29" s="688">
        <v>21.3897937024973</v>
      </c>
    </row>
    <row r="30" spans="1:20" ht="12.75" customHeight="1" x14ac:dyDescent="0.2">
      <c r="A30" s="15" t="s">
        <v>103</v>
      </c>
      <c r="B30" s="45">
        <v>1694</v>
      </c>
      <c r="C30" s="688">
        <v>68.210770121598202</v>
      </c>
      <c r="D30" s="688">
        <v>22.0741599073001</v>
      </c>
      <c r="E30" s="20">
        <v>3.3424033322267341</v>
      </c>
      <c r="F30" s="688">
        <v>23.928157589803</v>
      </c>
      <c r="G30" s="688">
        <v>12.6809496236248</v>
      </c>
    </row>
    <row r="31" spans="1:20" ht="12.75" customHeight="1" x14ac:dyDescent="0.2">
      <c r="A31" s="15" t="s">
        <v>104</v>
      </c>
      <c r="B31" s="45">
        <v>1701</v>
      </c>
      <c r="C31" s="688">
        <v>68.869047619047606</v>
      </c>
      <c r="D31" s="688">
        <v>23.200475907198101</v>
      </c>
      <c r="E31" s="19">
        <v>3.0047356088954795</v>
      </c>
      <c r="F31" s="688">
        <v>27.4078478002378</v>
      </c>
      <c r="G31" s="688">
        <v>9.9940511600237993</v>
      </c>
    </row>
    <row r="32" spans="1:20" ht="12.75" customHeight="1" x14ac:dyDescent="0.2">
      <c r="A32" s="15" t="s">
        <v>105</v>
      </c>
      <c r="B32" s="45">
        <v>1618</v>
      </c>
      <c r="C32" s="688">
        <v>62.658227848101298</v>
      </c>
      <c r="D32" s="688">
        <v>21.2025316455696</v>
      </c>
      <c r="E32" s="19">
        <v>2.8314015112755033</v>
      </c>
      <c r="F32" s="688">
        <v>26.915769000000001</v>
      </c>
      <c r="G32" s="688">
        <v>9.5630145661811294</v>
      </c>
    </row>
    <row r="33" spans="1:7" ht="12.75" customHeight="1" x14ac:dyDescent="0.2">
      <c r="A33" s="15" t="s">
        <v>106</v>
      </c>
      <c r="B33" s="45">
        <v>1523</v>
      </c>
      <c r="C33" s="688">
        <v>48.817525974887303</v>
      </c>
      <c r="D33" s="688">
        <v>12.7937527328599</v>
      </c>
      <c r="E33" s="21">
        <v>1.9081478316518152</v>
      </c>
      <c r="F33" s="688">
        <v>19.295101553166099</v>
      </c>
      <c r="G33" s="688">
        <v>5.8577405857740601</v>
      </c>
    </row>
    <row r="34" spans="1:7" ht="12.75" customHeight="1" x14ac:dyDescent="0.2">
      <c r="A34" s="3" t="s">
        <v>346</v>
      </c>
      <c r="B34" s="45">
        <v>1694</v>
      </c>
      <c r="C34" s="688">
        <v>45.699726232412303</v>
      </c>
      <c r="D34" s="688">
        <v>10.112130767061505</v>
      </c>
      <c r="E34" s="19">
        <v>1.5822830000000001</v>
      </c>
      <c r="F34" s="688">
        <v>22.110599000000001</v>
      </c>
      <c r="G34" s="688">
        <v>5.0654810000000001</v>
      </c>
    </row>
    <row r="35" spans="1:7" ht="12.75" customHeight="1" x14ac:dyDescent="0.2">
      <c r="A35" s="3" t="s">
        <v>561</v>
      </c>
      <c r="B35" s="45">
        <v>1892</v>
      </c>
      <c r="C35" s="688">
        <v>38.839232121432602</v>
      </c>
      <c r="D35" s="688">
        <v>7.6763061629763296</v>
      </c>
      <c r="E35" s="19">
        <v>1.2062786314965686</v>
      </c>
      <c r="F35" s="688">
        <v>19.9484758329436</v>
      </c>
      <c r="G35" s="688">
        <v>4.5713790041161797</v>
      </c>
    </row>
    <row r="36" spans="1:7" ht="6" customHeight="1" x14ac:dyDescent="0.2">
      <c r="A36" s="9"/>
      <c r="B36" s="79"/>
      <c r="D36" s="128"/>
      <c r="E36" s="11"/>
      <c r="G36" s="128"/>
    </row>
    <row r="37" spans="1:7" s="420" customFormat="1" ht="15" customHeight="1" x14ac:dyDescent="0.2">
      <c r="A37" s="1404" t="s">
        <v>8</v>
      </c>
      <c r="B37" s="1404"/>
      <c r="C37" s="1404"/>
      <c r="D37" s="1404"/>
      <c r="E37" s="1404"/>
      <c r="F37" s="1404"/>
      <c r="G37" s="1404"/>
    </row>
    <row r="38" spans="1:7" ht="12.75" customHeight="1" x14ac:dyDescent="0.2">
      <c r="A38" s="15" t="s">
        <v>171</v>
      </c>
      <c r="B38" s="45">
        <v>1485</v>
      </c>
      <c r="C38" s="688">
        <v>82.903000697836703</v>
      </c>
      <c r="D38" s="688">
        <v>21.2142358688067</v>
      </c>
      <c r="E38" s="19">
        <v>2.6209637825255689</v>
      </c>
      <c r="F38" s="689" t="s">
        <v>37</v>
      </c>
      <c r="G38" s="689" t="s">
        <v>37</v>
      </c>
    </row>
    <row r="39" spans="1:7" ht="12.75" customHeight="1" x14ac:dyDescent="0.2">
      <c r="A39" s="15" t="s">
        <v>172</v>
      </c>
      <c r="B39" s="45">
        <v>1623</v>
      </c>
      <c r="C39" s="688">
        <v>84.923282188125398</v>
      </c>
      <c r="D39" s="688">
        <v>25.4169446297532</v>
      </c>
      <c r="E39" s="19">
        <v>3.1100008595039141</v>
      </c>
      <c r="F39" s="689" t="s">
        <v>37</v>
      </c>
      <c r="G39" s="688">
        <v>36.799999999999997</v>
      </c>
    </row>
    <row r="40" spans="1:7" ht="12.75" customHeight="1" x14ac:dyDescent="0.2">
      <c r="A40" s="15" t="s">
        <v>173</v>
      </c>
      <c r="B40" s="45">
        <v>1488</v>
      </c>
      <c r="C40" s="688">
        <v>83.322214809873302</v>
      </c>
      <c r="D40" s="688">
        <v>27.2</v>
      </c>
      <c r="E40" s="19">
        <v>3.0406200239199141</v>
      </c>
      <c r="F40" s="689" t="s">
        <v>37</v>
      </c>
      <c r="G40" s="688">
        <v>44.229486000000001</v>
      </c>
    </row>
    <row r="41" spans="1:7" ht="12.75" customHeight="1" x14ac:dyDescent="0.2">
      <c r="A41" s="15" t="s">
        <v>174</v>
      </c>
      <c r="B41" s="45">
        <v>2038</v>
      </c>
      <c r="C41" s="688">
        <v>81.241379310344797</v>
      </c>
      <c r="D41" s="688">
        <v>26.068965517241399</v>
      </c>
      <c r="E41" s="19">
        <v>2.6770966114284991</v>
      </c>
      <c r="F41" s="689" t="s">
        <v>37</v>
      </c>
      <c r="G41" s="688">
        <v>39.931034482758598</v>
      </c>
    </row>
    <row r="42" spans="1:7" ht="12.75" customHeight="1" x14ac:dyDescent="0.2">
      <c r="A42" s="15" t="s">
        <v>175</v>
      </c>
      <c r="B42" s="45">
        <v>1981</v>
      </c>
      <c r="C42" s="688">
        <v>77.7697841726619</v>
      </c>
      <c r="D42" s="688">
        <v>23.741007194244599</v>
      </c>
      <c r="E42" s="19">
        <v>2.7697329518668874</v>
      </c>
      <c r="F42" s="688">
        <v>30.769230769230798</v>
      </c>
      <c r="G42" s="688">
        <v>33.309352517985602</v>
      </c>
    </row>
    <row r="43" spans="1:7" ht="12.75" customHeight="1" x14ac:dyDescent="0.2">
      <c r="A43" s="15" t="s">
        <v>184</v>
      </c>
      <c r="B43" s="45">
        <v>1730</v>
      </c>
      <c r="C43" s="688">
        <v>83.171278982797304</v>
      </c>
      <c r="D43" s="688">
        <v>30.2916978309648</v>
      </c>
      <c r="E43" s="19">
        <v>4.4016705601423469</v>
      </c>
      <c r="F43" s="688">
        <v>33.507852999999997</v>
      </c>
      <c r="G43" s="688">
        <v>37.949101796407199</v>
      </c>
    </row>
    <row r="44" spans="1:7" ht="12.75" customHeight="1" x14ac:dyDescent="0.2">
      <c r="A44" s="15" t="s">
        <v>176</v>
      </c>
      <c r="B44" s="45">
        <v>1595</v>
      </c>
      <c r="C44" s="688">
        <v>80.731889469753597</v>
      </c>
      <c r="D44" s="688">
        <v>29.372197309417</v>
      </c>
      <c r="E44" s="19">
        <v>4.9579482736995386</v>
      </c>
      <c r="F44" s="688">
        <v>30.941704035874402</v>
      </c>
      <c r="G44" s="688">
        <v>26.606875934230199</v>
      </c>
    </row>
    <row r="45" spans="1:7" ht="12.75" customHeight="1" x14ac:dyDescent="0.2">
      <c r="A45" s="15" t="s">
        <v>102</v>
      </c>
      <c r="B45" s="45">
        <v>1691</v>
      </c>
      <c r="C45" s="688">
        <v>77.285921625544304</v>
      </c>
      <c r="D45" s="688">
        <v>27.068214804063899</v>
      </c>
      <c r="E45" s="19">
        <v>4.3642880144040435</v>
      </c>
      <c r="F45" s="688">
        <v>30.311820159535898</v>
      </c>
      <c r="G45" s="688">
        <v>16.908563134978198</v>
      </c>
    </row>
    <row r="46" spans="1:7" ht="12.75" customHeight="1" x14ac:dyDescent="0.2">
      <c r="A46" s="15" t="s">
        <v>103</v>
      </c>
      <c r="B46" s="45">
        <v>1483</v>
      </c>
      <c r="C46" s="688">
        <v>72.143974960876406</v>
      </c>
      <c r="D46" s="688">
        <v>25.2738654147105</v>
      </c>
      <c r="E46" s="20">
        <v>3.732909213349346</v>
      </c>
      <c r="F46" s="688">
        <v>31.377151799686999</v>
      </c>
      <c r="G46" s="688">
        <v>13.693270735524299</v>
      </c>
    </row>
    <row r="47" spans="1:7" ht="12.75" customHeight="1" x14ac:dyDescent="0.2">
      <c r="A47" s="15" t="s">
        <v>104</v>
      </c>
      <c r="B47" s="45">
        <v>1197</v>
      </c>
      <c r="C47" s="688">
        <v>73.285486443381203</v>
      </c>
      <c r="D47" s="688">
        <v>25.7575757575758</v>
      </c>
      <c r="E47" s="19">
        <v>4.3525659366112972</v>
      </c>
      <c r="F47" s="688">
        <v>34.4687753446877</v>
      </c>
      <c r="G47" s="688">
        <v>12.041467304625201</v>
      </c>
    </row>
    <row r="48" spans="1:7" ht="12.75" customHeight="1" x14ac:dyDescent="0.2">
      <c r="A48" s="15" t="s">
        <v>105</v>
      </c>
      <c r="B48" s="45">
        <v>1554</v>
      </c>
      <c r="C48" s="688">
        <v>69.5940347970174</v>
      </c>
      <c r="D48" s="688">
        <v>23.6951118475559</v>
      </c>
      <c r="E48" s="19">
        <v>3.1112422934868778</v>
      </c>
      <c r="F48" s="688">
        <v>32.5833333333333</v>
      </c>
      <c r="G48" s="688">
        <v>11.184755592377799</v>
      </c>
    </row>
    <row r="49" spans="1:7" ht="12.75" customHeight="1" x14ac:dyDescent="0.2">
      <c r="A49" s="15" t="s">
        <v>106</v>
      </c>
      <c r="B49" s="34">
        <v>1570</v>
      </c>
      <c r="C49" s="688">
        <v>54.380401292339599</v>
      </c>
      <c r="D49" s="688">
        <v>13.630755588453701</v>
      </c>
      <c r="E49" s="21">
        <v>2.109702732073214</v>
      </c>
      <c r="F49" s="688">
        <v>24.132613723978402</v>
      </c>
      <c r="G49" s="688">
        <v>5.7054741711642203</v>
      </c>
    </row>
    <row r="50" spans="1:7" ht="12.75" customHeight="1" x14ac:dyDescent="0.2">
      <c r="A50" s="3" t="s">
        <v>346</v>
      </c>
      <c r="B50" s="34">
        <v>1590</v>
      </c>
      <c r="C50" s="688">
        <v>50.746522878476398</v>
      </c>
      <c r="D50" s="688">
        <v>13.460127567247454</v>
      </c>
      <c r="E50" s="19">
        <v>2.0242779999999998</v>
      </c>
      <c r="F50" s="688">
        <v>27.036902000000001</v>
      </c>
      <c r="G50" s="688">
        <v>6.4341090000000003</v>
      </c>
    </row>
    <row r="51" spans="1:7" ht="12.75" customHeight="1" x14ac:dyDescent="0.2">
      <c r="A51" s="3" t="s">
        <v>561</v>
      </c>
      <c r="B51" s="34">
        <v>1684</v>
      </c>
      <c r="C51" s="688">
        <v>45.809612613999199</v>
      </c>
      <c r="D51" s="688">
        <v>9.2323503073268807</v>
      </c>
      <c r="E51" s="19">
        <v>1.2459447686832603</v>
      </c>
      <c r="F51" s="688">
        <v>24.100447896416799</v>
      </c>
      <c r="G51" s="688">
        <v>5.3298118759419602</v>
      </c>
    </row>
    <row r="52" spans="1:7" ht="6" customHeight="1" x14ac:dyDescent="0.2">
      <c r="A52" s="9"/>
      <c r="B52" s="79"/>
      <c r="D52" s="126"/>
      <c r="E52" s="11"/>
      <c r="G52" s="126"/>
    </row>
    <row r="53" spans="1:7" s="420" customFormat="1" ht="15" customHeight="1" x14ac:dyDescent="0.2">
      <c r="A53" s="1404" t="s">
        <v>9</v>
      </c>
      <c r="B53" s="1404"/>
      <c r="C53" s="1404"/>
      <c r="D53" s="1404"/>
      <c r="E53" s="1404"/>
      <c r="F53" s="1404"/>
      <c r="G53" s="1404"/>
    </row>
    <row r="54" spans="1:7" ht="12.75" customHeight="1" x14ac:dyDescent="0.2">
      <c r="A54" s="15" t="s">
        <v>171</v>
      </c>
      <c r="B54" s="48">
        <v>1809</v>
      </c>
      <c r="C54" s="688">
        <v>79.247434435575798</v>
      </c>
      <c r="D54" s="688">
        <v>23.160296634341101</v>
      </c>
      <c r="E54" s="19">
        <v>2.3362427849707221</v>
      </c>
      <c r="F54" s="689" t="s">
        <v>37</v>
      </c>
      <c r="G54" s="689" t="s">
        <v>37</v>
      </c>
    </row>
    <row r="55" spans="1:7" ht="12.75" customHeight="1" x14ac:dyDescent="0.2">
      <c r="A55" s="15" t="s">
        <v>172</v>
      </c>
      <c r="B55" s="48">
        <v>1780</v>
      </c>
      <c r="C55" s="688">
        <v>82.154882154882202</v>
      </c>
      <c r="D55" s="688">
        <v>26.7115600448934</v>
      </c>
      <c r="E55" s="19">
        <v>2.7339168074011901</v>
      </c>
      <c r="F55" s="689" t="s">
        <v>37</v>
      </c>
      <c r="G55" s="688">
        <v>29.292929292929301</v>
      </c>
    </row>
    <row r="56" spans="1:7" ht="12.75" customHeight="1" x14ac:dyDescent="0.2">
      <c r="A56" s="15" t="s">
        <v>173</v>
      </c>
      <c r="B56" s="48">
        <v>1792</v>
      </c>
      <c r="C56" s="688">
        <v>82.036933407946293</v>
      </c>
      <c r="D56" s="688">
        <v>27.491601343785</v>
      </c>
      <c r="E56" s="19">
        <v>2.6050112142123023</v>
      </c>
      <c r="F56" s="689" t="s">
        <v>37</v>
      </c>
      <c r="G56" s="688">
        <v>36.933408</v>
      </c>
    </row>
    <row r="57" spans="1:7" ht="12.75" customHeight="1" x14ac:dyDescent="0.2">
      <c r="A57" s="15" t="s">
        <v>174</v>
      </c>
      <c r="B57" s="48">
        <v>1328</v>
      </c>
      <c r="C57" s="688">
        <v>82.3427582227351</v>
      </c>
      <c r="D57" s="688">
        <v>29.0825158684362</v>
      </c>
      <c r="E57" s="19">
        <v>2.6414209816486478</v>
      </c>
      <c r="F57" s="689" t="s">
        <v>37</v>
      </c>
      <c r="G57" s="688">
        <v>42.898383371824501</v>
      </c>
    </row>
    <row r="58" spans="1:7" ht="12.75" customHeight="1" x14ac:dyDescent="0.2">
      <c r="A58" s="15" t="s">
        <v>175</v>
      </c>
      <c r="B58" s="48">
        <v>1182</v>
      </c>
      <c r="C58" s="688">
        <v>82.114803625377604</v>
      </c>
      <c r="D58" s="688">
        <v>30.072463768115899</v>
      </c>
      <c r="E58" s="19">
        <v>3.511136501487452</v>
      </c>
      <c r="F58" s="688">
        <v>21.752265861027201</v>
      </c>
      <c r="G58" s="688">
        <v>44.894260000000003</v>
      </c>
    </row>
    <row r="59" spans="1:7" ht="12.75" customHeight="1" x14ac:dyDescent="0.2">
      <c r="A59" s="15" t="s">
        <v>184</v>
      </c>
      <c r="B59" s="48">
        <v>1603</v>
      </c>
      <c r="C59" s="688">
        <v>81.662436548223397</v>
      </c>
      <c r="D59" s="688">
        <v>29.6954314720812</v>
      </c>
      <c r="E59" s="19">
        <v>4.3925792385021021</v>
      </c>
      <c r="F59" s="688">
        <v>27.428571428571399</v>
      </c>
      <c r="G59" s="688">
        <v>40.063492063492099</v>
      </c>
    </row>
    <row r="60" spans="1:7" ht="12.75" customHeight="1" x14ac:dyDescent="0.2">
      <c r="A60" s="15" t="s">
        <v>176</v>
      </c>
      <c r="B60" s="48">
        <v>1854</v>
      </c>
      <c r="C60" s="688">
        <v>80.731548007838001</v>
      </c>
      <c r="D60" s="688">
        <v>30.306988896146301</v>
      </c>
      <c r="E60" s="19">
        <v>4.2181203055604506</v>
      </c>
      <c r="F60" s="688">
        <v>23.071895424836601</v>
      </c>
      <c r="G60" s="688">
        <v>29.934640522875799</v>
      </c>
    </row>
    <row r="61" spans="1:7" ht="12.75" customHeight="1" x14ac:dyDescent="0.2">
      <c r="A61" s="15" t="s">
        <v>102</v>
      </c>
      <c r="B61" s="48">
        <v>1776</v>
      </c>
      <c r="C61" s="688">
        <v>76.655948553054699</v>
      </c>
      <c r="D61" s="688">
        <v>26.1736334405145</v>
      </c>
      <c r="E61" s="19">
        <v>3.6792369222604662</v>
      </c>
      <c r="F61" s="688">
        <v>21.9935691318328</v>
      </c>
      <c r="G61" s="688">
        <v>21.157556270096499</v>
      </c>
    </row>
    <row r="62" spans="1:7" ht="12.75" customHeight="1" x14ac:dyDescent="0.2">
      <c r="A62" s="15" t="s">
        <v>103</v>
      </c>
      <c r="B62" s="48">
        <v>1782</v>
      </c>
      <c r="C62" s="688">
        <v>70.804911323328795</v>
      </c>
      <c r="D62" s="688">
        <v>25.170532060027298</v>
      </c>
      <c r="E62" s="20">
        <v>3.7574685498425855</v>
      </c>
      <c r="F62" s="688">
        <v>25.7844474761255</v>
      </c>
      <c r="G62" s="688">
        <v>14.256480218281</v>
      </c>
    </row>
    <row r="63" spans="1:7" ht="12.75" customHeight="1" x14ac:dyDescent="0.2">
      <c r="A63" s="15" t="s">
        <v>104</v>
      </c>
      <c r="B63" s="48">
        <v>1573</v>
      </c>
      <c r="C63" s="688">
        <v>70.417551309271005</v>
      </c>
      <c r="D63" s="688">
        <v>26.397735314932799</v>
      </c>
      <c r="E63" s="19">
        <v>3.2529971488818505</v>
      </c>
      <c r="F63" s="688">
        <v>28.501742160278699</v>
      </c>
      <c r="G63" s="688">
        <v>12.446958981612401</v>
      </c>
    </row>
    <row r="64" spans="1:7" ht="12.75" customHeight="1" x14ac:dyDescent="0.2">
      <c r="A64" s="15" t="s">
        <v>105</v>
      </c>
      <c r="B64" s="48">
        <v>1564</v>
      </c>
      <c r="C64" s="688">
        <v>64.540622627182998</v>
      </c>
      <c r="D64" s="688">
        <v>19.665907365224001</v>
      </c>
      <c r="E64" s="19">
        <v>2.2099120515267754</v>
      </c>
      <c r="F64" s="688">
        <v>28.949357520786101</v>
      </c>
      <c r="G64" s="688">
        <v>9.3394077448747197</v>
      </c>
    </row>
    <row r="65" spans="1:7" ht="12.75" customHeight="1" x14ac:dyDescent="0.2">
      <c r="A65" s="15" t="s">
        <v>106</v>
      </c>
      <c r="B65" s="691">
        <v>1693</v>
      </c>
      <c r="C65" s="688">
        <v>54.194937404357297</v>
      </c>
      <c r="D65" s="688">
        <v>12.6839998219926</v>
      </c>
      <c r="E65" s="21">
        <v>1.6709178643898135</v>
      </c>
      <c r="F65" s="688">
        <v>21.335268505079799</v>
      </c>
      <c r="G65" s="688">
        <v>6.5312046444121901</v>
      </c>
    </row>
    <row r="66" spans="1:7" ht="12.75" customHeight="1" x14ac:dyDescent="0.2">
      <c r="A66" s="3" t="s">
        <v>346</v>
      </c>
      <c r="B66" s="691">
        <v>1814</v>
      </c>
      <c r="C66" s="688">
        <v>45.840874600967503</v>
      </c>
      <c r="D66" s="688">
        <v>9.525442427350697</v>
      </c>
      <c r="E66" s="19">
        <v>1.315286</v>
      </c>
      <c r="F66" s="688">
        <v>21.312566</v>
      </c>
      <c r="G66" s="688">
        <v>4.5310550000000003</v>
      </c>
    </row>
    <row r="67" spans="1:7" ht="12.75" customHeight="1" x14ac:dyDescent="0.2">
      <c r="A67" s="3" t="s">
        <v>561</v>
      </c>
      <c r="B67" s="34">
        <v>1939</v>
      </c>
      <c r="C67" s="688">
        <v>40.536387069068802</v>
      </c>
      <c r="D67" s="688">
        <v>8.2714789347480107</v>
      </c>
      <c r="E67" s="19">
        <v>1.2747881857267913</v>
      </c>
      <c r="F67" s="688">
        <v>21.214557196619499</v>
      </c>
      <c r="G67" s="688">
        <v>4.9853066501214398</v>
      </c>
    </row>
    <row r="68" spans="1:7" ht="6" customHeight="1" x14ac:dyDescent="0.2">
      <c r="A68" s="9"/>
      <c r="B68" s="79"/>
      <c r="C68" s="19"/>
      <c r="D68" s="126"/>
      <c r="E68" s="11"/>
      <c r="F68" s="19"/>
      <c r="G68" s="126"/>
    </row>
    <row r="69" spans="1:7" s="420" customFormat="1" ht="15" customHeight="1" x14ac:dyDescent="0.2">
      <c r="A69" s="1404" t="s">
        <v>3</v>
      </c>
      <c r="B69" s="1404"/>
      <c r="C69" s="1404"/>
      <c r="D69" s="1404"/>
      <c r="E69" s="1404"/>
      <c r="F69" s="1404"/>
      <c r="G69" s="1404"/>
    </row>
    <row r="70" spans="1:7" ht="12.75" customHeight="1" x14ac:dyDescent="0.2">
      <c r="A70" s="15" t="s">
        <v>171</v>
      </c>
      <c r="B70" s="45">
        <v>3317</v>
      </c>
      <c r="C70" s="688">
        <v>77.530864197530903</v>
      </c>
      <c r="D70" s="688">
        <v>23.179012345678998</v>
      </c>
      <c r="E70" s="19">
        <v>2.3922431294363622</v>
      </c>
      <c r="F70" s="689" t="s">
        <v>37</v>
      </c>
      <c r="G70" s="689" t="s">
        <v>37</v>
      </c>
    </row>
    <row r="71" spans="1:7" ht="12.75" customHeight="1" x14ac:dyDescent="0.2">
      <c r="A71" s="15" t="s">
        <v>172</v>
      </c>
      <c r="B71" s="45">
        <v>3313</v>
      </c>
      <c r="C71" s="688">
        <v>79.407176287051499</v>
      </c>
      <c r="D71" s="688">
        <v>25.3042121684867</v>
      </c>
      <c r="E71" s="19">
        <v>2.491244595658729</v>
      </c>
      <c r="F71" s="689" t="s">
        <v>37</v>
      </c>
      <c r="G71" s="688">
        <v>37.909516380655198</v>
      </c>
    </row>
    <row r="72" spans="1:7" ht="12.75" customHeight="1" x14ac:dyDescent="0.2">
      <c r="A72" s="15" t="s">
        <v>173</v>
      </c>
      <c r="B72" s="45">
        <v>3174</v>
      </c>
      <c r="C72" s="688">
        <v>78.672095208268104</v>
      </c>
      <c r="D72" s="688">
        <v>26.3701847792045</v>
      </c>
      <c r="E72" s="19">
        <v>2.6657290175463664</v>
      </c>
      <c r="F72" s="689" t="s">
        <v>37</v>
      </c>
      <c r="G72" s="688">
        <v>41.497024741622297</v>
      </c>
    </row>
    <row r="73" spans="1:7" ht="12.75" customHeight="1" x14ac:dyDescent="0.2">
      <c r="A73" s="15" t="s">
        <v>174</v>
      </c>
      <c r="B73" s="45">
        <v>2129</v>
      </c>
      <c r="C73" s="688">
        <v>79.772439949431103</v>
      </c>
      <c r="D73" s="688">
        <v>25</v>
      </c>
      <c r="E73" s="19">
        <v>2.3531480695554254</v>
      </c>
      <c r="F73" s="689" t="s">
        <v>37</v>
      </c>
      <c r="G73" s="688">
        <v>46.175726927939301</v>
      </c>
    </row>
    <row r="74" spans="1:7" ht="12.75" customHeight="1" x14ac:dyDescent="0.2">
      <c r="A74" s="15" t="s">
        <v>175</v>
      </c>
      <c r="B74" s="45">
        <v>2146</v>
      </c>
      <c r="C74" s="688">
        <v>78.929765886287598</v>
      </c>
      <c r="D74" s="688">
        <v>26.6309802609568</v>
      </c>
      <c r="E74" s="19">
        <v>2.8198634452722335</v>
      </c>
      <c r="F74" s="688">
        <v>14.314381270903</v>
      </c>
      <c r="G74" s="688">
        <v>45.585284280936499</v>
      </c>
    </row>
    <row r="75" spans="1:7" ht="12.75" customHeight="1" x14ac:dyDescent="0.2">
      <c r="A75" s="15" t="s">
        <v>184</v>
      </c>
      <c r="B75" s="45">
        <v>1832</v>
      </c>
      <c r="C75" s="688">
        <v>78.164116828929096</v>
      </c>
      <c r="D75" s="688">
        <v>26.390820584144599</v>
      </c>
      <c r="E75" s="19">
        <v>3.6064031987134411</v>
      </c>
      <c r="F75" s="688">
        <v>15.7858136300417</v>
      </c>
      <c r="G75" s="688">
        <v>45.792767732962403</v>
      </c>
    </row>
    <row r="76" spans="1:7" ht="12.75" customHeight="1" x14ac:dyDescent="0.2">
      <c r="A76" s="15" t="s">
        <v>176</v>
      </c>
      <c r="B76" s="45">
        <v>1812</v>
      </c>
      <c r="C76" s="688">
        <v>75.123326286117006</v>
      </c>
      <c r="D76" s="688">
        <v>25.7132793237055</v>
      </c>
      <c r="E76" s="19">
        <v>3.2093612783126249</v>
      </c>
      <c r="F76" s="688">
        <v>13.7020077492075</v>
      </c>
      <c r="G76" s="688">
        <v>32.793237055301198</v>
      </c>
    </row>
    <row r="77" spans="1:7" ht="12.75" customHeight="1" x14ac:dyDescent="0.2">
      <c r="A77" s="15" t="s">
        <v>102</v>
      </c>
      <c r="B77" s="45">
        <v>1806</v>
      </c>
      <c r="C77" s="688">
        <v>72.608396421197497</v>
      </c>
      <c r="D77" s="688">
        <v>25.714285714285701</v>
      </c>
      <c r="E77" s="19">
        <v>4.0499043038114113</v>
      </c>
      <c r="F77" s="688">
        <v>19.277107999999998</v>
      </c>
      <c r="G77" s="688">
        <v>27.8045423262216</v>
      </c>
    </row>
    <row r="78" spans="1:7" ht="12.75" customHeight="1" x14ac:dyDescent="0.2">
      <c r="A78" s="15" t="s">
        <v>103</v>
      </c>
      <c r="B78" s="45">
        <v>1788</v>
      </c>
      <c r="C78" s="688">
        <v>68.486625137413</v>
      </c>
      <c r="D78" s="688">
        <v>21.8395016489557</v>
      </c>
      <c r="E78" s="20">
        <v>2.9692208313015258</v>
      </c>
      <c r="F78" s="688">
        <v>24.844265298644199</v>
      </c>
      <c r="G78" s="688">
        <v>19.560439560439601</v>
      </c>
    </row>
    <row r="79" spans="1:7" ht="12.75" customHeight="1" x14ac:dyDescent="0.2">
      <c r="A79" s="15" t="s">
        <v>104</v>
      </c>
      <c r="B79" s="45">
        <v>2298</v>
      </c>
      <c r="C79" s="688">
        <v>66.513761467889907</v>
      </c>
      <c r="D79" s="688">
        <v>24.235474006116199</v>
      </c>
      <c r="E79" s="19">
        <v>2.9506002104915754</v>
      </c>
      <c r="F79" s="688">
        <v>26.758410000000001</v>
      </c>
      <c r="G79" s="688">
        <v>14.034416826003801</v>
      </c>
    </row>
    <row r="80" spans="1:7" ht="12.75" customHeight="1" x14ac:dyDescent="0.2">
      <c r="A80" s="15" t="s">
        <v>105</v>
      </c>
      <c r="B80" s="45">
        <v>1485</v>
      </c>
      <c r="C80" s="688">
        <v>59.9020008166599</v>
      </c>
      <c r="D80" s="688">
        <v>17.966516945692099</v>
      </c>
      <c r="E80" s="19">
        <v>2.5352110705655502</v>
      </c>
      <c r="F80" s="688">
        <v>24.540628999999999</v>
      </c>
      <c r="G80" s="688">
        <v>14.244897959183699</v>
      </c>
    </row>
    <row r="81" spans="1:7" ht="12.75" customHeight="1" x14ac:dyDescent="0.2">
      <c r="A81" s="15" t="s">
        <v>106</v>
      </c>
      <c r="B81" s="34">
        <v>1759</v>
      </c>
      <c r="C81" s="688">
        <v>45.939650649781001</v>
      </c>
      <c r="D81" s="688">
        <v>10.8251502825199</v>
      </c>
      <c r="E81" s="21">
        <v>1.725529236843125</v>
      </c>
      <c r="F81" s="688">
        <v>18.171251452925201</v>
      </c>
      <c r="G81" s="688">
        <v>7.2093023255814002</v>
      </c>
    </row>
    <row r="82" spans="1:7" x14ac:dyDescent="0.2">
      <c r="A82" s="3" t="s">
        <v>346</v>
      </c>
      <c r="B82" s="34">
        <v>1530</v>
      </c>
      <c r="C82" s="688">
        <v>43.010938860974697</v>
      </c>
      <c r="D82" s="688">
        <v>8.6680771496470381</v>
      </c>
      <c r="E82" s="19">
        <v>1.285426</v>
      </c>
      <c r="F82" s="688">
        <v>19.346523999999999</v>
      </c>
      <c r="G82" s="688">
        <v>6.2357290000000001</v>
      </c>
    </row>
    <row r="83" spans="1:7" x14ac:dyDescent="0.2">
      <c r="A83" s="3" t="s">
        <v>561</v>
      </c>
      <c r="B83" s="34">
        <v>2029</v>
      </c>
      <c r="C83" s="688">
        <v>38.020582071425999</v>
      </c>
      <c r="D83" s="688">
        <v>6.7966149346288303</v>
      </c>
      <c r="E83" s="19">
        <v>0.97344004274587881</v>
      </c>
      <c r="F83" s="688">
        <v>16.873947549451799</v>
      </c>
      <c r="G83" s="688">
        <v>6.4564780046625003</v>
      </c>
    </row>
    <row r="84" spans="1:7" ht="6" customHeight="1" x14ac:dyDescent="0.2">
      <c r="A84" s="9"/>
      <c r="B84" s="79"/>
      <c r="C84" s="19"/>
      <c r="D84" s="19"/>
      <c r="E84" s="11"/>
      <c r="F84" s="19"/>
      <c r="G84" s="19"/>
    </row>
    <row r="85" spans="1:7" s="420" customFormat="1" ht="15" customHeight="1" x14ac:dyDescent="0.2">
      <c r="A85" s="1404" t="s">
        <v>4</v>
      </c>
      <c r="B85" s="1404"/>
      <c r="C85" s="1404"/>
      <c r="D85" s="1404"/>
      <c r="E85" s="1404"/>
      <c r="F85" s="1404"/>
      <c r="G85" s="1404"/>
    </row>
    <row r="86" spans="1:7" ht="12.75" customHeight="1" x14ac:dyDescent="0.2">
      <c r="A86" s="15" t="s">
        <v>171</v>
      </c>
      <c r="B86" s="45">
        <v>1259</v>
      </c>
      <c r="C86" s="688">
        <v>70</v>
      </c>
      <c r="D86" s="688">
        <v>16.71875</v>
      </c>
      <c r="E86" s="19">
        <v>1.7794883315373848</v>
      </c>
      <c r="F86" s="689" t="s">
        <v>37</v>
      </c>
      <c r="G86" s="689" t="s">
        <v>37</v>
      </c>
    </row>
    <row r="87" spans="1:7" ht="12.75" customHeight="1" x14ac:dyDescent="0.2">
      <c r="A87" s="15" t="s">
        <v>172</v>
      </c>
      <c r="B87" s="45">
        <v>1249</v>
      </c>
      <c r="C87" s="688">
        <v>69.592476489028201</v>
      </c>
      <c r="D87" s="688">
        <v>17.071260767423599</v>
      </c>
      <c r="E87" s="19">
        <v>1.8289496309948889</v>
      </c>
      <c r="F87" s="689" t="s">
        <v>37</v>
      </c>
      <c r="G87" s="688">
        <v>33.072100313479602</v>
      </c>
    </row>
    <row r="88" spans="1:7" ht="12.75" customHeight="1" x14ac:dyDescent="0.2">
      <c r="A88" s="15" t="s">
        <v>173</v>
      </c>
      <c r="B88" s="45">
        <v>1356</v>
      </c>
      <c r="C88" s="688">
        <v>71.032357473035404</v>
      </c>
      <c r="D88" s="688">
        <v>17.950693374422201</v>
      </c>
      <c r="E88" s="19">
        <v>1.6817848415195653</v>
      </c>
      <c r="F88" s="689" t="s">
        <v>37</v>
      </c>
      <c r="G88" s="688">
        <v>35.285053929121702</v>
      </c>
    </row>
    <row r="89" spans="1:7" ht="12.75" customHeight="1" x14ac:dyDescent="0.2">
      <c r="A89" s="15" t="s">
        <v>174</v>
      </c>
      <c r="B89" s="45">
        <v>2411</v>
      </c>
      <c r="C89" s="688">
        <v>71.553784860557798</v>
      </c>
      <c r="D89" s="688">
        <v>20.557768924302799</v>
      </c>
      <c r="E89" s="19">
        <v>1.716459488500292</v>
      </c>
      <c r="F89" s="689" t="s">
        <v>37</v>
      </c>
      <c r="G89" s="688">
        <v>39.920318725099598</v>
      </c>
    </row>
    <row r="90" spans="1:7" ht="12.75" customHeight="1" x14ac:dyDescent="0.2">
      <c r="A90" s="15" t="s">
        <v>175</v>
      </c>
      <c r="B90" s="45">
        <v>2288</v>
      </c>
      <c r="C90" s="688">
        <v>73.060884070058407</v>
      </c>
      <c r="D90" s="688">
        <v>21.3511259382819</v>
      </c>
      <c r="E90" s="19">
        <v>2.3621432581796538</v>
      </c>
      <c r="F90" s="688">
        <v>11.6763969974979</v>
      </c>
      <c r="G90" s="688">
        <v>40.783987000000003</v>
      </c>
    </row>
    <row r="91" spans="1:7" ht="12.75" customHeight="1" x14ac:dyDescent="0.2">
      <c r="A91" s="15" t="s">
        <v>184</v>
      </c>
      <c r="B91" s="45">
        <v>1829</v>
      </c>
      <c r="C91" s="688">
        <v>73.021582733812906</v>
      </c>
      <c r="D91" s="688">
        <v>23.021582733812998</v>
      </c>
      <c r="E91" s="19">
        <v>2.9768255754062123</v>
      </c>
      <c r="F91" s="688">
        <v>12.2302158273381</v>
      </c>
      <c r="G91" s="688">
        <v>45.503597122302203</v>
      </c>
    </row>
    <row r="92" spans="1:7" ht="12.75" customHeight="1" x14ac:dyDescent="0.2">
      <c r="A92" s="15" t="s">
        <v>176</v>
      </c>
      <c r="B92" s="45">
        <v>1501</v>
      </c>
      <c r="C92" s="688">
        <v>66.136576239476099</v>
      </c>
      <c r="D92" s="688">
        <v>20.205799812909301</v>
      </c>
      <c r="E92" s="19">
        <v>2.7298554605453953</v>
      </c>
      <c r="F92" s="688">
        <v>8.8868101028999096</v>
      </c>
      <c r="G92" s="688">
        <v>32.086061739943901</v>
      </c>
    </row>
    <row r="93" spans="1:7" ht="12.75" customHeight="1" x14ac:dyDescent="0.2">
      <c r="A93" s="15" t="s">
        <v>102</v>
      </c>
      <c r="B93" s="45">
        <v>1608</v>
      </c>
      <c r="C93" s="688">
        <v>60.329067641681903</v>
      </c>
      <c r="D93" s="688">
        <v>17.3833485818847</v>
      </c>
      <c r="E93" s="19">
        <v>2.4554550439777927</v>
      </c>
      <c r="F93" s="688">
        <v>9.6065869999999993</v>
      </c>
      <c r="G93" s="688">
        <v>29.643183897529699</v>
      </c>
    </row>
    <row r="94" spans="1:7" ht="12.75" customHeight="1" x14ac:dyDescent="0.2">
      <c r="A94" s="15" t="s">
        <v>103</v>
      </c>
      <c r="B94" s="45">
        <v>1631</v>
      </c>
      <c r="C94" s="688">
        <v>61.0671936758893</v>
      </c>
      <c r="D94" s="688">
        <v>18.3976261127596</v>
      </c>
      <c r="E94" s="20">
        <v>2.5009253209937938</v>
      </c>
      <c r="F94" s="688">
        <v>18.873517786561301</v>
      </c>
      <c r="G94" s="688">
        <v>23.715415019762801</v>
      </c>
    </row>
    <row r="95" spans="1:7" ht="12.75" customHeight="1" x14ac:dyDescent="0.2">
      <c r="A95" s="15" t="s">
        <v>104</v>
      </c>
      <c r="B95" s="45">
        <v>1161</v>
      </c>
      <c r="C95" s="688">
        <v>56.549520766773199</v>
      </c>
      <c r="D95" s="688">
        <v>19.169329073482398</v>
      </c>
      <c r="E95" s="19">
        <v>3.0036093557380195</v>
      </c>
      <c r="F95" s="688">
        <v>23.565573770491799</v>
      </c>
      <c r="G95" s="688">
        <v>21.5351812366738</v>
      </c>
    </row>
    <row r="96" spans="1:7" ht="12.75" customHeight="1" x14ac:dyDescent="0.2">
      <c r="A96" s="15" t="s">
        <v>105</v>
      </c>
      <c r="B96" s="45">
        <v>1325</v>
      </c>
      <c r="C96" s="688">
        <v>55.848623853211002</v>
      </c>
      <c r="D96" s="688">
        <v>16.169724770642201</v>
      </c>
      <c r="E96" s="19">
        <v>2.6258351674486398</v>
      </c>
      <c r="F96" s="688">
        <v>22.591743119266098</v>
      </c>
      <c r="G96" s="688">
        <v>19.151376146789001</v>
      </c>
    </row>
    <row r="97" spans="1:11" ht="12.75" customHeight="1" x14ac:dyDescent="0.2">
      <c r="A97" s="15" t="s">
        <v>106</v>
      </c>
      <c r="B97" s="34">
        <v>1563</v>
      </c>
      <c r="C97" s="688">
        <v>46.9015618524083</v>
      </c>
      <c r="D97" s="688">
        <v>10.0861825439708</v>
      </c>
      <c r="E97" s="21">
        <v>1.5407543319581252</v>
      </c>
      <c r="F97" s="688">
        <v>14.519650655021801</v>
      </c>
      <c r="G97" s="688">
        <v>13.1952017448201</v>
      </c>
    </row>
    <row r="98" spans="1:11" ht="12.75" customHeight="1" x14ac:dyDescent="0.2">
      <c r="A98" s="3" t="s">
        <v>346</v>
      </c>
      <c r="B98" s="34">
        <v>1691</v>
      </c>
      <c r="C98" s="688">
        <v>38.141318573267903</v>
      </c>
      <c r="D98" s="688">
        <v>7.7413670317300465</v>
      </c>
      <c r="E98" s="19">
        <v>1.4902660000000001</v>
      </c>
      <c r="F98" s="688">
        <v>14.502473</v>
      </c>
      <c r="G98" s="688">
        <v>9.9125599999999991</v>
      </c>
    </row>
    <row r="99" spans="1:11" ht="12.75" customHeight="1" x14ac:dyDescent="0.2">
      <c r="A99" s="3" t="s">
        <v>561</v>
      </c>
      <c r="B99" s="34">
        <v>1877</v>
      </c>
      <c r="C99" s="688">
        <v>35.001074240820401</v>
      </c>
      <c r="D99" s="688">
        <v>8.2234865726126802</v>
      </c>
      <c r="E99" s="19">
        <v>1.3332180340178534</v>
      </c>
      <c r="F99" s="688">
        <v>16.077977220118299</v>
      </c>
      <c r="G99" s="688">
        <v>8.5933268184097695</v>
      </c>
    </row>
    <row r="100" spans="1:11" ht="6" customHeight="1" x14ac:dyDescent="0.2">
      <c r="A100" s="1052"/>
      <c r="B100" s="1125"/>
      <c r="C100" s="1126"/>
      <c r="D100" s="1126"/>
      <c r="E100" s="1126"/>
      <c r="F100" s="1126"/>
      <c r="G100" s="1126"/>
    </row>
    <row r="101" spans="1:11" ht="30" customHeight="1" x14ac:dyDescent="0.25">
      <c r="A101" s="1325" t="s">
        <v>177</v>
      </c>
      <c r="B101" s="1405"/>
      <c r="C101" s="1405"/>
      <c r="D101" s="1405"/>
      <c r="E101" s="1405"/>
      <c r="F101" s="1405"/>
      <c r="G101" s="1405"/>
    </row>
    <row r="102" spans="1:11" ht="26.25" customHeight="1" x14ac:dyDescent="0.25">
      <c r="A102" s="1325" t="s">
        <v>594</v>
      </c>
      <c r="B102" s="1405"/>
      <c r="C102" s="1405"/>
      <c r="D102" s="1405"/>
      <c r="E102" s="1405"/>
      <c r="F102" s="1405"/>
      <c r="G102" s="1405"/>
    </row>
    <row r="103" spans="1:11" ht="12.75" customHeight="1" x14ac:dyDescent="0.25">
      <c r="A103" s="1325" t="s">
        <v>178</v>
      </c>
      <c r="B103" s="1405"/>
      <c r="C103" s="1405"/>
      <c r="D103" s="1405"/>
      <c r="E103" s="1405"/>
      <c r="F103" s="1405"/>
      <c r="G103" s="1405"/>
    </row>
    <row r="104" spans="1:11" s="37" customFormat="1" ht="6" customHeight="1" x14ac:dyDescent="0.25">
      <c r="A104" s="417" t="s">
        <v>39</v>
      </c>
      <c r="B104" s="415"/>
      <c r="C104" s="415"/>
      <c r="D104" s="415"/>
      <c r="E104" s="415"/>
      <c r="F104" s="413"/>
      <c r="G104" s="413"/>
      <c r="H104" s="415"/>
      <c r="I104" s="415"/>
      <c r="J104" s="415"/>
      <c r="K104" s="86"/>
    </row>
    <row r="105" spans="1:11" s="37" customFormat="1" ht="12.75" customHeight="1" x14ac:dyDescent="0.25">
      <c r="A105" s="1313" t="s">
        <v>194</v>
      </c>
      <c r="B105" s="1313"/>
      <c r="C105" s="1313"/>
      <c r="D105" s="1313"/>
      <c r="E105" s="1313"/>
      <c r="F105" s="1313"/>
      <c r="G105" s="1313"/>
      <c r="H105" s="3"/>
      <c r="I105" s="3"/>
      <c r="J105" s="3"/>
      <c r="K105" s="3"/>
    </row>
  </sheetData>
  <mergeCells count="12">
    <mergeCell ref="A103:G103"/>
    <mergeCell ref="A105:G105"/>
    <mergeCell ref="A101:G101"/>
    <mergeCell ref="A102:G102"/>
    <mergeCell ref="A53:G53"/>
    <mergeCell ref="A69:G69"/>
    <mergeCell ref="A85:G85"/>
    <mergeCell ref="K1:N1"/>
    <mergeCell ref="A2:G2"/>
    <mergeCell ref="A5:G5"/>
    <mergeCell ref="A21:G21"/>
    <mergeCell ref="A37:G37"/>
  </mergeCells>
  <hyperlinks>
    <hyperlink ref="K1:M1" location="Tabellförteckning!A1" display="Tabellförteckning!A1"/>
  </hyperlinks>
  <pageMargins left="0.70866141732283472" right="0.70866141732283472" top="0.74803149606299213" bottom="0.74803149606299213" header="0.31496062992125984" footer="0.31496062992125984"/>
  <pageSetup paperSize="9" scale="58"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N63"/>
  <sheetViews>
    <sheetView zoomScaleNormal="100" workbookViewId="0">
      <pane ySplit="3" topLeftCell="A4" activePane="bottomLeft" state="frozen"/>
      <selection activeCell="A2" sqref="A2:XFD2"/>
      <selection pane="bottomLeft" activeCell="I47" sqref="I47"/>
    </sheetView>
  </sheetViews>
  <sheetFormatPr defaultColWidth="8.85546875" defaultRowHeight="12.75" x14ac:dyDescent="0.2"/>
  <cols>
    <col min="1" max="1" width="12.7109375" style="3" customWidth="1"/>
    <col min="2" max="2" width="8.7109375" style="3" customWidth="1"/>
    <col min="3" max="5" width="24.7109375" style="3" customWidth="1"/>
    <col min="6" max="6" width="20" style="3" customWidth="1"/>
    <col min="7" max="7" width="19.28515625" style="3" customWidth="1"/>
    <col min="8" max="26" width="8.7109375" style="3" customWidth="1"/>
    <col min="27" max="16384" width="8.85546875" style="3"/>
  </cols>
  <sheetData>
    <row r="1" spans="1:14" s="74" customFormat="1" ht="30" customHeight="1" x14ac:dyDescent="0.25">
      <c r="A1" s="349"/>
      <c r="B1" s="418"/>
      <c r="C1" s="418"/>
      <c r="D1" s="418"/>
      <c r="E1" s="418"/>
      <c r="F1" s="418"/>
      <c r="G1" s="418"/>
      <c r="H1" s="418"/>
      <c r="I1" s="418"/>
      <c r="J1" s="418"/>
      <c r="K1" s="1311" t="s">
        <v>328</v>
      </c>
      <c r="L1" s="1312"/>
      <c r="M1" s="1312"/>
      <c r="N1" s="1322"/>
    </row>
    <row r="2" spans="1:14" s="121" customFormat="1" ht="30" customHeight="1" x14ac:dyDescent="0.2">
      <c r="A2" s="1330" t="s">
        <v>598</v>
      </c>
      <c r="B2" s="1330"/>
      <c r="C2" s="1330"/>
      <c r="D2" s="1330"/>
      <c r="E2" s="1330"/>
      <c r="F2" s="1330"/>
      <c r="G2" s="1330"/>
    </row>
    <row r="3" spans="1:14" s="413" customFormat="1" ht="42.95" customHeight="1" x14ac:dyDescent="0.2">
      <c r="B3" s="416" t="s">
        <v>10</v>
      </c>
      <c r="C3" s="411" t="s">
        <v>189</v>
      </c>
      <c r="D3" s="411" t="s">
        <v>170</v>
      </c>
      <c r="E3" s="411" t="s">
        <v>190</v>
      </c>
      <c r="F3" s="1165" t="s">
        <v>207</v>
      </c>
      <c r="G3" s="1165" t="s">
        <v>208</v>
      </c>
    </row>
    <row r="4" spans="1:14" ht="6" customHeight="1" x14ac:dyDescent="0.2">
      <c r="A4" s="319" t="s">
        <v>39</v>
      </c>
      <c r="B4" s="320"/>
      <c r="C4" s="321"/>
      <c r="D4" s="321"/>
      <c r="E4" s="322"/>
      <c r="F4" s="1165"/>
      <c r="G4" s="1165"/>
    </row>
    <row r="5" spans="1:14" ht="15" customHeight="1" x14ac:dyDescent="0.2">
      <c r="A5" s="1404" t="s">
        <v>6</v>
      </c>
      <c r="B5" s="1404"/>
      <c r="C5" s="1404"/>
      <c r="D5" s="1404"/>
      <c r="E5" s="1404"/>
      <c r="F5" s="1404"/>
      <c r="G5" s="1404"/>
    </row>
    <row r="6" spans="1:14" ht="12.75" customHeight="1" x14ac:dyDescent="0.2">
      <c r="A6" s="16" t="s">
        <v>102</v>
      </c>
      <c r="B6" s="46">
        <v>1762</v>
      </c>
      <c r="C6" s="693">
        <v>88.336293664890505</v>
      </c>
      <c r="D6" s="693">
        <v>45.325443786982198</v>
      </c>
      <c r="E6" s="1163">
        <v>6.3496776448173193</v>
      </c>
      <c r="F6" s="1158">
        <v>34.498071015915997</v>
      </c>
      <c r="G6" s="1158">
        <v>19.144762598413099</v>
      </c>
    </row>
    <row r="7" spans="1:14" ht="12.75" customHeight="1" x14ac:dyDescent="0.2">
      <c r="A7" s="16" t="s">
        <v>103</v>
      </c>
      <c r="B7" s="46">
        <v>1218</v>
      </c>
      <c r="C7" s="693">
        <v>89.987080103359204</v>
      </c>
      <c r="D7" s="693">
        <v>50.355526826115103</v>
      </c>
      <c r="E7" s="1163">
        <v>6.9999150001704198</v>
      </c>
      <c r="F7" s="1158">
        <v>46.039194037658397</v>
      </c>
      <c r="G7" s="1158">
        <v>14.1956048354246</v>
      </c>
    </row>
    <row r="8" spans="1:14" ht="12.75" customHeight="1" x14ac:dyDescent="0.2">
      <c r="A8" s="16" t="s">
        <v>104</v>
      </c>
      <c r="B8" s="46">
        <v>1491</v>
      </c>
      <c r="C8" s="693">
        <v>87.763426240652606</v>
      </c>
      <c r="D8" s="693">
        <v>48.266485384092498</v>
      </c>
      <c r="E8" s="1163">
        <v>5.8931375801168215</v>
      </c>
      <c r="F8" s="1158">
        <v>48.9145180298501</v>
      </c>
      <c r="G8" s="1158">
        <v>12.1807956463511</v>
      </c>
    </row>
    <row r="9" spans="1:14" ht="12.75" customHeight="1" x14ac:dyDescent="0.2">
      <c r="A9" s="16" t="s">
        <v>105</v>
      </c>
      <c r="B9" s="46">
        <v>1629</v>
      </c>
      <c r="C9" s="693">
        <v>83.9579224194609</v>
      </c>
      <c r="D9" s="693">
        <v>43.5239973701512</v>
      </c>
      <c r="E9" s="1163">
        <v>5.2921815930894853</v>
      </c>
      <c r="F9" s="1158">
        <v>42.106062802388003</v>
      </c>
      <c r="G9" s="1158">
        <v>11.504468205216901</v>
      </c>
    </row>
    <row r="10" spans="1:14" ht="12.75" customHeight="1" x14ac:dyDescent="0.2">
      <c r="A10" s="1157" t="s">
        <v>106</v>
      </c>
      <c r="B10" s="694">
        <v>1673</v>
      </c>
      <c r="C10" s="1158">
        <v>76.933504142182301</v>
      </c>
      <c r="D10" s="693">
        <v>30.616647424888701</v>
      </c>
      <c r="E10" s="1163">
        <v>3.8226681843043071</v>
      </c>
      <c r="F10" s="1158">
        <v>33.8295965365146</v>
      </c>
      <c r="G10" s="1158">
        <v>7.9972601928999598</v>
      </c>
      <c r="I10" s="5"/>
    </row>
    <row r="11" spans="1:14" ht="12.75" customHeight="1" x14ac:dyDescent="0.2">
      <c r="A11" s="708" t="s">
        <v>346</v>
      </c>
      <c r="B11" s="694">
        <v>1277</v>
      </c>
      <c r="C11" s="1158">
        <v>78.395766361782407</v>
      </c>
      <c r="D11" s="693">
        <v>28.245132999999999</v>
      </c>
      <c r="E11" s="1164">
        <v>3.6249099999999999</v>
      </c>
      <c r="F11" s="1158">
        <v>29.984498024417601</v>
      </c>
      <c r="G11" s="1158">
        <v>7.6020221298761701</v>
      </c>
      <c r="I11" s="895"/>
    </row>
    <row r="12" spans="1:14" ht="12.75" customHeight="1" x14ac:dyDescent="0.2">
      <c r="A12" s="708" t="s">
        <v>561</v>
      </c>
      <c r="B12" s="694">
        <v>1523</v>
      </c>
      <c r="C12" s="1158">
        <v>73.586974220195899</v>
      </c>
      <c r="D12" s="1158">
        <v>24.0647252048865</v>
      </c>
      <c r="E12" s="1155">
        <v>2.9194105624661639</v>
      </c>
      <c r="F12" s="1158">
        <v>39.166115421990298</v>
      </c>
      <c r="G12" s="1158">
        <v>5.7129944392741301</v>
      </c>
      <c r="I12" s="5"/>
    </row>
    <row r="13" spans="1:14" ht="6" customHeight="1" x14ac:dyDescent="0.2">
      <c r="A13" s="1159"/>
      <c r="B13" s="1159"/>
      <c r="C13" s="125"/>
      <c r="D13" s="1160"/>
      <c r="E13" s="1161"/>
      <c r="F13" s="1158"/>
      <c r="G13" s="1158"/>
    </row>
    <row r="14" spans="1:14" ht="15" customHeight="1" x14ac:dyDescent="0.2">
      <c r="A14" s="1406" t="s">
        <v>7</v>
      </c>
      <c r="B14" s="1406"/>
      <c r="C14" s="1406"/>
      <c r="D14" s="1406"/>
      <c r="E14" s="1406"/>
      <c r="F14" s="1406"/>
      <c r="G14" s="1406"/>
    </row>
    <row r="15" spans="1:14" ht="12.75" customHeight="1" x14ac:dyDescent="0.2">
      <c r="A15" s="1157" t="s">
        <v>102</v>
      </c>
      <c r="B15" s="692">
        <v>1536</v>
      </c>
      <c r="C15" s="692">
        <v>90.1715039577836</v>
      </c>
      <c r="D15" s="692">
        <v>46.5699208443272</v>
      </c>
      <c r="E15" s="1156">
        <v>5.703819641729484</v>
      </c>
      <c r="F15" s="1158">
        <v>43.936026642722801</v>
      </c>
      <c r="G15" s="1158">
        <v>22.743194025052301</v>
      </c>
    </row>
    <row r="16" spans="1:14" ht="12.75" customHeight="1" x14ac:dyDescent="0.2">
      <c r="A16" s="1157" t="s">
        <v>103</v>
      </c>
      <c r="B16" s="692">
        <v>1374</v>
      </c>
      <c r="C16" s="692">
        <v>89.139941690962104</v>
      </c>
      <c r="D16" s="692">
        <v>47.813411078717202</v>
      </c>
      <c r="E16" s="1156">
        <v>6.3989024083580039</v>
      </c>
      <c r="F16" s="1158">
        <v>49.009385460286197</v>
      </c>
      <c r="G16" s="1158">
        <v>17.5307421982323</v>
      </c>
    </row>
    <row r="17" spans="1:14" ht="12.75" customHeight="1" x14ac:dyDescent="0.2">
      <c r="A17" s="16" t="s">
        <v>104</v>
      </c>
      <c r="B17" s="47">
        <v>1343</v>
      </c>
      <c r="C17" s="692">
        <v>89.778794813119802</v>
      </c>
      <c r="D17" s="692">
        <v>48.207475209763501</v>
      </c>
      <c r="E17" s="1156">
        <v>5.7389999999999999</v>
      </c>
      <c r="F17" s="1158">
        <v>46.756588313996801</v>
      </c>
      <c r="G17" s="1158">
        <v>14.873889686810999</v>
      </c>
    </row>
    <row r="18" spans="1:14" ht="12.75" customHeight="1" x14ac:dyDescent="0.2">
      <c r="A18" s="16" t="s">
        <v>105</v>
      </c>
      <c r="B18" s="47">
        <v>1449</v>
      </c>
      <c r="C18" s="692">
        <v>84.060269627279894</v>
      </c>
      <c r="D18" s="692">
        <v>42.857142857142897</v>
      </c>
      <c r="E18" s="1156">
        <v>4.7732999999999999</v>
      </c>
      <c r="F18" s="1158">
        <v>42.563790316492799</v>
      </c>
      <c r="G18" s="1158">
        <v>12.808906002373901</v>
      </c>
    </row>
    <row r="19" spans="1:14" ht="12.75" customHeight="1" x14ac:dyDescent="0.2">
      <c r="A19" s="1157" t="s">
        <v>106</v>
      </c>
      <c r="B19" s="692">
        <v>1328</v>
      </c>
      <c r="C19" s="1158">
        <v>77.725897324212397</v>
      </c>
      <c r="D19" s="692">
        <v>31.780811114410302</v>
      </c>
      <c r="E19" s="1156">
        <v>3.5470825897343188</v>
      </c>
      <c r="F19" s="1158">
        <v>38.192789858346401</v>
      </c>
      <c r="G19" s="1158">
        <v>7.5771147681138</v>
      </c>
    </row>
    <row r="20" spans="1:14" ht="12.75" customHeight="1" x14ac:dyDescent="0.2">
      <c r="A20" s="708" t="s">
        <v>346</v>
      </c>
      <c r="B20" s="694">
        <v>1546</v>
      </c>
      <c r="C20" s="1158">
        <v>77.268963070994303</v>
      </c>
      <c r="D20" s="693">
        <v>28.482330000000001</v>
      </c>
      <c r="E20" s="1164">
        <v>3.166976</v>
      </c>
      <c r="F20" s="1158">
        <v>36.102518529200097</v>
      </c>
      <c r="G20" s="1158">
        <v>6.5832055040475996</v>
      </c>
    </row>
    <row r="21" spans="1:14" ht="12.75" customHeight="1" x14ac:dyDescent="0.2">
      <c r="A21" s="708" t="s">
        <v>561</v>
      </c>
      <c r="B21" s="694">
        <v>1402</v>
      </c>
      <c r="C21" s="1158">
        <v>73.832319828160195</v>
      </c>
      <c r="D21" s="1158">
        <v>25.9953384701559</v>
      </c>
      <c r="E21" s="1155">
        <v>3.3187008854031634</v>
      </c>
      <c r="F21" s="1158">
        <v>40.181721205776199</v>
      </c>
      <c r="G21" s="1158">
        <v>8.3490885663974392</v>
      </c>
      <c r="I21" s="895"/>
    </row>
    <row r="22" spans="1:14" ht="6" customHeight="1" x14ac:dyDescent="0.2">
      <c r="A22" s="1162"/>
      <c r="B22" s="1162"/>
      <c r="C22" s="125"/>
      <c r="D22" s="1160"/>
      <c r="E22" s="1161"/>
      <c r="F22" s="1158"/>
      <c r="G22" s="1158"/>
    </row>
    <row r="23" spans="1:14" ht="15" customHeight="1" x14ac:dyDescent="0.2">
      <c r="A23" s="1406" t="s">
        <v>8</v>
      </c>
      <c r="B23" s="1406"/>
      <c r="C23" s="1406"/>
      <c r="D23" s="1406"/>
      <c r="E23" s="1406"/>
      <c r="F23" s="1406"/>
      <c r="G23" s="1406"/>
    </row>
    <row r="24" spans="1:14" ht="12.75" customHeight="1" x14ac:dyDescent="0.2">
      <c r="A24" s="1157" t="s">
        <v>102</v>
      </c>
      <c r="B24" s="692">
        <v>1398</v>
      </c>
      <c r="C24" s="692">
        <v>92.073170731707293</v>
      </c>
      <c r="D24" s="692">
        <v>47.473867595818803</v>
      </c>
      <c r="E24" s="1156">
        <v>7.0485272852176672</v>
      </c>
      <c r="F24" s="1158">
        <v>52.591831866477897</v>
      </c>
      <c r="G24" s="1158">
        <v>20.988174610501201</v>
      </c>
      <c r="N24" s="3" t="s">
        <v>68</v>
      </c>
    </row>
    <row r="25" spans="1:14" ht="12.75" customHeight="1" x14ac:dyDescent="0.2">
      <c r="A25" s="1157" t="s">
        <v>103</v>
      </c>
      <c r="B25" s="692">
        <v>1381</v>
      </c>
      <c r="C25" s="692">
        <v>89.893100097181701</v>
      </c>
      <c r="D25" s="692">
        <v>46.841593780369301</v>
      </c>
      <c r="E25" s="1156">
        <v>7.0171960360509056</v>
      </c>
      <c r="F25" s="1158">
        <v>52.314448848651601</v>
      </c>
      <c r="G25" s="1158">
        <v>15.1582897082572</v>
      </c>
    </row>
    <row r="26" spans="1:14" ht="12.75" customHeight="1" x14ac:dyDescent="0.2">
      <c r="A26" s="1157" t="s">
        <v>104</v>
      </c>
      <c r="B26" s="692">
        <v>1072</v>
      </c>
      <c r="C26" s="692">
        <v>88.924387646432393</v>
      </c>
      <c r="D26" s="692">
        <v>47.390841320553797</v>
      </c>
      <c r="E26" s="1156">
        <v>7.0239000000000003</v>
      </c>
      <c r="F26" s="1158">
        <v>51.4837609086565</v>
      </c>
      <c r="G26" s="1158">
        <v>12.497899261222299</v>
      </c>
    </row>
    <row r="27" spans="1:14" ht="12.75" customHeight="1" x14ac:dyDescent="0.2">
      <c r="A27" s="1157" t="s">
        <v>105</v>
      </c>
      <c r="B27" s="692">
        <v>1075</v>
      </c>
      <c r="C27" s="692">
        <v>87.301587301587304</v>
      </c>
      <c r="D27" s="692">
        <v>48.8888888888889</v>
      </c>
      <c r="E27" s="1156">
        <v>6.0743</v>
      </c>
      <c r="F27" s="1158">
        <v>46.656400029229602</v>
      </c>
      <c r="G27" s="1158">
        <v>13.031479278162401</v>
      </c>
    </row>
    <row r="28" spans="1:14" ht="12.75" customHeight="1" x14ac:dyDescent="0.2">
      <c r="A28" s="1157" t="s">
        <v>106</v>
      </c>
      <c r="B28" s="692">
        <v>1191</v>
      </c>
      <c r="C28" s="1158">
        <v>77.221152960324702</v>
      </c>
      <c r="D28" s="692">
        <v>36.805990570521999</v>
      </c>
      <c r="E28" s="1156">
        <v>5.280327202033396</v>
      </c>
      <c r="F28" s="1158">
        <v>43.589411407286597</v>
      </c>
      <c r="G28" s="1158">
        <v>8.0965805674137297</v>
      </c>
    </row>
    <row r="29" spans="1:14" ht="12.75" customHeight="1" x14ac:dyDescent="0.2">
      <c r="A29" s="708" t="s">
        <v>346</v>
      </c>
      <c r="B29" s="694">
        <v>1243</v>
      </c>
      <c r="C29" s="1158">
        <v>76.768724441905803</v>
      </c>
      <c r="D29" s="693">
        <v>30.655722000000001</v>
      </c>
      <c r="E29" s="1164">
        <v>4.1288260000000001</v>
      </c>
      <c r="F29" s="1158">
        <v>42.337197106636097</v>
      </c>
      <c r="G29" s="1158">
        <v>10.676317102090399</v>
      </c>
    </row>
    <row r="30" spans="1:14" ht="12.75" customHeight="1" x14ac:dyDescent="0.2">
      <c r="A30" s="708" t="s">
        <v>561</v>
      </c>
      <c r="B30" s="694">
        <v>1166</v>
      </c>
      <c r="C30" s="1158">
        <v>77.376991458157605</v>
      </c>
      <c r="D30" s="1158">
        <v>28.690869923014599</v>
      </c>
      <c r="E30" s="1155">
        <v>3.8219268470661376</v>
      </c>
      <c r="F30" s="1158">
        <v>44.017228776360497</v>
      </c>
      <c r="G30" s="1158">
        <v>9.7301948469801793</v>
      </c>
      <c r="I30" s="895"/>
    </row>
    <row r="31" spans="1:14" ht="6" customHeight="1" x14ac:dyDescent="0.2">
      <c r="A31" s="1162"/>
      <c r="B31" s="1162"/>
      <c r="C31" s="125"/>
      <c r="D31" s="1160"/>
      <c r="E31" s="1161"/>
      <c r="F31" s="1158"/>
      <c r="G31" s="1158"/>
    </row>
    <row r="32" spans="1:14" ht="15" customHeight="1" x14ac:dyDescent="0.2">
      <c r="A32" s="1406" t="s">
        <v>9</v>
      </c>
      <c r="B32" s="1406"/>
      <c r="C32" s="1406"/>
      <c r="D32" s="1406"/>
      <c r="E32" s="1406"/>
      <c r="F32" s="1406"/>
      <c r="G32" s="1406"/>
    </row>
    <row r="33" spans="1:9" ht="12.75" customHeight="1" x14ac:dyDescent="0.2">
      <c r="A33" s="1157" t="s">
        <v>102</v>
      </c>
      <c r="B33" s="692">
        <v>1457</v>
      </c>
      <c r="C33" s="692">
        <v>89.533995416348404</v>
      </c>
      <c r="D33" s="692">
        <v>46.447669977081702</v>
      </c>
      <c r="E33" s="1156">
        <v>6.1546317001824926</v>
      </c>
      <c r="F33" s="1158">
        <v>43.761210942729797</v>
      </c>
      <c r="G33" s="1158">
        <v>27.1106721616028</v>
      </c>
    </row>
    <row r="34" spans="1:9" ht="12.75" customHeight="1" x14ac:dyDescent="0.2">
      <c r="A34" s="1157" t="s">
        <v>103</v>
      </c>
      <c r="B34" s="692">
        <v>1380</v>
      </c>
      <c r="C34" s="692">
        <v>88.031222896790993</v>
      </c>
      <c r="D34" s="692">
        <v>48.222029488291398</v>
      </c>
      <c r="E34" s="1156">
        <v>5.8261430229377371</v>
      </c>
      <c r="F34" s="1158">
        <v>45.779055178778599</v>
      </c>
      <c r="G34" s="1158">
        <v>17.089552948464899</v>
      </c>
    </row>
    <row r="35" spans="1:9" ht="12.75" customHeight="1" x14ac:dyDescent="0.2">
      <c r="A35" s="1157" t="s">
        <v>104</v>
      </c>
      <c r="B35" s="692">
        <v>1282</v>
      </c>
      <c r="C35" s="692">
        <v>87.030075187969899</v>
      </c>
      <c r="D35" s="692">
        <v>48.3537158984008</v>
      </c>
      <c r="E35" s="1156">
        <v>5.2901188110646169</v>
      </c>
      <c r="F35" s="1158">
        <v>44.496276263111803</v>
      </c>
      <c r="G35" s="1158">
        <v>11.6224866297514</v>
      </c>
    </row>
    <row r="36" spans="1:9" ht="12.75" customHeight="1" x14ac:dyDescent="0.2">
      <c r="A36" s="1157" t="s">
        <v>105</v>
      </c>
      <c r="B36" s="692">
        <v>1160</v>
      </c>
      <c r="C36" s="692">
        <v>86.268939393939405</v>
      </c>
      <c r="D36" s="692">
        <v>45.359848484848499</v>
      </c>
      <c r="E36" s="1156">
        <v>5.5819641433003939</v>
      </c>
      <c r="F36" s="1158">
        <v>44.722798835535002</v>
      </c>
      <c r="G36" s="1158">
        <v>13.342282279298299</v>
      </c>
    </row>
    <row r="37" spans="1:9" ht="12.75" customHeight="1" x14ac:dyDescent="0.2">
      <c r="A37" s="1157" t="s">
        <v>106</v>
      </c>
      <c r="B37" s="692">
        <v>1345</v>
      </c>
      <c r="C37" s="1158">
        <v>81.767418435831203</v>
      </c>
      <c r="D37" s="692">
        <v>31.692939894501698</v>
      </c>
      <c r="E37" s="1156">
        <v>4.17194034912223</v>
      </c>
      <c r="F37" s="1158">
        <v>31.197935588088399</v>
      </c>
      <c r="G37" s="1158">
        <v>9.03434570162932</v>
      </c>
    </row>
    <row r="38" spans="1:9" ht="12.75" customHeight="1" x14ac:dyDescent="0.2">
      <c r="A38" s="708" t="s">
        <v>346</v>
      </c>
      <c r="B38" s="694">
        <v>1346</v>
      </c>
      <c r="C38" s="1158">
        <v>78.5769845358531</v>
      </c>
      <c r="D38" s="693">
        <v>30.422485999999999</v>
      </c>
      <c r="E38" s="1164">
        <v>3.635656</v>
      </c>
      <c r="F38" s="1158">
        <v>40.465206307639299</v>
      </c>
      <c r="G38" s="1158">
        <v>9.5741169899264307</v>
      </c>
    </row>
    <row r="39" spans="1:9" ht="12.75" customHeight="1" x14ac:dyDescent="0.2">
      <c r="A39" s="708" t="s">
        <v>561</v>
      </c>
      <c r="B39" s="694">
        <v>1555</v>
      </c>
      <c r="C39" s="1158">
        <v>77.316232320200001</v>
      </c>
      <c r="D39" s="1158">
        <v>24.653921457328199</v>
      </c>
      <c r="E39" s="1155">
        <v>2.8637814706689402</v>
      </c>
      <c r="F39" s="1158">
        <v>41.531323735445099</v>
      </c>
      <c r="G39" s="1158">
        <v>6.8806533794333502</v>
      </c>
      <c r="I39" s="895"/>
    </row>
    <row r="40" spans="1:9" ht="6" customHeight="1" x14ac:dyDescent="0.2">
      <c r="A40" s="1162"/>
      <c r="B40" s="1162"/>
      <c r="C40" s="125"/>
      <c r="D40" s="1160"/>
      <c r="E40" s="1161"/>
      <c r="F40" s="1158"/>
      <c r="G40" s="1158"/>
    </row>
    <row r="41" spans="1:9" ht="15" customHeight="1" x14ac:dyDescent="0.2">
      <c r="A41" s="1406" t="s">
        <v>3</v>
      </c>
      <c r="B41" s="1406"/>
      <c r="C41" s="1406"/>
      <c r="D41" s="1406"/>
      <c r="E41" s="1406"/>
      <c r="F41" s="1406"/>
      <c r="G41" s="1406"/>
    </row>
    <row r="42" spans="1:9" ht="12.75" customHeight="1" x14ac:dyDescent="0.2">
      <c r="A42" s="1157" t="s">
        <v>102</v>
      </c>
      <c r="B42" s="692">
        <v>1581</v>
      </c>
      <c r="C42" s="692">
        <v>89.855670103092805</v>
      </c>
      <c r="D42" s="692">
        <v>44.348184818481798</v>
      </c>
      <c r="E42" s="1156">
        <v>5.5909928543598841</v>
      </c>
      <c r="F42" s="1158">
        <v>36.413365012200003</v>
      </c>
      <c r="G42" s="1158">
        <v>34.860059562530303</v>
      </c>
    </row>
    <row r="43" spans="1:9" ht="12.75" customHeight="1" x14ac:dyDescent="0.2">
      <c r="A43" s="1157" t="s">
        <v>103</v>
      </c>
      <c r="B43" s="692">
        <v>1684</v>
      </c>
      <c r="C43" s="692">
        <v>88.919796012980996</v>
      </c>
      <c r="D43" s="692">
        <v>47.009735744088999</v>
      </c>
      <c r="E43" s="1156">
        <v>5.5426655987231577</v>
      </c>
      <c r="F43" s="1158">
        <v>45.6441536979953</v>
      </c>
      <c r="G43" s="1158">
        <v>23.053983045612402</v>
      </c>
    </row>
    <row r="44" spans="1:9" ht="12.75" customHeight="1" x14ac:dyDescent="0.2">
      <c r="A44" s="1157" t="s">
        <v>104</v>
      </c>
      <c r="B44" s="692">
        <v>1783</v>
      </c>
      <c r="C44" s="692">
        <v>85.600398604882898</v>
      </c>
      <c r="D44" s="692">
        <v>43.796711509715998</v>
      </c>
      <c r="E44" s="1156">
        <v>4.7182000000000004</v>
      </c>
      <c r="F44" s="1158">
        <v>42.7599311123831</v>
      </c>
      <c r="G44" s="1158">
        <v>19.294116976521799</v>
      </c>
    </row>
    <row r="45" spans="1:9" ht="12.75" customHeight="1" x14ac:dyDescent="0.2">
      <c r="A45" s="1157" t="s">
        <v>105</v>
      </c>
      <c r="B45" s="692">
        <v>1131</v>
      </c>
      <c r="C45" s="692">
        <v>86.3243518047789</v>
      </c>
      <c r="D45" s="692">
        <v>45.422177009155597</v>
      </c>
      <c r="E45" s="1156">
        <v>4.6320881313912938</v>
      </c>
      <c r="F45" s="1158">
        <v>44.6298147335119</v>
      </c>
      <c r="G45" s="1158">
        <v>20.334439074349099</v>
      </c>
    </row>
    <row r="46" spans="1:9" ht="12.75" customHeight="1" x14ac:dyDescent="0.2">
      <c r="A46" s="1157" t="s">
        <v>106</v>
      </c>
      <c r="B46" s="692">
        <v>1473</v>
      </c>
      <c r="C46" s="1158">
        <v>78.469836525914801</v>
      </c>
      <c r="D46" s="692">
        <v>29.907015748870698</v>
      </c>
      <c r="E46" s="1156">
        <v>3.2569992103718275</v>
      </c>
      <c r="F46" s="1158">
        <v>30.041389672402801</v>
      </c>
      <c r="G46" s="1158">
        <v>12.135985943425901</v>
      </c>
    </row>
    <row r="47" spans="1:9" ht="12.75" customHeight="1" x14ac:dyDescent="0.2">
      <c r="A47" s="708" t="s">
        <v>346</v>
      </c>
      <c r="B47" s="694">
        <v>1417</v>
      </c>
      <c r="C47" s="1158">
        <v>74.895983525622299</v>
      </c>
      <c r="D47" s="693">
        <v>23.984259999999999</v>
      </c>
      <c r="E47" s="1164">
        <v>2.87249</v>
      </c>
      <c r="F47" s="1158">
        <v>31.980256690527401</v>
      </c>
      <c r="G47" s="1158">
        <v>11.286318025663901</v>
      </c>
    </row>
    <row r="48" spans="1:9" ht="12.75" customHeight="1" x14ac:dyDescent="0.2">
      <c r="A48" s="708" t="s">
        <v>561</v>
      </c>
      <c r="B48" s="694">
        <v>1878</v>
      </c>
      <c r="C48" s="1158">
        <v>71.499463950485307</v>
      </c>
      <c r="D48" s="1158">
        <v>22.042311525510101</v>
      </c>
      <c r="E48" s="1156">
        <v>2.7337952229016684</v>
      </c>
      <c r="F48" s="1158">
        <v>34.534091590917697</v>
      </c>
      <c r="G48" s="1158">
        <v>10.0536953033549</v>
      </c>
      <c r="I48" s="895"/>
    </row>
    <row r="49" spans="1:11" ht="6" customHeight="1" x14ac:dyDescent="0.2">
      <c r="A49" s="1162"/>
      <c r="B49" s="1162"/>
      <c r="C49" s="125"/>
      <c r="D49" s="1160"/>
      <c r="E49" s="1161"/>
      <c r="F49" s="1158"/>
      <c r="G49" s="1158"/>
    </row>
    <row r="50" spans="1:11" ht="15" customHeight="1" x14ac:dyDescent="0.2">
      <c r="A50" s="1406" t="s">
        <v>4</v>
      </c>
      <c r="B50" s="1406"/>
      <c r="C50" s="1406"/>
      <c r="D50" s="1406"/>
      <c r="E50" s="1406"/>
      <c r="F50" s="1406"/>
      <c r="G50" s="1406"/>
    </row>
    <row r="51" spans="1:11" ht="12.75" customHeight="1" x14ac:dyDescent="0.2">
      <c r="A51" s="1157" t="s">
        <v>102</v>
      </c>
      <c r="B51" s="692">
        <v>1263</v>
      </c>
      <c r="C51" s="692">
        <v>83.076923076923094</v>
      </c>
      <c r="D51" s="692">
        <v>37.431394072447901</v>
      </c>
      <c r="E51" s="1156">
        <v>4.201417220507242</v>
      </c>
      <c r="F51" s="1158">
        <v>18.368897161610299</v>
      </c>
      <c r="G51" s="1158">
        <v>39.109317997307997</v>
      </c>
    </row>
    <row r="52" spans="1:11" ht="12.75" customHeight="1" x14ac:dyDescent="0.2">
      <c r="A52" s="1157" t="s">
        <v>103</v>
      </c>
      <c r="B52" s="692">
        <v>1033</v>
      </c>
      <c r="C52" s="692">
        <v>85.960591133004897</v>
      </c>
      <c r="D52" s="692">
        <v>41.4514145141451</v>
      </c>
      <c r="E52" s="1156">
        <v>5.202845247299158</v>
      </c>
      <c r="F52" s="1158">
        <v>33.552133774675802</v>
      </c>
      <c r="G52" s="1158">
        <v>35.143182684534501</v>
      </c>
    </row>
    <row r="53" spans="1:11" ht="12.75" customHeight="1" x14ac:dyDescent="0.2">
      <c r="A53" s="1157" t="s">
        <v>104</v>
      </c>
      <c r="B53" s="692">
        <v>827</v>
      </c>
      <c r="C53" s="692">
        <v>82.388059701492494</v>
      </c>
      <c r="D53" s="692">
        <v>39.402985074626898</v>
      </c>
      <c r="E53" s="1156">
        <v>4.3102810028377396</v>
      </c>
      <c r="F53" s="1158">
        <v>34.677642085713103</v>
      </c>
      <c r="G53" s="1158">
        <v>26.560729929371298</v>
      </c>
    </row>
    <row r="54" spans="1:11" ht="12.75" customHeight="1" x14ac:dyDescent="0.2">
      <c r="A54" s="1157" t="s">
        <v>105</v>
      </c>
      <c r="B54" s="692">
        <v>1007</v>
      </c>
      <c r="C54" s="692">
        <v>83.024251069900103</v>
      </c>
      <c r="D54" s="692">
        <v>43.794579172610597</v>
      </c>
      <c r="E54" s="1156">
        <v>4.7819941957545664</v>
      </c>
      <c r="F54" s="1158">
        <v>35.519386253304702</v>
      </c>
      <c r="G54" s="1158">
        <v>34.857076706953698</v>
      </c>
    </row>
    <row r="55" spans="1:11" ht="12.75" customHeight="1" x14ac:dyDescent="0.2">
      <c r="A55" s="1157" t="s">
        <v>106</v>
      </c>
      <c r="B55" s="692">
        <v>1039</v>
      </c>
      <c r="C55" s="1158">
        <v>77.626991527593404</v>
      </c>
      <c r="D55" s="692">
        <v>31.067197432220599</v>
      </c>
      <c r="E55" s="1156">
        <v>3.7333674316603194</v>
      </c>
      <c r="F55" s="1158">
        <v>23.868661773115299</v>
      </c>
      <c r="G55" s="1158">
        <v>19.268699963301302</v>
      </c>
    </row>
    <row r="56" spans="1:11" ht="12.75" customHeight="1" x14ac:dyDescent="0.2">
      <c r="A56" s="708" t="s">
        <v>346</v>
      </c>
      <c r="B56" s="694">
        <v>1208</v>
      </c>
      <c r="C56" s="1158">
        <v>71.836686767625594</v>
      </c>
      <c r="D56" s="693">
        <v>23.6449353395369</v>
      </c>
      <c r="E56" s="1164">
        <v>2.5226660000000001</v>
      </c>
      <c r="F56" s="1158">
        <v>21.272143138628699</v>
      </c>
      <c r="G56" s="1158">
        <v>15.6874317869084</v>
      </c>
    </row>
    <row r="57" spans="1:11" ht="12.75" customHeight="1" x14ac:dyDescent="0.2">
      <c r="A57" s="708" t="s">
        <v>561</v>
      </c>
      <c r="B57" s="694">
        <v>1273</v>
      </c>
      <c r="C57" s="1158">
        <v>72.652848860343596</v>
      </c>
      <c r="D57" s="1158">
        <v>23.5507151194122</v>
      </c>
      <c r="E57" s="1155">
        <v>2.8590091447880903</v>
      </c>
      <c r="F57" s="1158">
        <v>27.4366501942302</v>
      </c>
      <c r="G57" s="1158">
        <v>17.440252331924501</v>
      </c>
    </row>
    <row r="58" spans="1:11" ht="6" customHeight="1" x14ac:dyDescent="0.2">
      <c r="A58" s="228"/>
      <c r="B58" s="228"/>
      <c r="C58" s="228"/>
      <c r="D58" s="228"/>
      <c r="E58" s="228"/>
      <c r="F58" s="1052"/>
      <c r="G58" s="1052"/>
    </row>
    <row r="59" spans="1:11" ht="42.95" customHeight="1" x14ac:dyDescent="0.2">
      <c r="A59" s="1313" t="s">
        <v>177</v>
      </c>
      <c r="B59" s="1313"/>
      <c r="C59" s="1313"/>
      <c r="D59" s="1313"/>
      <c r="E59" s="1313"/>
      <c r="F59" s="1313"/>
      <c r="G59" s="1313"/>
    </row>
    <row r="60" spans="1:11" ht="30" customHeight="1" x14ac:dyDescent="0.2">
      <c r="A60" s="1313" t="s">
        <v>595</v>
      </c>
      <c r="B60" s="1313"/>
      <c r="C60" s="1313"/>
      <c r="D60" s="1313"/>
      <c r="E60" s="1313"/>
      <c r="F60" s="1313"/>
      <c r="G60" s="1313"/>
    </row>
    <row r="61" spans="1:11" ht="12.75" customHeight="1" x14ac:dyDescent="0.2">
      <c r="A61" s="1313" t="s">
        <v>178</v>
      </c>
      <c r="B61" s="1313"/>
      <c r="C61" s="1313"/>
      <c r="D61" s="1313"/>
      <c r="E61" s="1313"/>
      <c r="F61" s="1313"/>
      <c r="G61" s="1313"/>
    </row>
    <row r="62" spans="1:11" s="37" customFormat="1" ht="6" customHeight="1" x14ac:dyDescent="0.25">
      <c r="A62" s="417" t="s">
        <v>39</v>
      </c>
      <c r="B62" s="415"/>
      <c r="C62" s="415"/>
      <c r="D62" s="415"/>
      <c r="E62" s="415"/>
      <c r="F62" s="415"/>
      <c r="G62" s="415"/>
      <c r="H62" s="415"/>
      <c r="I62" s="415"/>
      <c r="J62" s="415"/>
      <c r="K62" s="86"/>
    </row>
    <row r="63" spans="1:11" s="37" customFormat="1" ht="12.75" customHeight="1" x14ac:dyDescent="0.25">
      <c r="A63" s="1313" t="s">
        <v>194</v>
      </c>
      <c r="B63" s="1313"/>
      <c r="C63" s="1331"/>
      <c r="D63" s="1331"/>
      <c r="E63" s="1407"/>
      <c r="F63" s="3"/>
      <c r="G63" s="3"/>
      <c r="H63" s="3"/>
      <c r="I63" s="3"/>
      <c r="J63" s="3"/>
      <c r="K63" s="3"/>
    </row>
  </sheetData>
  <mergeCells count="12">
    <mergeCell ref="A41:G41"/>
    <mergeCell ref="A50:G50"/>
    <mergeCell ref="A63:E63"/>
    <mergeCell ref="K1:N1"/>
    <mergeCell ref="A2:G2"/>
    <mergeCell ref="A59:G59"/>
    <mergeCell ref="A60:G60"/>
    <mergeCell ref="A61:G61"/>
    <mergeCell ref="A5:G5"/>
    <mergeCell ref="A14:G14"/>
    <mergeCell ref="A23:G23"/>
    <mergeCell ref="A32:G32"/>
  </mergeCells>
  <hyperlinks>
    <hyperlink ref="K1:M1" location="Tabellförteckning!A1" display="Tabellförteckning!A1"/>
  </hyperlinks>
  <pageMargins left="0.70866141732283472" right="0.70866141732283472" top="0.74803149606299213" bottom="0.74803149606299213" header="0.31496062992125984" footer="0.31496062992125984"/>
  <pageSetup paperSize="9" scale="91"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N109"/>
  <sheetViews>
    <sheetView workbookViewId="0">
      <pane ySplit="3" topLeftCell="A4" activePane="bottomLeft" state="frozen"/>
      <selection activeCell="A2" sqref="A2:XFD2"/>
      <selection pane="bottomLeft" activeCell="K1" sqref="K1:N1"/>
    </sheetView>
  </sheetViews>
  <sheetFormatPr defaultColWidth="9.140625" defaultRowHeight="12.75" x14ac:dyDescent="0.2"/>
  <cols>
    <col min="1" max="1" width="12.7109375" style="3" customWidth="1"/>
    <col min="2" max="2" width="10.7109375" style="124" customWidth="1"/>
    <col min="3" max="5" width="10.7109375" style="413" customWidth="1"/>
    <col min="6" max="7" width="10.7109375" style="3" customWidth="1"/>
    <col min="8" max="26" width="8.7109375" style="18" customWidth="1"/>
    <col min="27" max="16384" width="9.140625" style="18"/>
  </cols>
  <sheetData>
    <row r="1" spans="1:14" s="74" customFormat="1" ht="30" customHeight="1" x14ac:dyDescent="0.25">
      <c r="A1" s="349"/>
      <c r="B1" s="418"/>
      <c r="C1" s="418"/>
      <c r="D1" s="418"/>
      <c r="E1" s="418"/>
      <c r="F1" s="418"/>
      <c r="G1" s="418"/>
      <c r="H1" s="418"/>
      <c r="I1" s="418"/>
      <c r="J1" s="418"/>
      <c r="K1" s="1311" t="s">
        <v>328</v>
      </c>
      <c r="L1" s="1312"/>
      <c r="M1" s="1312"/>
      <c r="N1" s="1322"/>
    </row>
    <row r="2" spans="1:14" s="121" customFormat="1" ht="30" customHeight="1" x14ac:dyDescent="0.25">
      <c r="A2" s="1400" t="s">
        <v>599</v>
      </c>
      <c r="B2" s="1400"/>
      <c r="C2" s="1401"/>
      <c r="D2" s="1401"/>
      <c r="E2" s="1401"/>
      <c r="F2" s="1401"/>
      <c r="G2" s="1402"/>
    </row>
    <row r="3" spans="1:14" ht="54.95" customHeight="1" x14ac:dyDescent="0.2">
      <c r="B3" s="54" t="s">
        <v>10</v>
      </c>
      <c r="C3" s="1166" t="s">
        <v>602</v>
      </c>
      <c r="D3" s="1166" t="s">
        <v>603</v>
      </c>
      <c r="E3" s="412" t="s">
        <v>124</v>
      </c>
      <c r="F3" s="411" t="s">
        <v>125</v>
      </c>
      <c r="G3" s="411" t="s">
        <v>126</v>
      </c>
    </row>
    <row r="4" spans="1:14" ht="6" customHeight="1" x14ac:dyDescent="0.2">
      <c r="A4" s="315" t="s">
        <v>39</v>
      </c>
      <c r="B4" s="323"/>
      <c r="C4" s="324"/>
      <c r="D4" s="325"/>
      <c r="E4" s="324"/>
      <c r="F4" s="324"/>
      <c r="G4" s="324"/>
    </row>
    <row r="5" spans="1:14" ht="15" customHeight="1" x14ac:dyDescent="0.25">
      <c r="A5" s="1408" t="s">
        <v>6</v>
      </c>
      <c r="B5" s="1405"/>
      <c r="C5" s="1405"/>
      <c r="D5" s="1405"/>
      <c r="E5" s="1405"/>
      <c r="F5" s="1405"/>
      <c r="G5" s="1405"/>
    </row>
    <row r="6" spans="1:14" ht="12.75" customHeight="1" x14ac:dyDescent="0.2">
      <c r="A6" s="15" t="s">
        <v>171</v>
      </c>
      <c r="B6" s="47">
        <v>2006</v>
      </c>
      <c r="C6" s="669">
        <v>16.101921963828399</v>
      </c>
      <c r="D6" s="695" t="s">
        <v>37</v>
      </c>
      <c r="E6" s="669">
        <v>4.8769909941067127</v>
      </c>
      <c r="F6" s="669">
        <v>0.83894930319872663</v>
      </c>
      <c r="G6" s="669">
        <v>5.3671244562128964</v>
      </c>
    </row>
    <row r="7" spans="1:14" ht="12.75" customHeight="1" x14ac:dyDescent="0.2">
      <c r="A7" s="15" t="s">
        <v>172</v>
      </c>
      <c r="B7" s="47">
        <v>1866</v>
      </c>
      <c r="C7" s="669">
        <v>16.432513666035121</v>
      </c>
      <c r="D7" s="695" t="s">
        <v>37</v>
      </c>
      <c r="E7" s="669">
        <v>4.6909022019784574</v>
      </c>
      <c r="F7" s="669">
        <v>0.85207645124149634</v>
      </c>
      <c r="G7" s="669">
        <v>6.2533333918980434</v>
      </c>
    </row>
    <row r="8" spans="1:14" ht="12.75" customHeight="1" x14ac:dyDescent="0.2">
      <c r="A8" s="15" t="s">
        <v>173</v>
      </c>
      <c r="B8" s="47">
        <v>1964</v>
      </c>
      <c r="C8" s="669">
        <v>15.213217928224921</v>
      </c>
      <c r="D8" s="695" t="s">
        <v>37</v>
      </c>
      <c r="E8" s="669">
        <v>6.162042164953629</v>
      </c>
      <c r="F8" s="669">
        <v>1.275351455171762</v>
      </c>
      <c r="G8" s="669">
        <v>9.6368741678417198</v>
      </c>
    </row>
    <row r="9" spans="1:14" ht="12.75" customHeight="1" x14ac:dyDescent="0.2">
      <c r="A9" s="15" t="s">
        <v>174</v>
      </c>
      <c r="B9" s="47">
        <v>1649</v>
      </c>
      <c r="C9" s="669">
        <v>13.603475012361821</v>
      </c>
      <c r="D9" s="695" t="s">
        <v>37</v>
      </c>
      <c r="E9" s="669">
        <v>8.8232800801163975</v>
      </c>
      <c r="F9" s="669">
        <v>1.7558810334337063</v>
      </c>
      <c r="G9" s="669">
        <v>12.151972245361925</v>
      </c>
    </row>
    <row r="10" spans="1:14" ht="12.75" customHeight="1" x14ac:dyDescent="0.2">
      <c r="A10" s="15" t="s">
        <v>175</v>
      </c>
      <c r="B10" s="47">
        <v>1583</v>
      </c>
      <c r="C10" s="669">
        <v>11.833571146662598</v>
      </c>
      <c r="D10" s="669">
        <v>3.931120533849751</v>
      </c>
      <c r="E10" s="669">
        <v>9.5443731462473114</v>
      </c>
      <c r="F10" s="669">
        <v>2.7166345073569422</v>
      </c>
      <c r="G10" s="669">
        <v>14.757703923338909</v>
      </c>
    </row>
    <row r="11" spans="1:14" ht="12.75" customHeight="1" x14ac:dyDescent="0.2">
      <c r="A11" s="15" t="s">
        <v>184</v>
      </c>
      <c r="B11" s="47">
        <v>1878</v>
      </c>
      <c r="C11" s="669">
        <v>8.8851664635080692</v>
      </c>
      <c r="D11" s="669">
        <v>6.0987230534682659</v>
      </c>
      <c r="E11" s="669">
        <v>10.458876790538088</v>
      </c>
      <c r="F11" s="669">
        <v>3.1522032917033851</v>
      </c>
      <c r="G11" s="669">
        <v>13.296546562921149</v>
      </c>
    </row>
    <row r="12" spans="1:14" ht="12.75" customHeight="1" x14ac:dyDescent="0.2">
      <c r="A12" s="15" t="s">
        <v>176</v>
      </c>
      <c r="B12" s="47">
        <v>2011</v>
      </c>
      <c r="C12" s="669">
        <v>8.1007722750282536</v>
      </c>
      <c r="D12" s="669">
        <v>7.5084043912626255</v>
      </c>
      <c r="E12" s="669">
        <v>9.7098258603859744</v>
      </c>
      <c r="F12" s="669">
        <v>3.1060170892619618</v>
      </c>
      <c r="G12" s="669">
        <v>10.15453790698681</v>
      </c>
    </row>
    <row r="13" spans="1:14" ht="12.75" customHeight="1" x14ac:dyDescent="0.2">
      <c r="A13" s="15" t="s">
        <v>102</v>
      </c>
      <c r="B13" s="47">
        <v>2136</v>
      </c>
      <c r="C13" s="669">
        <v>6.7380233626678345</v>
      </c>
      <c r="D13" s="669">
        <v>5.5118232057030454</v>
      </c>
      <c r="E13" s="669">
        <v>8.0268897823253695</v>
      </c>
      <c r="F13" s="669">
        <v>2.8245538177517151</v>
      </c>
      <c r="G13" s="669">
        <v>10.916977201796142</v>
      </c>
    </row>
    <row r="14" spans="1:14" ht="12.75" customHeight="1" x14ac:dyDescent="0.2">
      <c r="A14" s="15" t="s">
        <v>103</v>
      </c>
      <c r="B14" s="47">
        <v>1797</v>
      </c>
      <c r="C14" s="669">
        <v>6.4566740680297112</v>
      </c>
      <c r="D14" s="669">
        <v>4.7636183984577904</v>
      </c>
      <c r="E14" s="669">
        <v>7.4636167292980877</v>
      </c>
      <c r="F14" s="669">
        <v>2.2517573959503001</v>
      </c>
      <c r="G14" s="669">
        <v>10.105717975070215</v>
      </c>
      <c r="J14" s="18" t="s">
        <v>68</v>
      </c>
    </row>
    <row r="15" spans="1:14" ht="12.75" customHeight="1" x14ac:dyDescent="0.2">
      <c r="A15" s="15" t="s">
        <v>104</v>
      </c>
      <c r="B15" s="47">
        <v>1981</v>
      </c>
      <c r="C15" s="669">
        <v>7.3881248859536228</v>
      </c>
      <c r="D15" s="669">
        <v>1.8348572123299094</v>
      </c>
      <c r="E15" s="669">
        <v>10.384505595295989</v>
      </c>
      <c r="F15" s="669">
        <v>3.2705745729717517</v>
      </c>
      <c r="G15" s="669">
        <v>13.486730983713397</v>
      </c>
    </row>
    <row r="16" spans="1:14" ht="12.75" customHeight="1" x14ac:dyDescent="0.2">
      <c r="A16" s="15" t="s">
        <v>105</v>
      </c>
      <c r="B16" s="47">
        <v>1861</v>
      </c>
      <c r="C16" s="669">
        <v>7.6585626378556855</v>
      </c>
      <c r="D16" s="669">
        <v>2.9892608901485356</v>
      </c>
      <c r="E16" s="669">
        <v>10.766772259859636</v>
      </c>
      <c r="F16" s="669">
        <v>2.8785174767671076</v>
      </c>
      <c r="G16" s="669">
        <v>12.675594158443301</v>
      </c>
    </row>
    <row r="17" spans="1:7" ht="12.75" customHeight="1" x14ac:dyDescent="0.2">
      <c r="A17" s="15" t="s">
        <v>106</v>
      </c>
      <c r="B17" s="47">
        <v>1884</v>
      </c>
      <c r="C17" s="669">
        <v>3.53716822521868</v>
      </c>
      <c r="D17" s="669">
        <v>2.1223035156149899</v>
      </c>
      <c r="E17" s="669">
        <v>8.4258923359565774</v>
      </c>
      <c r="F17" s="669">
        <v>2.3836922447939641</v>
      </c>
      <c r="G17" s="669">
        <v>12.771423998522687</v>
      </c>
    </row>
    <row r="18" spans="1:7" s="1154" customFormat="1" ht="12.75" customHeight="1" x14ac:dyDescent="0.2">
      <c r="A18" s="3" t="s">
        <v>346</v>
      </c>
      <c r="B18" s="45">
        <v>1559</v>
      </c>
      <c r="C18" s="669">
        <v>2.75107743068516</v>
      </c>
      <c r="D18" s="669">
        <v>1.54531179210188</v>
      </c>
      <c r="E18" s="669">
        <v>10.175692</v>
      </c>
      <c r="F18" s="669">
        <v>3.2135247496034367</v>
      </c>
      <c r="G18" s="669">
        <v>15.318051899224869</v>
      </c>
    </row>
    <row r="19" spans="1:7" ht="12.75" customHeight="1" x14ac:dyDescent="0.2">
      <c r="A19" s="3" t="s">
        <v>561</v>
      </c>
      <c r="B19" s="45">
        <v>1493</v>
      </c>
      <c r="C19" s="669">
        <v>1.87508456181256</v>
      </c>
      <c r="D19" s="669">
        <v>0.92726801546189197</v>
      </c>
      <c r="E19" s="669">
        <v>7.0177128127943798</v>
      </c>
      <c r="F19" s="669">
        <v>2.4839265627379401</v>
      </c>
      <c r="G19" s="669">
        <v>12.3428762322857</v>
      </c>
    </row>
    <row r="20" spans="1:7" ht="6" customHeight="1" x14ac:dyDescent="0.2">
      <c r="A20" s="9"/>
      <c r="B20" s="48"/>
      <c r="C20" s="11"/>
      <c r="D20" s="17"/>
      <c r="E20" s="17"/>
      <c r="F20" s="17"/>
      <c r="G20" s="17"/>
    </row>
    <row r="21" spans="1:7" ht="15" customHeight="1" x14ac:dyDescent="0.25">
      <c r="A21" s="1408" t="s">
        <v>7</v>
      </c>
      <c r="B21" s="1405"/>
      <c r="C21" s="1405"/>
      <c r="D21" s="1405"/>
      <c r="E21" s="1405"/>
      <c r="F21" s="1405"/>
      <c r="G21" s="1405"/>
    </row>
    <row r="22" spans="1:7" ht="12.75" customHeight="1" x14ac:dyDescent="0.2">
      <c r="A22" s="15" t="s">
        <v>171</v>
      </c>
      <c r="B22" s="47">
        <v>1791</v>
      </c>
      <c r="C22" s="669">
        <v>12.814919581778783</v>
      </c>
      <c r="D22" s="695" t="s">
        <v>37</v>
      </c>
      <c r="E22" s="669">
        <v>3.5077120300828999</v>
      </c>
      <c r="F22" s="669">
        <v>0.78710811677075343</v>
      </c>
      <c r="G22" s="669">
        <v>4.8238523545513221</v>
      </c>
    </row>
    <row r="23" spans="1:7" ht="12.75" customHeight="1" x14ac:dyDescent="0.2">
      <c r="A23" s="15" t="s">
        <v>172</v>
      </c>
      <c r="B23" s="47">
        <v>1863</v>
      </c>
      <c r="C23" s="669">
        <v>14.498719248387069</v>
      </c>
      <c r="D23" s="695" t="s">
        <v>37</v>
      </c>
      <c r="E23" s="669">
        <v>3.5432220974052249</v>
      </c>
      <c r="F23" s="669">
        <v>0.65042842861635231</v>
      </c>
      <c r="G23" s="669">
        <v>4.4014341542855151</v>
      </c>
    </row>
    <row r="24" spans="1:7" ht="12.75" customHeight="1" x14ac:dyDescent="0.2">
      <c r="A24" s="15" t="s">
        <v>173</v>
      </c>
      <c r="B24" s="47">
        <v>1976</v>
      </c>
      <c r="C24" s="669">
        <v>14.194168507969096</v>
      </c>
      <c r="D24" s="695" t="s">
        <v>37</v>
      </c>
      <c r="E24" s="669">
        <v>4.2259281741446717</v>
      </c>
      <c r="F24" s="669">
        <v>0.60980445242793124</v>
      </c>
      <c r="G24" s="669">
        <v>6.4152320150851692</v>
      </c>
    </row>
    <row r="25" spans="1:7" ht="12.75" customHeight="1" x14ac:dyDescent="0.2">
      <c r="A25" s="15" t="s">
        <v>174</v>
      </c>
      <c r="B25" s="47">
        <v>2036</v>
      </c>
      <c r="C25" s="669">
        <v>12.316013325695966</v>
      </c>
      <c r="D25" s="695" t="s">
        <v>37</v>
      </c>
      <c r="E25" s="669">
        <v>5.9014587523094466</v>
      </c>
      <c r="F25" s="669">
        <v>1.5510085029378933</v>
      </c>
      <c r="G25" s="669">
        <v>11.383971674980229</v>
      </c>
    </row>
    <row r="26" spans="1:7" ht="12.75" customHeight="1" x14ac:dyDescent="0.2">
      <c r="A26" s="15" t="s">
        <v>175</v>
      </c>
      <c r="B26" s="47">
        <v>1936</v>
      </c>
      <c r="C26" s="669">
        <v>12.374233287922328</v>
      </c>
      <c r="D26" s="669">
        <v>4.8953958162060909</v>
      </c>
      <c r="E26" s="669">
        <v>9.004059925085361</v>
      </c>
      <c r="F26" s="669">
        <v>3.194863462947791</v>
      </c>
      <c r="G26" s="669">
        <v>13.312675089519734</v>
      </c>
    </row>
    <row r="27" spans="1:7" ht="12.75" customHeight="1" x14ac:dyDescent="0.2">
      <c r="A27" s="15" t="s">
        <v>184</v>
      </c>
      <c r="B27" s="47">
        <v>1762</v>
      </c>
      <c r="C27" s="669">
        <v>10.620837747216601</v>
      </c>
      <c r="D27" s="669">
        <v>8.1915434543218666</v>
      </c>
      <c r="E27" s="669">
        <v>8.3790886019348463</v>
      </c>
      <c r="F27" s="669">
        <v>2.5909927120620537</v>
      </c>
      <c r="G27" s="669">
        <v>10.702099904877784</v>
      </c>
    </row>
    <row r="28" spans="1:7" ht="12.75" customHeight="1" x14ac:dyDescent="0.2">
      <c r="A28" s="15" t="s">
        <v>176</v>
      </c>
      <c r="B28" s="47">
        <v>1742</v>
      </c>
      <c r="C28" s="669">
        <v>7.6809678947427464</v>
      </c>
      <c r="D28" s="669">
        <v>7.0399894708648256</v>
      </c>
      <c r="E28" s="669">
        <v>7.4080108800877325</v>
      </c>
      <c r="F28" s="669">
        <v>2.3515740079271756</v>
      </c>
      <c r="G28" s="669">
        <v>9.4037164639110458</v>
      </c>
    </row>
    <row r="29" spans="1:7" ht="12.75" customHeight="1" x14ac:dyDescent="0.2">
      <c r="A29" s="15" t="s">
        <v>102</v>
      </c>
      <c r="B29" s="47">
        <v>1825</v>
      </c>
      <c r="C29" s="669">
        <v>5.9155658603324932</v>
      </c>
      <c r="D29" s="669">
        <v>7.2850661286423808</v>
      </c>
      <c r="E29" s="669">
        <v>6.8609436521375073</v>
      </c>
      <c r="F29" s="669">
        <v>2.6779275548282699</v>
      </c>
      <c r="G29" s="669">
        <v>8.4122727637048929</v>
      </c>
    </row>
    <row r="30" spans="1:7" ht="12.75" customHeight="1" x14ac:dyDescent="0.2">
      <c r="A30" s="15" t="s">
        <v>103</v>
      </c>
      <c r="B30" s="47">
        <v>1694</v>
      </c>
      <c r="C30" s="669">
        <v>4.7527249204384763</v>
      </c>
      <c r="D30" s="669">
        <v>4.536226260384808</v>
      </c>
      <c r="E30" s="669">
        <v>5.0168480348532292</v>
      </c>
      <c r="F30" s="669">
        <v>1.5273916287767844</v>
      </c>
      <c r="G30" s="669">
        <v>7.9065655786303157</v>
      </c>
    </row>
    <row r="31" spans="1:7" ht="12.75" customHeight="1" x14ac:dyDescent="0.2">
      <c r="A31" s="15" t="s">
        <v>104</v>
      </c>
      <c r="B31" s="47">
        <v>1701</v>
      </c>
      <c r="C31" s="669">
        <v>5.7999986852460905</v>
      </c>
      <c r="D31" s="669">
        <v>3.8922908506209377</v>
      </c>
      <c r="E31" s="669">
        <v>5.5251222215176883</v>
      </c>
      <c r="F31" s="669">
        <v>1.352698681882279</v>
      </c>
      <c r="G31" s="669">
        <v>9.8307243287537656</v>
      </c>
    </row>
    <row r="32" spans="1:7" ht="12.75" customHeight="1" x14ac:dyDescent="0.2">
      <c r="A32" s="15" t="s">
        <v>105</v>
      </c>
      <c r="B32" s="47">
        <v>1618</v>
      </c>
      <c r="C32" s="669">
        <v>6.7723712471318098</v>
      </c>
      <c r="D32" s="669">
        <v>2.345803061155904</v>
      </c>
      <c r="E32" s="669">
        <v>8.1368782434035758</v>
      </c>
      <c r="F32" s="669">
        <v>2.6347494526204893</v>
      </c>
      <c r="G32" s="669">
        <v>9.1572146207128249</v>
      </c>
    </row>
    <row r="33" spans="1:7" ht="12.75" customHeight="1" x14ac:dyDescent="0.2">
      <c r="A33" s="15" t="s">
        <v>106</v>
      </c>
      <c r="B33" s="47">
        <v>1523</v>
      </c>
      <c r="C33" s="669">
        <v>3.87909230234661</v>
      </c>
      <c r="D33" s="669">
        <v>2.3494371881258802</v>
      </c>
      <c r="E33" s="669">
        <v>7.0744566017282988</v>
      </c>
      <c r="F33" s="669">
        <v>2.1892604594205225</v>
      </c>
      <c r="G33" s="669">
        <v>11.197145113707061</v>
      </c>
    </row>
    <row r="34" spans="1:7" ht="12.75" customHeight="1" x14ac:dyDescent="0.2">
      <c r="A34" s="3" t="s">
        <v>346</v>
      </c>
      <c r="B34" s="45">
        <v>1694</v>
      </c>
      <c r="C34" s="669">
        <v>2.6566727691033099</v>
      </c>
      <c r="D34" s="669">
        <v>1.93544268604003</v>
      </c>
      <c r="E34" s="669">
        <v>7.2176970000000003</v>
      </c>
      <c r="F34" s="669">
        <v>2.3283447162068116</v>
      </c>
      <c r="G34" s="669">
        <v>12.679472070956763</v>
      </c>
    </row>
    <row r="35" spans="1:7" s="1154" customFormat="1" ht="12.75" customHeight="1" x14ac:dyDescent="0.2">
      <c r="A35" s="3" t="s">
        <v>561</v>
      </c>
      <c r="B35" s="45">
        <v>1892</v>
      </c>
      <c r="C35" s="669">
        <v>2.2692786402042899</v>
      </c>
      <c r="D35" s="669">
        <v>1.94131875135506</v>
      </c>
      <c r="E35" s="669">
        <v>4.9750988479973302</v>
      </c>
      <c r="F35" s="669">
        <v>1.3112076071736201</v>
      </c>
      <c r="G35" s="669">
        <v>11.488919709574301</v>
      </c>
    </row>
    <row r="36" spans="1:7" ht="6" customHeight="1" x14ac:dyDescent="0.2">
      <c r="A36" s="9"/>
      <c r="B36" s="48"/>
      <c r="C36" s="11"/>
      <c r="D36" s="17"/>
      <c r="E36" s="17"/>
      <c r="F36" s="17"/>
      <c r="G36" s="17"/>
    </row>
    <row r="37" spans="1:7" ht="15" customHeight="1" x14ac:dyDescent="0.25">
      <c r="A37" s="1408" t="s">
        <v>8</v>
      </c>
      <c r="B37" s="1405"/>
      <c r="C37" s="1405"/>
      <c r="D37" s="1405"/>
      <c r="E37" s="1405"/>
      <c r="F37" s="1405"/>
      <c r="G37" s="1405"/>
    </row>
    <row r="38" spans="1:7" ht="12.75" customHeight="1" x14ac:dyDescent="0.2">
      <c r="A38" s="15" t="s">
        <v>171</v>
      </c>
      <c r="B38" s="47">
        <v>1485</v>
      </c>
      <c r="C38" s="669">
        <v>12.842714483443437</v>
      </c>
      <c r="D38" s="695" t="s">
        <v>37</v>
      </c>
      <c r="E38" s="669">
        <v>4.1990735206141308</v>
      </c>
      <c r="F38" s="669">
        <v>1.0138672876799417</v>
      </c>
      <c r="G38" s="669">
        <v>4.8744724485223196</v>
      </c>
    </row>
    <row r="39" spans="1:7" ht="12.75" customHeight="1" x14ac:dyDescent="0.2">
      <c r="A39" s="15" t="s">
        <v>172</v>
      </c>
      <c r="B39" s="47">
        <v>1623</v>
      </c>
      <c r="C39" s="669">
        <v>14.049426302974277</v>
      </c>
      <c r="D39" s="695" t="s">
        <v>37</v>
      </c>
      <c r="E39" s="669">
        <v>5.6684192684124346</v>
      </c>
      <c r="F39" s="669">
        <v>1.1770206723554317</v>
      </c>
      <c r="G39" s="669">
        <v>6.1627024018671692</v>
      </c>
    </row>
    <row r="40" spans="1:7" ht="12.75" customHeight="1" x14ac:dyDescent="0.2">
      <c r="A40" s="15" t="s">
        <v>173</v>
      </c>
      <c r="B40" s="47">
        <v>1488</v>
      </c>
      <c r="C40" s="669">
        <v>15.221453451320716</v>
      </c>
      <c r="D40" s="695" t="s">
        <v>37</v>
      </c>
      <c r="E40" s="669">
        <v>6.843961106369119</v>
      </c>
      <c r="F40" s="669">
        <v>1.8105484503958762</v>
      </c>
      <c r="G40" s="669">
        <v>8.9979765094112256</v>
      </c>
    </row>
    <row r="41" spans="1:7" ht="12.75" customHeight="1" x14ac:dyDescent="0.2">
      <c r="A41" s="15" t="s">
        <v>174</v>
      </c>
      <c r="B41" s="47">
        <v>2038</v>
      </c>
      <c r="C41" s="669">
        <v>14.767038239795488</v>
      </c>
      <c r="D41" s="695" t="s">
        <v>37</v>
      </c>
      <c r="E41" s="669">
        <v>11.534207725847711</v>
      </c>
      <c r="F41" s="669">
        <v>3.3872743495122219</v>
      </c>
      <c r="G41" s="669">
        <v>15.949758721730745</v>
      </c>
    </row>
    <row r="42" spans="1:7" ht="12.75" customHeight="1" x14ac:dyDescent="0.2">
      <c r="A42" s="15" t="s">
        <v>175</v>
      </c>
      <c r="B42" s="47">
        <v>1981</v>
      </c>
      <c r="C42" s="669">
        <v>10.675159772929222</v>
      </c>
      <c r="D42" s="669">
        <v>2.9651607438661829</v>
      </c>
      <c r="E42" s="669">
        <v>10.281830883330882</v>
      </c>
      <c r="F42" s="669">
        <v>3.2053740763836278</v>
      </c>
      <c r="G42" s="669">
        <v>16.022177123303294</v>
      </c>
    </row>
    <row r="43" spans="1:7" ht="12.75" customHeight="1" x14ac:dyDescent="0.2">
      <c r="A43" s="15" t="s">
        <v>184</v>
      </c>
      <c r="B43" s="47">
        <v>1730</v>
      </c>
      <c r="C43" s="669">
        <v>11.901244863479674</v>
      </c>
      <c r="D43" s="669">
        <v>5.478810668912006</v>
      </c>
      <c r="E43" s="669">
        <v>12.73166939334916</v>
      </c>
      <c r="F43" s="669">
        <v>3.7366784300099369</v>
      </c>
      <c r="G43" s="669">
        <v>15.347224147139036</v>
      </c>
    </row>
    <row r="44" spans="1:7" ht="12.75" customHeight="1" x14ac:dyDescent="0.2">
      <c r="A44" s="15" t="s">
        <v>176</v>
      </c>
      <c r="B44" s="47">
        <v>1595</v>
      </c>
      <c r="C44" s="669">
        <v>9.4254514988827385</v>
      </c>
      <c r="D44" s="669">
        <v>7.3506620347286802</v>
      </c>
      <c r="E44" s="669">
        <v>9.5842504765546472</v>
      </c>
      <c r="F44" s="669">
        <v>2.7052919056026026</v>
      </c>
      <c r="G44" s="669">
        <v>12.685710103847351</v>
      </c>
    </row>
    <row r="45" spans="1:7" ht="12.75" customHeight="1" x14ac:dyDescent="0.2">
      <c r="A45" s="15" t="s">
        <v>102</v>
      </c>
      <c r="B45" s="47">
        <v>1691</v>
      </c>
      <c r="C45" s="669">
        <v>6.4156773566878318</v>
      </c>
      <c r="D45" s="669">
        <v>5.3646563085993959</v>
      </c>
      <c r="E45" s="669">
        <v>8.8750616707794681</v>
      </c>
      <c r="F45" s="669">
        <v>3.1017913495357976</v>
      </c>
      <c r="G45" s="669">
        <v>9.5483562523514447</v>
      </c>
    </row>
    <row r="46" spans="1:7" ht="12.75" customHeight="1" x14ac:dyDescent="0.2">
      <c r="A46" s="15" t="s">
        <v>103</v>
      </c>
      <c r="B46" s="47">
        <v>1483</v>
      </c>
      <c r="C46" s="669">
        <v>5.9893385853428089</v>
      </c>
      <c r="D46" s="669">
        <v>4.5231181210465019</v>
      </c>
      <c r="E46" s="669">
        <v>6.9023145618297841</v>
      </c>
      <c r="F46" s="669">
        <v>2.6121038162376458</v>
      </c>
      <c r="G46" s="669">
        <v>8.6950370317817338</v>
      </c>
    </row>
    <row r="47" spans="1:7" ht="12.75" customHeight="1" x14ac:dyDescent="0.2">
      <c r="A47" s="15" t="s">
        <v>104</v>
      </c>
      <c r="B47" s="47">
        <v>1197</v>
      </c>
      <c r="C47" s="669">
        <v>9.4054411431488365</v>
      </c>
      <c r="D47" s="669">
        <v>4.6398739353749923</v>
      </c>
      <c r="E47" s="669">
        <v>9.116292972221288</v>
      </c>
      <c r="F47" s="669">
        <v>2.3704606195258608</v>
      </c>
      <c r="G47" s="669">
        <v>12.025828937075502</v>
      </c>
    </row>
    <row r="48" spans="1:7" ht="12.75" customHeight="1" x14ac:dyDescent="0.2">
      <c r="A48" s="15" t="s">
        <v>105</v>
      </c>
      <c r="B48" s="47">
        <v>1554</v>
      </c>
      <c r="C48" s="669">
        <v>8.979101541661004</v>
      </c>
      <c r="D48" s="669">
        <v>1.922045649538803</v>
      </c>
      <c r="E48" s="669">
        <v>10.38164151246278</v>
      </c>
      <c r="F48" s="669">
        <v>2.7258383799155612</v>
      </c>
      <c r="G48" s="669">
        <v>11.18605547808683</v>
      </c>
    </row>
    <row r="49" spans="1:7" ht="12.75" customHeight="1" x14ac:dyDescent="0.2">
      <c r="A49" s="15" t="s">
        <v>106</v>
      </c>
      <c r="B49" s="47">
        <v>1570</v>
      </c>
      <c r="C49" s="669">
        <v>4.5556309468033804</v>
      </c>
      <c r="D49" s="669">
        <v>1.26132240140686</v>
      </c>
      <c r="E49" s="669">
        <v>8.1981708748246831</v>
      </c>
      <c r="F49" s="669">
        <v>2.2869718095666314</v>
      </c>
      <c r="G49" s="669">
        <v>13.643351866930375</v>
      </c>
    </row>
    <row r="50" spans="1:7" ht="12.75" customHeight="1" x14ac:dyDescent="0.2">
      <c r="A50" s="3" t="s">
        <v>346</v>
      </c>
      <c r="B50" s="34">
        <v>1590</v>
      </c>
      <c r="C50" s="669">
        <v>3.6580189201187099</v>
      </c>
      <c r="D50" s="669">
        <v>1.48820393081711</v>
      </c>
      <c r="E50" s="669">
        <v>9.7503290000000007</v>
      </c>
      <c r="F50" s="669">
        <v>2.8291856461486207</v>
      </c>
      <c r="G50" s="669">
        <v>14.087402896232696</v>
      </c>
    </row>
    <row r="51" spans="1:7" s="1154" customFormat="1" ht="12.75" customHeight="1" x14ac:dyDescent="0.2">
      <c r="A51" s="3" t="s">
        <v>561</v>
      </c>
      <c r="B51" s="34">
        <v>1684</v>
      </c>
      <c r="C51" s="669">
        <v>2.8056423770875498</v>
      </c>
      <c r="D51" s="669">
        <v>1.06055329301482</v>
      </c>
      <c r="E51" s="669">
        <v>7.0529646275127797</v>
      </c>
      <c r="F51" s="669">
        <v>2.59403284887191</v>
      </c>
      <c r="G51" s="669">
        <v>11.855800505175701</v>
      </c>
    </row>
    <row r="52" spans="1:7" ht="6" customHeight="1" x14ac:dyDescent="0.2">
      <c r="A52" s="9"/>
      <c r="B52" s="48"/>
      <c r="C52" s="11"/>
      <c r="D52" s="17"/>
      <c r="E52" s="17"/>
      <c r="F52" s="17"/>
      <c r="G52" s="17"/>
    </row>
    <row r="53" spans="1:7" ht="15" customHeight="1" x14ac:dyDescent="0.25">
      <c r="A53" s="1408" t="s">
        <v>9</v>
      </c>
      <c r="B53" s="1405"/>
      <c r="C53" s="1405"/>
      <c r="D53" s="1405"/>
      <c r="E53" s="1405"/>
      <c r="F53" s="1405"/>
      <c r="G53" s="1405"/>
    </row>
    <row r="54" spans="1:7" ht="12.75" customHeight="1" x14ac:dyDescent="0.2">
      <c r="A54" s="15" t="s">
        <v>171</v>
      </c>
      <c r="B54" s="47">
        <v>1809</v>
      </c>
      <c r="C54" s="669">
        <v>12.127899760631852</v>
      </c>
      <c r="D54" s="695" t="s">
        <v>37</v>
      </c>
      <c r="E54" s="669">
        <v>2.7046060147363922</v>
      </c>
      <c r="F54" s="669">
        <v>0.31655376831344212</v>
      </c>
      <c r="G54" s="669">
        <v>3.9439248948096131</v>
      </c>
    </row>
    <row r="55" spans="1:7" ht="12.75" customHeight="1" x14ac:dyDescent="0.2">
      <c r="A55" s="15" t="s">
        <v>172</v>
      </c>
      <c r="B55" s="47">
        <v>1780</v>
      </c>
      <c r="C55" s="669">
        <v>12.093088576491724</v>
      </c>
      <c r="D55" s="695" t="s">
        <v>37</v>
      </c>
      <c r="E55" s="669">
        <v>2.6537817155563888</v>
      </c>
      <c r="F55" s="669">
        <v>0.91652873100416787</v>
      </c>
      <c r="G55" s="669">
        <v>4.4420948038419255</v>
      </c>
    </row>
    <row r="56" spans="1:7" ht="12.75" customHeight="1" x14ac:dyDescent="0.2">
      <c r="A56" s="15" t="s">
        <v>173</v>
      </c>
      <c r="B56" s="47">
        <v>1792</v>
      </c>
      <c r="C56" s="669">
        <v>11.475691855852972</v>
      </c>
      <c r="D56" s="695" t="s">
        <v>37</v>
      </c>
      <c r="E56" s="669">
        <v>3.4575292627301462</v>
      </c>
      <c r="F56" s="669">
        <v>0.78964347069174667</v>
      </c>
      <c r="G56" s="669">
        <v>5.3660619217213013</v>
      </c>
    </row>
    <row r="57" spans="1:7" ht="12.75" customHeight="1" x14ac:dyDescent="0.2">
      <c r="A57" s="15" t="s">
        <v>174</v>
      </c>
      <c r="B57" s="47">
        <v>1328</v>
      </c>
      <c r="C57" s="669">
        <v>10.617162746121842</v>
      </c>
      <c r="D57" s="695" t="s">
        <v>37</v>
      </c>
      <c r="E57" s="669">
        <v>5.0493285974197031</v>
      </c>
      <c r="F57" s="669">
        <v>0.90734624397943375</v>
      </c>
      <c r="G57" s="669">
        <v>9.409963840157797</v>
      </c>
    </row>
    <row r="58" spans="1:7" ht="12.75" customHeight="1" x14ac:dyDescent="0.2">
      <c r="A58" s="15" t="s">
        <v>175</v>
      </c>
      <c r="B58" s="47">
        <v>1182</v>
      </c>
      <c r="C58" s="669">
        <v>12.191470119496731</v>
      </c>
      <c r="D58" s="669">
        <v>7.8202277841934356</v>
      </c>
      <c r="E58" s="669">
        <v>7.8566448169454333</v>
      </c>
      <c r="F58" s="669">
        <v>2.1992352930009078</v>
      </c>
      <c r="G58" s="669">
        <v>12.482343834068651</v>
      </c>
    </row>
    <row r="59" spans="1:7" ht="12.75" customHeight="1" x14ac:dyDescent="0.2">
      <c r="A59" s="15" t="s">
        <v>184</v>
      </c>
      <c r="B59" s="47">
        <v>1603</v>
      </c>
      <c r="C59" s="669">
        <v>9.5296540819454325</v>
      </c>
      <c r="D59" s="669">
        <v>9.0978686368161963</v>
      </c>
      <c r="E59" s="669">
        <v>8.5139850370873162</v>
      </c>
      <c r="F59" s="669">
        <v>1.9857638809860709</v>
      </c>
      <c r="G59" s="669">
        <v>10.63809679806856</v>
      </c>
    </row>
    <row r="60" spans="1:7" ht="12.75" customHeight="1" x14ac:dyDescent="0.2">
      <c r="A60" s="15" t="s">
        <v>176</v>
      </c>
      <c r="B60" s="47">
        <v>1854</v>
      </c>
      <c r="C60" s="669">
        <v>7.6337160595090578</v>
      </c>
      <c r="D60" s="669">
        <v>8.1610961159203512</v>
      </c>
      <c r="E60" s="669">
        <v>7.1108228739567902</v>
      </c>
      <c r="F60" s="669">
        <v>2.3671561379950692</v>
      </c>
      <c r="G60" s="669">
        <v>9.0141701327313619</v>
      </c>
    </row>
    <row r="61" spans="1:7" ht="12.75" customHeight="1" x14ac:dyDescent="0.2">
      <c r="A61" s="15" t="s">
        <v>102</v>
      </c>
      <c r="B61" s="47">
        <v>1776</v>
      </c>
      <c r="C61" s="669">
        <v>5.7156909227842911</v>
      </c>
      <c r="D61" s="669">
        <v>7.2818426124660069</v>
      </c>
      <c r="E61" s="669">
        <v>6.2006182773897374</v>
      </c>
      <c r="F61" s="669">
        <v>1.5052093480683397</v>
      </c>
      <c r="G61" s="669">
        <v>8.9669072935626541</v>
      </c>
    </row>
    <row r="62" spans="1:7" ht="12.75" customHeight="1" x14ac:dyDescent="0.2">
      <c r="A62" s="15" t="s">
        <v>103</v>
      </c>
      <c r="B62" s="47">
        <v>1782</v>
      </c>
      <c r="C62" s="669">
        <v>5.7674147083846368</v>
      </c>
      <c r="D62" s="669">
        <v>5.6440175949245868</v>
      </c>
      <c r="E62" s="669">
        <v>4.9114342283094601</v>
      </c>
      <c r="F62" s="669">
        <v>1.4075925226305213</v>
      </c>
      <c r="G62" s="669">
        <v>8.1385936552566491</v>
      </c>
    </row>
    <row r="63" spans="1:7" ht="12.75" customHeight="1" x14ac:dyDescent="0.2">
      <c r="A63" s="15" t="s">
        <v>104</v>
      </c>
      <c r="B63" s="47">
        <v>1573</v>
      </c>
      <c r="C63" s="669">
        <v>5.700726914147964</v>
      </c>
      <c r="D63" s="669">
        <v>3.3847197241826428</v>
      </c>
      <c r="E63" s="669">
        <v>6.2723189244065374</v>
      </c>
      <c r="F63" s="669">
        <v>2.1113719193789113</v>
      </c>
      <c r="G63" s="669">
        <v>8.6283915108669778</v>
      </c>
    </row>
    <row r="64" spans="1:7" ht="12.75" customHeight="1" x14ac:dyDescent="0.2">
      <c r="A64" s="15" t="s">
        <v>105</v>
      </c>
      <c r="B64" s="47">
        <v>1564</v>
      </c>
      <c r="C64" s="669">
        <v>6.4297917057622085</v>
      </c>
      <c r="D64" s="669">
        <v>3.0482233700478676</v>
      </c>
      <c r="E64" s="669">
        <v>6.1443173496153198</v>
      </c>
      <c r="F64" s="669">
        <v>1.147813523964897</v>
      </c>
      <c r="G64" s="669">
        <v>10.083428845734192</v>
      </c>
    </row>
    <row r="65" spans="1:7" ht="12.75" customHeight="1" x14ac:dyDescent="0.2">
      <c r="A65" s="15" t="s">
        <v>106</v>
      </c>
      <c r="B65" s="47">
        <v>1693</v>
      </c>
      <c r="C65" s="669">
        <v>2.9572947461753301</v>
      </c>
      <c r="D65" s="669">
        <v>2.0167637279074602</v>
      </c>
      <c r="E65" s="669">
        <v>5.7634442643072878</v>
      </c>
      <c r="F65" s="669">
        <v>2.0791585976776754</v>
      </c>
      <c r="G65" s="669">
        <v>9.8549911187962724</v>
      </c>
    </row>
    <row r="66" spans="1:7" ht="12.75" customHeight="1" x14ac:dyDescent="0.2">
      <c r="A66" s="3" t="s">
        <v>346</v>
      </c>
      <c r="B66" s="34">
        <v>1814</v>
      </c>
      <c r="C66" s="669">
        <v>2.1463152629989</v>
      </c>
      <c r="D66" s="669">
        <v>2.30192987822329</v>
      </c>
      <c r="E66" s="669">
        <v>4.5937979999999996</v>
      </c>
      <c r="F66" s="669">
        <v>0.74627477180830981</v>
      </c>
      <c r="G66" s="669">
        <v>8.7936192474139787</v>
      </c>
    </row>
    <row r="67" spans="1:7" s="1154" customFormat="1" ht="12.75" customHeight="1" x14ac:dyDescent="0.2">
      <c r="A67" s="3" t="s">
        <v>561</v>
      </c>
      <c r="B67" s="34">
        <v>1939</v>
      </c>
      <c r="C67" s="669">
        <v>2.45426703645259</v>
      </c>
      <c r="D67" s="669">
        <v>2.0545935240153499</v>
      </c>
      <c r="E67" s="669">
        <v>5.7021790897575899</v>
      </c>
      <c r="F67" s="669">
        <v>2.1399414046126601</v>
      </c>
      <c r="G67" s="669">
        <v>10.8669133234516</v>
      </c>
    </row>
    <row r="68" spans="1:7" ht="6" customHeight="1" x14ac:dyDescent="0.2">
      <c r="A68" s="9"/>
      <c r="B68" s="122"/>
      <c r="C68" s="11"/>
      <c r="D68" s="17"/>
      <c r="E68" s="17"/>
      <c r="F68" s="17"/>
      <c r="G68" s="17"/>
    </row>
    <row r="69" spans="1:7" ht="15" customHeight="1" x14ac:dyDescent="0.25">
      <c r="A69" s="1408" t="s">
        <v>3</v>
      </c>
      <c r="B69" s="1405"/>
      <c r="C69" s="1405"/>
      <c r="D69" s="1405"/>
      <c r="E69" s="1405"/>
      <c r="F69" s="1405"/>
      <c r="G69" s="1405"/>
    </row>
    <row r="70" spans="1:7" ht="12.75" customHeight="1" x14ac:dyDescent="0.2">
      <c r="A70" s="15" t="s">
        <v>171</v>
      </c>
      <c r="B70" s="47">
        <v>3317</v>
      </c>
      <c r="C70" s="669">
        <v>12.108668948194317</v>
      </c>
      <c r="D70" s="695" t="s">
        <v>37</v>
      </c>
      <c r="E70" s="669">
        <v>2.7677106486152763</v>
      </c>
      <c r="F70" s="669">
        <v>0.81454104901684676</v>
      </c>
      <c r="G70" s="669">
        <v>3.8425307732210054</v>
      </c>
    </row>
    <row r="71" spans="1:7" ht="12.75" customHeight="1" x14ac:dyDescent="0.2">
      <c r="A71" s="15" t="s">
        <v>172</v>
      </c>
      <c r="B71" s="47">
        <v>3313</v>
      </c>
      <c r="C71" s="669">
        <v>12.647522868173841</v>
      </c>
      <c r="D71" s="695" t="s">
        <v>37</v>
      </c>
      <c r="E71" s="669">
        <v>3.5047059937761409</v>
      </c>
      <c r="F71" s="669">
        <v>0.94058112036804198</v>
      </c>
      <c r="G71" s="669">
        <v>4.7396127928140626</v>
      </c>
    </row>
    <row r="72" spans="1:7" ht="12.75" customHeight="1" x14ac:dyDescent="0.2">
      <c r="A72" s="15" t="s">
        <v>173</v>
      </c>
      <c r="B72" s="47">
        <v>3174</v>
      </c>
      <c r="C72" s="669">
        <v>13.110190701840294</v>
      </c>
      <c r="D72" s="695" t="s">
        <v>37</v>
      </c>
      <c r="E72" s="669">
        <v>4.4186832936306271</v>
      </c>
      <c r="F72" s="669">
        <v>1.1431134104117344</v>
      </c>
      <c r="G72" s="669">
        <v>6.5536827038745482</v>
      </c>
    </row>
    <row r="73" spans="1:7" ht="12.75" customHeight="1" x14ac:dyDescent="0.2">
      <c r="A73" s="15" t="s">
        <v>174</v>
      </c>
      <c r="B73" s="47">
        <v>2129</v>
      </c>
      <c r="C73" s="669">
        <v>12.586754616003848</v>
      </c>
      <c r="D73" s="695" t="s">
        <v>37</v>
      </c>
      <c r="E73" s="669">
        <v>5.5041939219531679</v>
      </c>
      <c r="F73" s="669">
        <v>1.2270840260711333</v>
      </c>
      <c r="G73" s="669">
        <v>9.4315855453653263</v>
      </c>
    </row>
    <row r="74" spans="1:7" ht="12.75" customHeight="1" x14ac:dyDescent="0.2">
      <c r="A74" s="15" t="s">
        <v>175</v>
      </c>
      <c r="B74" s="47">
        <v>2146</v>
      </c>
      <c r="C74" s="669">
        <v>9.1673656606745944</v>
      </c>
      <c r="D74" s="669">
        <v>5.9148358395440015</v>
      </c>
      <c r="E74" s="669">
        <v>6.401219174847621</v>
      </c>
      <c r="F74" s="669">
        <v>1.5628380082773217</v>
      </c>
      <c r="G74" s="669">
        <v>11.953580549105117</v>
      </c>
    </row>
    <row r="75" spans="1:7" ht="12.75" customHeight="1" x14ac:dyDescent="0.2">
      <c r="A75" s="15" t="s">
        <v>184</v>
      </c>
      <c r="B75" s="47">
        <v>1832</v>
      </c>
      <c r="C75" s="669">
        <v>10.30020333824757</v>
      </c>
      <c r="D75" s="669">
        <v>7.7272474616410793</v>
      </c>
      <c r="E75" s="669">
        <v>7.2289543514258092</v>
      </c>
      <c r="F75" s="669">
        <v>2.0480689016242661</v>
      </c>
      <c r="G75" s="669">
        <v>11.429149295439299</v>
      </c>
    </row>
    <row r="76" spans="1:7" ht="12.75" customHeight="1" x14ac:dyDescent="0.2">
      <c r="A76" s="15" t="s">
        <v>176</v>
      </c>
      <c r="B76" s="47">
        <v>1812</v>
      </c>
      <c r="C76" s="669">
        <v>8.434842141348085</v>
      </c>
      <c r="D76" s="669">
        <v>8.6473722355088647</v>
      </c>
      <c r="E76" s="669">
        <v>5.8549635998538276</v>
      </c>
      <c r="F76" s="669">
        <v>1.3866876343616501</v>
      </c>
      <c r="G76" s="669">
        <v>8.5074860659767531</v>
      </c>
    </row>
    <row r="77" spans="1:7" ht="12.75" customHeight="1" x14ac:dyDescent="0.2">
      <c r="A77" s="15" t="s">
        <v>102</v>
      </c>
      <c r="B77" s="47">
        <v>1806</v>
      </c>
      <c r="C77" s="669">
        <v>7.4151036042623044</v>
      </c>
      <c r="D77" s="669">
        <v>7.4397657010197422</v>
      </c>
      <c r="E77" s="669">
        <v>7.0081233021802216</v>
      </c>
      <c r="F77" s="669">
        <v>1.7306023886205433</v>
      </c>
      <c r="G77" s="669">
        <v>8.6173886176542105</v>
      </c>
    </row>
    <row r="78" spans="1:7" ht="12.75" customHeight="1" x14ac:dyDescent="0.2">
      <c r="A78" s="15" t="s">
        <v>103</v>
      </c>
      <c r="B78" s="47">
        <v>1788</v>
      </c>
      <c r="C78" s="669">
        <v>6.2612960222412539</v>
      </c>
      <c r="D78" s="669">
        <v>6.9041992959113676</v>
      </c>
      <c r="E78" s="669">
        <v>5.9571182363523176</v>
      </c>
      <c r="F78" s="669">
        <v>1.259306700116209</v>
      </c>
      <c r="G78" s="669">
        <v>8.72108323691854</v>
      </c>
    </row>
    <row r="79" spans="1:7" ht="12.75" customHeight="1" x14ac:dyDescent="0.2">
      <c r="A79" s="15" t="s">
        <v>104</v>
      </c>
      <c r="B79" s="47">
        <v>2298</v>
      </c>
      <c r="C79" s="669">
        <v>6.5948651749956273</v>
      </c>
      <c r="D79" s="669">
        <v>3.3753431471175084</v>
      </c>
      <c r="E79" s="669">
        <v>4.8063370937060768</v>
      </c>
      <c r="F79" s="669">
        <v>1.1366785772726822</v>
      </c>
      <c r="G79" s="669">
        <v>8.5459026577819692</v>
      </c>
    </row>
    <row r="80" spans="1:7" ht="12.75" customHeight="1" x14ac:dyDescent="0.2">
      <c r="A80" s="15" t="s">
        <v>105</v>
      </c>
      <c r="B80" s="47">
        <v>1485</v>
      </c>
      <c r="C80" s="669">
        <v>5.7724779019225947</v>
      </c>
      <c r="D80" s="669">
        <v>3.1975627041719918</v>
      </c>
      <c r="E80" s="669">
        <v>6.9699548747422746</v>
      </c>
      <c r="F80" s="669">
        <v>1.9792107875817957</v>
      </c>
      <c r="G80" s="669">
        <v>9.0099265219727478</v>
      </c>
    </row>
    <row r="81" spans="1:7" ht="12.75" customHeight="1" x14ac:dyDescent="0.2">
      <c r="A81" s="15" t="s">
        <v>106</v>
      </c>
      <c r="B81" s="47">
        <v>1759</v>
      </c>
      <c r="C81" s="669">
        <v>3.0097443780244899</v>
      </c>
      <c r="D81" s="669">
        <v>3.2833311607784799</v>
      </c>
      <c r="E81" s="669">
        <v>5.9831636788074318</v>
      </c>
      <c r="F81" s="669">
        <v>2.349363655124828</v>
      </c>
      <c r="G81" s="669">
        <v>10.97060853427454</v>
      </c>
    </row>
    <row r="82" spans="1:7" ht="12.75" customHeight="1" x14ac:dyDescent="0.2">
      <c r="A82" s="3" t="s">
        <v>346</v>
      </c>
      <c r="B82" s="34">
        <v>1530</v>
      </c>
      <c r="C82" s="669">
        <v>2.4282513695392098</v>
      </c>
      <c r="D82" s="669">
        <v>2.9598132577826202</v>
      </c>
      <c r="E82" s="669">
        <v>5.4481080000000004</v>
      </c>
      <c r="F82" s="669">
        <v>1.2028929076153276</v>
      </c>
      <c r="G82" s="669">
        <v>9.521144816699838</v>
      </c>
    </row>
    <row r="83" spans="1:7" s="1154" customFormat="1" ht="12.75" customHeight="1" x14ac:dyDescent="0.2">
      <c r="A83" s="3" t="s">
        <v>561</v>
      </c>
      <c r="B83" s="34">
        <v>2029</v>
      </c>
      <c r="C83" s="669">
        <v>2.4115258904706698</v>
      </c>
      <c r="D83" s="669">
        <v>2.57316768520118</v>
      </c>
      <c r="E83" s="669">
        <v>4.7907860553955199</v>
      </c>
      <c r="F83" s="669">
        <v>1.73279076878708</v>
      </c>
      <c r="G83" s="669">
        <v>8.7979781039158809</v>
      </c>
    </row>
    <row r="84" spans="1:7" ht="6" customHeight="1" x14ac:dyDescent="0.2">
      <c r="A84" s="9"/>
      <c r="B84" s="48"/>
      <c r="C84" s="11"/>
      <c r="D84" s="17"/>
      <c r="E84" s="17"/>
      <c r="F84" s="17"/>
      <c r="G84" s="17"/>
    </row>
    <row r="85" spans="1:7" ht="15" customHeight="1" x14ac:dyDescent="0.25">
      <c r="A85" s="1408" t="s">
        <v>4</v>
      </c>
      <c r="B85" s="1405"/>
      <c r="C85" s="1405"/>
      <c r="D85" s="1405"/>
      <c r="E85" s="1405"/>
      <c r="F85" s="1405"/>
      <c r="G85" s="1405"/>
    </row>
    <row r="86" spans="1:7" ht="12.75" customHeight="1" x14ac:dyDescent="0.2">
      <c r="A86" s="15" t="s">
        <v>171</v>
      </c>
      <c r="B86" s="47">
        <v>1259</v>
      </c>
      <c r="C86" s="669">
        <v>8.1486185128118294</v>
      </c>
      <c r="D86" s="695" t="s">
        <v>37</v>
      </c>
      <c r="E86" s="669">
        <v>2.2064897412441966</v>
      </c>
      <c r="F86" s="669">
        <v>0.56777948001040568</v>
      </c>
      <c r="G86" s="669">
        <v>2.7150778265871165</v>
      </c>
    </row>
    <row r="87" spans="1:7" ht="12.75" customHeight="1" x14ac:dyDescent="0.2">
      <c r="A87" s="15" t="s">
        <v>172</v>
      </c>
      <c r="B87" s="47">
        <v>1249</v>
      </c>
      <c r="C87" s="669">
        <v>10.603975483150908</v>
      </c>
      <c r="D87" s="695" t="s">
        <v>37</v>
      </c>
      <c r="E87" s="669">
        <v>1.3427686894622481</v>
      </c>
      <c r="F87" s="669">
        <v>0.322163482822096</v>
      </c>
      <c r="G87" s="669">
        <v>2.310253912167779</v>
      </c>
    </row>
    <row r="88" spans="1:7" ht="12.75" customHeight="1" x14ac:dyDescent="0.2">
      <c r="A88" s="15" t="s">
        <v>173</v>
      </c>
      <c r="B88" s="47">
        <v>1356</v>
      </c>
      <c r="C88" s="669">
        <v>9.0316530143483593</v>
      </c>
      <c r="D88" s="695" t="s">
        <v>37</v>
      </c>
      <c r="E88" s="669">
        <v>2.2841939298224583</v>
      </c>
      <c r="F88" s="669">
        <v>0.44482311619468679</v>
      </c>
      <c r="G88" s="669">
        <v>3.8184246274139078</v>
      </c>
    </row>
    <row r="89" spans="1:7" ht="12.75" customHeight="1" x14ac:dyDescent="0.2">
      <c r="A89" s="15" t="s">
        <v>174</v>
      </c>
      <c r="B89" s="47">
        <v>2411</v>
      </c>
      <c r="C89" s="669">
        <v>8.4455445367923065</v>
      </c>
      <c r="D89" s="695" t="s">
        <v>37</v>
      </c>
      <c r="E89" s="669">
        <v>3.87681087536264</v>
      </c>
      <c r="F89" s="669">
        <v>0.91787275370945831</v>
      </c>
      <c r="G89" s="669">
        <v>9.2774369300501078</v>
      </c>
    </row>
    <row r="90" spans="1:7" ht="12.75" customHeight="1" x14ac:dyDescent="0.2">
      <c r="A90" s="15" t="s">
        <v>175</v>
      </c>
      <c r="B90" s="47">
        <v>2288</v>
      </c>
      <c r="C90" s="669">
        <v>7.5146536985999877</v>
      </c>
      <c r="D90" s="669">
        <v>8.0715348779234564</v>
      </c>
      <c r="E90" s="669">
        <v>3.4270695912234492</v>
      </c>
      <c r="F90" s="669">
        <v>0.60270298014536394</v>
      </c>
      <c r="G90" s="669">
        <v>9.3249489682429907</v>
      </c>
    </row>
    <row r="91" spans="1:7" ht="12.75" customHeight="1" x14ac:dyDescent="0.2">
      <c r="A91" s="15" t="s">
        <v>184</v>
      </c>
      <c r="B91" s="47">
        <v>1829</v>
      </c>
      <c r="C91" s="669">
        <v>8.9680838007158528</v>
      </c>
      <c r="D91" s="669">
        <v>9.8918322002870305</v>
      </c>
      <c r="E91" s="669">
        <v>6.4229043408302822</v>
      </c>
      <c r="F91" s="669">
        <v>1.8614560280872474</v>
      </c>
      <c r="G91" s="669">
        <v>9.5967602184548291</v>
      </c>
    </row>
    <row r="92" spans="1:7" ht="12.75" customHeight="1" x14ac:dyDescent="0.2">
      <c r="A92" s="15" t="s">
        <v>176</v>
      </c>
      <c r="B92" s="47">
        <v>1501</v>
      </c>
      <c r="C92" s="669">
        <v>6.5653892315544082</v>
      </c>
      <c r="D92" s="669">
        <v>9.385706448013087</v>
      </c>
      <c r="E92" s="669">
        <v>5.1571298086791488</v>
      </c>
      <c r="F92" s="669">
        <v>1.5837964371983335</v>
      </c>
      <c r="G92" s="669">
        <v>7.6860709080379914</v>
      </c>
    </row>
    <row r="93" spans="1:7" ht="12.75" customHeight="1" x14ac:dyDescent="0.2">
      <c r="A93" s="15" t="s">
        <v>102</v>
      </c>
      <c r="B93" s="47">
        <v>1608</v>
      </c>
      <c r="C93" s="669">
        <v>4.1989371864197462</v>
      </c>
      <c r="D93" s="669">
        <v>9.4392271748387433</v>
      </c>
      <c r="E93" s="669">
        <v>5.7824076737128882</v>
      </c>
      <c r="F93" s="669">
        <v>2.0567449816309931</v>
      </c>
      <c r="G93" s="669">
        <v>8.2139617671821039</v>
      </c>
    </row>
    <row r="94" spans="1:7" ht="12.75" customHeight="1" x14ac:dyDescent="0.2">
      <c r="A94" s="15" t="s">
        <v>103</v>
      </c>
      <c r="B94" s="47">
        <v>1631</v>
      </c>
      <c r="C94" s="669">
        <v>4.0846339816264585</v>
      </c>
      <c r="D94" s="669">
        <v>8.239591415202586</v>
      </c>
      <c r="E94" s="669">
        <v>5.2271279242905342</v>
      </c>
      <c r="F94" s="669">
        <v>1.2807590683866166</v>
      </c>
      <c r="G94" s="669">
        <v>7.8680221710782563</v>
      </c>
    </row>
    <row r="95" spans="1:7" ht="12.75" customHeight="1" x14ac:dyDescent="0.2">
      <c r="A95" s="15" t="s">
        <v>104</v>
      </c>
      <c r="B95" s="47">
        <v>1161</v>
      </c>
      <c r="C95" s="669">
        <v>7.198003125473412</v>
      </c>
      <c r="D95" s="669">
        <v>6.7197466638364389</v>
      </c>
      <c r="E95" s="669">
        <v>7.4357436619451196</v>
      </c>
      <c r="F95" s="669">
        <v>2.5845005248153261</v>
      </c>
      <c r="G95" s="669">
        <v>10.050297407035051</v>
      </c>
    </row>
    <row r="96" spans="1:7" ht="12.75" customHeight="1" x14ac:dyDescent="0.2">
      <c r="A96" s="15" t="s">
        <v>105</v>
      </c>
      <c r="B96" s="47">
        <v>1325</v>
      </c>
      <c r="C96" s="669">
        <v>6.1324508383039937</v>
      </c>
      <c r="D96" s="669">
        <v>5.8175527046606641</v>
      </c>
      <c r="E96" s="669">
        <v>7.5269449233525965</v>
      </c>
      <c r="F96" s="669">
        <v>2.4214505426967237</v>
      </c>
      <c r="G96" s="669">
        <v>10.271544393274722</v>
      </c>
    </row>
    <row r="97" spans="1:11" ht="12.75" customHeight="1" x14ac:dyDescent="0.2">
      <c r="A97" s="15" t="s">
        <v>106</v>
      </c>
      <c r="B97" s="47">
        <v>1563</v>
      </c>
      <c r="C97" s="669">
        <v>2.95746847159876</v>
      </c>
      <c r="D97" s="669">
        <v>3.2210465955994398</v>
      </c>
      <c r="E97" s="669">
        <v>3.9142105553399231</v>
      </c>
      <c r="F97" s="669">
        <v>1.1717605518028873</v>
      </c>
      <c r="G97" s="669">
        <v>8.6599145587116073</v>
      </c>
    </row>
    <row r="98" spans="1:11" s="1154" customFormat="1" ht="12.75" customHeight="1" x14ac:dyDescent="0.2">
      <c r="A98" s="3" t="s">
        <v>346</v>
      </c>
      <c r="B98" s="34">
        <v>1691</v>
      </c>
      <c r="C98" s="669">
        <v>2.8260591979585601</v>
      </c>
      <c r="D98" s="669">
        <v>4.6553834094339104</v>
      </c>
      <c r="E98" s="669">
        <v>5.0707100000000001</v>
      </c>
      <c r="F98" s="669">
        <v>1.6347270382453343</v>
      </c>
      <c r="G98" s="669">
        <v>11.176114454593835</v>
      </c>
    </row>
    <row r="99" spans="1:11" ht="12.75" customHeight="1" x14ac:dyDescent="0.2">
      <c r="A99" s="3" t="s">
        <v>561</v>
      </c>
      <c r="B99" s="34">
        <v>1877</v>
      </c>
      <c r="C99" s="669">
        <v>2.84739333323926</v>
      </c>
      <c r="D99" s="669">
        <v>3.86083235000679</v>
      </c>
      <c r="E99" s="669">
        <v>5.95242327093976</v>
      </c>
      <c r="F99" s="669">
        <v>1.5354098964878899</v>
      </c>
      <c r="G99" s="669">
        <v>12.0625870888551</v>
      </c>
    </row>
    <row r="100" spans="1:11" s="3" customFormat="1" ht="6" customHeight="1" x14ac:dyDescent="0.2">
      <c r="A100" s="1052"/>
      <c r="B100" s="1052"/>
      <c r="C100" s="1052"/>
      <c r="D100" s="1052"/>
      <c r="E100" s="1052"/>
      <c r="F100" s="1052"/>
      <c r="G100" s="1052"/>
    </row>
    <row r="101" spans="1:11" s="3" customFormat="1" ht="54.95" customHeight="1" x14ac:dyDescent="0.25">
      <c r="A101" s="1325" t="s">
        <v>177</v>
      </c>
      <c r="B101" s="1405"/>
      <c r="C101" s="1405"/>
      <c r="D101" s="1405"/>
      <c r="E101" s="1405"/>
      <c r="F101" s="1405"/>
      <c r="G101" s="1405"/>
    </row>
    <row r="102" spans="1:11" s="3" customFormat="1" ht="54.95" customHeight="1" x14ac:dyDescent="0.2">
      <c r="A102" s="1313" t="s">
        <v>596</v>
      </c>
      <c r="B102" s="1313"/>
      <c r="C102" s="1313"/>
      <c r="D102" s="1313"/>
      <c r="E102" s="1313"/>
      <c r="F102" s="1313"/>
      <c r="G102" s="1313"/>
    </row>
    <row r="103" spans="1:11" s="37" customFormat="1" ht="6" customHeight="1" x14ac:dyDescent="0.25">
      <c r="A103" s="417" t="s">
        <v>39</v>
      </c>
      <c r="B103" s="415"/>
      <c r="C103" s="415"/>
      <c r="D103" s="415"/>
      <c r="E103" s="415"/>
      <c r="F103" s="415"/>
      <c r="G103" s="415"/>
      <c r="H103" s="415"/>
      <c r="I103" s="415"/>
      <c r="J103" s="415"/>
      <c r="K103" s="86"/>
    </row>
    <row r="104" spans="1:11" s="37" customFormat="1" ht="12.75" customHeight="1" x14ac:dyDescent="0.25">
      <c r="A104" s="1325" t="s">
        <v>194</v>
      </c>
      <c r="B104" s="1405"/>
      <c r="C104" s="1405"/>
      <c r="D104" s="1405"/>
      <c r="E104" s="1405"/>
      <c r="F104" s="1405"/>
      <c r="G104" s="1405"/>
      <c r="H104" s="18"/>
      <c r="I104" s="18"/>
      <c r="J104" s="18"/>
      <c r="K104" s="18"/>
    </row>
    <row r="105" spans="1:11" x14ac:dyDescent="0.2">
      <c r="A105" s="123"/>
    </row>
    <row r="106" spans="1:11" x14ac:dyDescent="0.2">
      <c r="A106" s="123"/>
    </row>
    <row r="107" spans="1:11" x14ac:dyDescent="0.2">
      <c r="A107" s="123"/>
    </row>
    <row r="108" spans="1:11" x14ac:dyDescent="0.2">
      <c r="A108" s="123"/>
    </row>
    <row r="109" spans="1:11" x14ac:dyDescent="0.2">
      <c r="A109" s="123"/>
    </row>
  </sheetData>
  <mergeCells count="11">
    <mergeCell ref="A69:G69"/>
    <mergeCell ref="A85:G85"/>
    <mergeCell ref="A101:G101"/>
    <mergeCell ref="A104:G104"/>
    <mergeCell ref="K1:N1"/>
    <mergeCell ref="A2:G2"/>
    <mergeCell ref="A5:G5"/>
    <mergeCell ref="A21:G21"/>
    <mergeCell ref="A37:G37"/>
    <mergeCell ref="A53:G53"/>
    <mergeCell ref="A102:G102"/>
  </mergeCells>
  <hyperlinks>
    <hyperlink ref="K1:M1" location="Tabellförteckning!A1" display="Tabellförteckning!A1"/>
  </hyperlinks>
  <pageMargins left="0.70866141732283472" right="0.70866141732283472" top="0.74803149606299213" bottom="0.74803149606299213" header="0.31496062992125984" footer="0.31496062992125984"/>
  <pageSetup paperSize="9" scale="58"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M63"/>
  <sheetViews>
    <sheetView workbookViewId="0">
      <pane ySplit="3" topLeftCell="A4" activePane="bottomLeft" state="frozen"/>
      <selection activeCell="A2" sqref="A2:XFD2"/>
      <selection pane="bottomLeft" activeCell="J1" sqref="J1:M1"/>
    </sheetView>
  </sheetViews>
  <sheetFormatPr defaultColWidth="9.140625" defaultRowHeight="12.75" x14ac:dyDescent="0.2"/>
  <cols>
    <col min="1" max="1" width="12.7109375" style="3" customWidth="1"/>
    <col min="2" max="7" width="10.7109375" style="3" customWidth="1"/>
    <col min="8" max="25" width="8.7109375" style="18" customWidth="1"/>
    <col min="26" max="16384" width="9.140625" style="18"/>
  </cols>
  <sheetData>
    <row r="1" spans="1:13" s="74" customFormat="1" ht="30" customHeight="1" x14ac:dyDescent="0.25">
      <c r="A1" s="349"/>
      <c r="B1" s="418"/>
      <c r="C1" s="418"/>
      <c r="D1" s="418"/>
      <c r="E1" s="418"/>
      <c r="F1" s="418"/>
      <c r="G1" s="418"/>
      <c r="H1" s="418"/>
      <c r="I1" s="418"/>
      <c r="J1" s="1311" t="s">
        <v>328</v>
      </c>
      <c r="K1" s="1312"/>
      <c r="L1" s="1312"/>
      <c r="M1" s="1322"/>
    </row>
    <row r="2" spans="1:13" s="121" customFormat="1" ht="30" customHeight="1" x14ac:dyDescent="0.2">
      <c r="A2" s="1330" t="s">
        <v>600</v>
      </c>
      <c r="B2" s="1330"/>
      <c r="C2" s="1330"/>
      <c r="D2" s="1330"/>
      <c r="E2" s="1330"/>
      <c r="F2" s="1330"/>
      <c r="G2" s="1330"/>
    </row>
    <row r="3" spans="1:13" ht="54.95" customHeight="1" x14ac:dyDescent="0.2">
      <c r="B3" s="411" t="s">
        <v>10</v>
      </c>
      <c r="C3" s="1166" t="s">
        <v>602</v>
      </c>
      <c r="D3" s="1166" t="s">
        <v>603</v>
      </c>
      <c r="E3" s="412" t="s">
        <v>124</v>
      </c>
      <c r="F3" s="411" t="s">
        <v>125</v>
      </c>
      <c r="G3" s="411" t="s">
        <v>126</v>
      </c>
    </row>
    <row r="4" spans="1:13" ht="6" customHeight="1" x14ac:dyDescent="0.2">
      <c r="A4" s="319" t="s">
        <v>39</v>
      </c>
      <c r="B4" s="320"/>
      <c r="C4" s="326"/>
      <c r="D4" s="326"/>
      <c r="E4" s="326"/>
      <c r="F4" s="326"/>
      <c r="G4" s="326"/>
    </row>
    <row r="5" spans="1:13" ht="15" customHeight="1" x14ac:dyDescent="0.2">
      <c r="A5" s="1404" t="s">
        <v>6</v>
      </c>
      <c r="B5" s="1404"/>
      <c r="C5" s="1404"/>
      <c r="D5" s="1404"/>
      <c r="E5" s="1404"/>
      <c r="F5" s="1404"/>
      <c r="G5" s="1404"/>
    </row>
    <row r="6" spans="1:13" ht="12.75" customHeight="1" x14ac:dyDescent="0.2">
      <c r="A6" s="16" t="s">
        <v>102</v>
      </c>
      <c r="B6" s="46">
        <v>1762</v>
      </c>
      <c r="C6" s="685">
        <v>9.8959354707290483</v>
      </c>
      <c r="D6" s="685">
        <v>10.475176929816861</v>
      </c>
      <c r="E6" s="685">
        <v>20.592891476423876</v>
      </c>
      <c r="F6" s="685">
        <v>5.8803506581995162</v>
      </c>
      <c r="G6" s="685">
        <v>21.477321093051323</v>
      </c>
    </row>
    <row r="7" spans="1:13" ht="12.75" customHeight="1" x14ac:dyDescent="0.2">
      <c r="A7" s="16" t="s">
        <v>103</v>
      </c>
      <c r="B7" s="46">
        <v>1218</v>
      </c>
      <c r="C7" s="685">
        <v>8.4509874536989589</v>
      </c>
      <c r="D7" s="685">
        <v>9.5977957995041745</v>
      </c>
      <c r="E7" s="685">
        <v>18.899293216326342</v>
      </c>
      <c r="F7" s="685">
        <v>3.8507002118910902</v>
      </c>
      <c r="G7" s="685">
        <v>19.979749357420342</v>
      </c>
    </row>
    <row r="8" spans="1:13" ht="12.75" customHeight="1" x14ac:dyDescent="0.2">
      <c r="A8" s="16" t="s">
        <v>104</v>
      </c>
      <c r="B8" s="46">
        <v>1491</v>
      </c>
      <c r="C8" s="685">
        <v>13.143640952761057</v>
      </c>
      <c r="D8" s="685">
        <v>7.4795468323099401</v>
      </c>
      <c r="E8" s="685">
        <v>23.926004963194643</v>
      </c>
      <c r="F8" s="685">
        <v>5.3187443062852493</v>
      </c>
      <c r="G8" s="685">
        <v>22.621314214776568</v>
      </c>
    </row>
    <row r="9" spans="1:13" ht="12.75" customHeight="1" x14ac:dyDescent="0.2">
      <c r="A9" s="16" t="s">
        <v>105</v>
      </c>
      <c r="B9" s="46">
        <v>1629</v>
      </c>
      <c r="C9" s="685">
        <v>12.284016803607845</v>
      </c>
      <c r="D9" s="685">
        <v>5.4262489218889565</v>
      </c>
      <c r="E9" s="685">
        <v>24.150126215811284</v>
      </c>
      <c r="F9" s="685">
        <v>5.7903067268746415</v>
      </c>
      <c r="G9" s="685">
        <v>23.517613301309275</v>
      </c>
    </row>
    <row r="10" spans="1:13" ht="12.75" customHeight="1" x14ac:dyDescent="0.2">
      <c r="A10" s="16" t="s">
        <v>106</v>
      </c>
      <c r="B10" s="46">
        <v>1673</v>
      </c>
      <c r="C10" s="685">
        <v>8.9285833762675892</v>
      </c>
      <c r="D10" s="685">
        <v>4.0284904594792499</v>
      </c>
      <c r="E10" s="685">
        <v>21.230327472861454</v>
      </c>
      <c r="F10" s="685">
        <v>4.8928363074494081</v>
      </c>
      <c r="G10" s="685">
        <v>23.130731063468513</v>
      </c>
    </row>
    <row r="11" spans="1:13" s="1154" customFormat="1" ht="12.75" customHeight="1" x14ac:dyDescent="0.2">
      <c r="A11" s="3" t="s">
        <v>346</v>
      </c>
      <c r="B11" s="46">
        <v>1277</v>
      </c>
      <c r="C11" s="685">
        <v>8.6047151291997501</v>
      </c>
      <c r="D11" s="685">
        <v>5.4197100379729104</v>
      </c>
      <c r="E11" s="685">
        <v>23.189039999999999</v>
      </c>
      <c r="F11" s="685">
        <v>5.7918273648426526</v>
      </c>
      <c r="G11" s="685">
        <v>24.930891383753188</v>
      </c>
    </row>
    <row r="12" spans="1:13" ht="12.75" customHeight="1" x14ac:dyDescent="0.2">
      <c r="A12" s="3" t="s">
        <v>561</v>
      </c>
      <c r="B12" s="46">
        <v>1523</v>
      </c>
      <c r="C12" s="685">
        <v>4.5537602708298399</v>
      </c>
      <c r="D12" s="685">
        <v>3.98866682402871</v>
      </c>
      <c r="E12" s="685">
        <v>24.258908363221298</v>
      </c>
      <c r="F12" s="685">
        <v>7.5791488353735197</v>
      </c>
      <c r="G12" s="685">
        <v>28.711764054490601</v>
      </c>
    </row>
    <row r="13" spans="1:13" ht="6" customHeight="1" x14ac:dyDescent="0.2">
      <c r="A13" s="9"/>
      <c r="B13" s="9"/>
      <c r="D13" s="14"/>
      <c r="E13" s="14"/>
      <c r="F13" s="14"/>
      <c r="G13" s="14"/>
    </row>
    <row r="14" spans="1:13" ht="15" customHeight="1" x14ac:dyDescent="0.2">
      <c r="A14" s="1404" t="s">
        <v>7</v>
      </c>
      <c r="B14" s="1404"/>
      <c r="C14" s="1404"/>
      <c r="D14" s="1404"/>
      <c r="E14" s="1404"/>
      <c r="F14" s="1404"/>
      <c r="G14" s="1404"/>
    </row>
    <row r="15" spans="1:13" ht="12.75" customHeight="1" x14ac:dyDescent="0.2">
      <c r="A15" s="16" t="s">
        <v>102</v>
      </c>
      <c r="B15" s="46">
        <v>1536</v>
      </c>
      <c r="C15" s="685">
        <v>8.5141747427874748</v>
      </c>
      <c r="D15" s="685">
        <v>11.910365918108111</v>
      </c>
      <c r="E15" s="685">
        <v>13.863771942349373</v>
      </c>
      <c r="F15" s="685">
        <v>2.4554463291774891</v>
      </c>
      <c r="G15" s="685">
        <v>15.379740509799786</v>
      </c>
    </row>
    <row r="16" spans="1:13" ht="12.75" customHeight="1" x14ac:dyDescent="0.2">
      <c r="A16" s="16" t="s">
        <v>103</v>
      </c>
      <c r="B16" s="46">
        <v>1374</v>
      </c>
      <c r="C16" s="685">
        <v>9.8891329284120957</v>
      </c>
      <c r="D16" s="685">
        <v>10.674311408751612</v>
      </c>
      <c r="E16" s="685">
        <v>15.99221091606876</v>
      </c>
      <c r="F16" s="685">
        <v>3.4386079517206141</v>
      </c>
      <c r="G16" s="685">
        <v>17.226578078774345</v>
      </c>
    </row>
    <row r="17" spans="1:7" ht="12.75" customHeight="1" x14ac:dyDescent="0.2">
      <c r="A17" s="16" t="s">
        <v>104</v>
      </c>
      <c r="B17" s="46">
        <v>1343</v>
      </c>
      <c r="C17" s="685">
        <v>10.004866457478778</v>
      </c>
      <c r="D17" s="685">
        <v>7.0614694862131842</v>
      </c>
      <c r="E17" s="685">
        <v>14.800347080652521</v>
      </c>
      <c r="F17" s="685">
        <v>3.0724593828412723</v>
      </c>
      <c r="G17" s="685">
        <v>16.35447905068806</v>
      </c>
    </row>
    <row r="18" spans="1:7" ht="12.75" customHeight="1" x14ac:dyDescent="0.2">
      <c r="A18" s="16" t="s">
        <v>105</v>
      </c>
      <c r="B18" s="46">
        <v>1449</v>
      </c>
      <c r="C18" s="685">
        <v>10.897531291340808</v>
      </c>
      <c r="D18" s="685">
        <v>7.6461496266591977</v>
      </c>
      <c r="E18" s="685">
        <v>16.222272362834531</v>
      </c>
      <c r="F18" s="685">
        <v>3.0388652137788572</v>
      </c>
      <c r="G18" s="685">
        <v>16.323473286107102</v>
      </c>
    </row>
    <row r="19" spans="1:7" ht="12.75" customHeight="1" x14ac:dyDescent="0.2">
      <c r="A19" s="16" t="s">
        <v>106</v>
      </c>
      <c r="B19" s="46">
        <v>1328</v>
      </c>
      <c r="C19" s="685">
        <v>7.2851675513725302</v>
      </c>
      <c r="D19" s="685">
        <v>6.35952595809119</v>
      </c>
      <c r="E19" s="685">
        <v>17.468821655354141</v>
      </c>
      <c r="F19" s="685">
        <v>3.7926310633935314</v>
      </c>
      <c r="G19" s="685">
        <v>20.756423349232115</v>
      </c>
    </row>
    <row r="20" spans="1:7" ht="12.75" customHeight="1" x14ac:dyDescent="0.2">
      <c r="A20" s="3" t="s">
        <v>346</v>
      </c>
      <c r="B20" s="46">
        <v>1546</v>
      </c>
      <c r="C20" s="685">
        <v>3.9879118871143202</v>
      </c>
      <c r="D20" s="685">
        <v>5.9829413141672001</v>
      </c>
      <c r="E20" s="685">
        <v>15.014532000000001</v>
      </c>
      <c r="F20" s="685">
        <v>3.0757485083645788</v>
      </c>
      <c r="G20" s="685">
        <v>17.972708942853583</v>
      </c>
    </row>
    <row r="21" spans="1:7" s="1154" customFormat="1" ht="12.75" customHeight="1" x14ac:dyDescent="0.2">
      <c r="A21" s="3" t="s">
        <v>561</v>
      </c>
      <c r="B21" s="46">
        <v>1402</v>
      </c>
      <c r="C21" s="685">
        <v>5.2568168728220002</v>
      </c>
      <c r="D21" s="685">
        <v>6.8940025735294999</v>
      </c>
      <c r="E21" s="685">
        <v>16.548470638242801</v>
      </c>
      <c r="F21" s="685">
        <v>3.1770959714184501</v>
      </c>
      <c r="G21" s="685">
        <v>18.6173919760841</v>
      </c>
    </row>
    <row r="22" spans="1:7" ht="6" customHeight="1" x14ac:dyDescent="0.2">
      <c r="A22" s="10"/>
      <c r="B22" s="10"/>
      <c r="C22" s="11"/>
      <c r="D22" s="14"/>
      <c r="E22" s="14"/>
      <c r="F22" s="14"/>
      <c r="G22" s="14"/>
    </row>
    <row r="23" spans="1:7" ht="15" customHeight="1" x14ac:dyDescent="0.2">
      <c r="A23" s="1404" t="s">
        <v>8</v>
      </c>
      <c r="B23" s="1404"/>
      <c r="C23" s="1404"/>
      <c r="D23" s="1404"/>
      <c r="E23" s="1404"/>
      <c r="F23" s="1404"/>
      <c r="G23" s="1404"/>
    </row>
    <row r="24" spans="1:7" ht="12.75" customHeight="1" x14ac:dyDescent="0.2">
      <c r="A24" s="16" t="s">
        <v>102</v>
      </c>
      <c r="B24" s="46">
        <v>1398</v>
      </c>
      <c r="C24" s="685">
        <v>12.291273125047685</v>
      </c>
      <c r="D24" s="685">
        <v>7.6253126039159831</v>
      </c>
      <c r="E24" s="685">
        <v>16.351135927494827</v>
      </c>
      <c r="F24" s="685">
        <v>3.517188</v>
      </c>
      <c r="G24" s="685">
        <v>19.165357299051024</v>
      </c>
    </row>
    <row r="25" spans="1:7" ht="12.75" customHeight="1" x14ac:dyDescent="0.2">
      <c r="A25" s="16" t="s">
        <v>103</v>
      </c>
      <c r="B25" s="46">
        <v>1381</v>
      </c>
      <c r="C25" s="696">
        <v>12.665765589624872</v>
      </c>
      <c r="D25" s="696">
        <v>10.452911456287282</v>
      </c>
      <c r="E25" s="696">
        <v>19.113888264405567</v>
      </c>
      <c r="F25" s="696">
        <v>4.4975870000000002</v>
      </c>
      <c r="G25" s="696">
        <v>19.528001730285872</v>
      </c>
    </row>
    <row r="26" spans="1:7" ht="12.75" customHeight="1" x14ac:dyDescent="0.2">
      <c r="A26" s="16" t="s">
        <v>104</v>
      </c>
      <c r="B26" s="46">
        <v>1072</v>
      </c>
      <c r="C26" s="696">
        <v>14.027425019150277</v>
      </c>
      <c r="D26" s="696">
        <v>5.9667906761950622</v>
      </c>
      <c r="E26" s="696">
        <v>17.766522155946575</v>
      </c>
      <c r="F26" s="696">
        <v>2.6237110000000001</v>
      </c>
      <c r="G26" s="696">
        <v>18.484993558258761</v>
      </c>
    </row>
    <row r="27" spans="1:7" ht="12.75" customHeight="1" x14ac:dyDescent="0.2">
      <c r="A27" s="16" t="s">
        <v>105</v>
      </c>
      <c r="B27" s="46">
        <v>1075</v>
      </c>
      <c r="C27" s="696">
        <v>13.11980803605684</v>
      </c>
      <c r="D27" s="696">
        <v>6.8729840365513288</v>
      </c>
      <c r="E27" s="696">
        <v>23.565120266361888</v>
      </c>
      <c r="F27" s="696">
        <v>5.4995810000000001</v>
      </c>
      <c r="G27" s="696">
        <v>22.392102550093618</v>
      </c>
    </row>
    <row r="28" spans="1:7" ht="12.75" customHeight="1" x14ac:dyDescent="0.2">
      <c r="A28" s="16" t="s">
        <v>106</v>
      </c>
      <c r="B28" s="46">
        <v>1191</v>
      </c>
      <c r="C28" s="685">
        <v>10.3622006857548</v>
      </c>
      <c r="D28" s="685">
        <v>4.4404920350604202</v>
      </c>
      <c r="E28" s="685">
        <v>20.229935861179936</v>
      </c>
      <c r="F28" s="685">
        <v>5.6896145472795636</v>
      </c>
      <c r="G28" s="685">
        <v>22.706199102686998</v>
      </c>
    </row>
    <row r="29" spans="1:7" ht="12.75" customHeight="1" x14ac:dyDescent="0.2">
      <c r="A29" s="3" t="s">
        <v>346</v>
      </c>
      <c r="B29" s="46">
        <v>1243</v>
      </c>
      <c r="C29" s="685">
        <v>8.6546400106667303</v>
      </c>
      <c r="D29" s="685">
        <v>4.9916892761212903</v>
      </c>
      <c r="E29" s="685">
        <v>19.432015</v>
      </c>
      <c r="F29" s="685">
        <v>4.6184953884249378</v>
      </c>
      <c r="G29" s="685">
        <v>19.987382618598456</v>
      </c>
    </row>
    <row r="30" spans="1:7" s="1154" customFormat="1" ht="12.75" customHeight="1" x14ac:dyDescent="0.2">
      <c r="A30" s="3" t="s">
        <v>561</v>
      </c>
      <c r="B30" s="46">
        <v>1166</v>
      </c>
      <c r="C30" s="685">
        <v>6.1769255507406804</v>
      </c>
      <c r="D30" s="685">
        <v>5.0585409385109203</v>
      </c>
      <c r="E30" s="685">
        <v>17.9544353394034</v>
      </c>
      <c r="F30" s="685">
        <v>5.87948719701635</v>
      </c>
      <c r="G30" s="685">
        <v>20.733592962639801</v>
      </c>
    </row>
    <row r="31" spans="1:7" ht="6" customHeight="1" x14ac:dyDescent="0.2">
      <c r="A31" s="10"/>
      <c r="B31" s="10"/>
      <c r="C31" s="11"/>
      <c r="D31" s="14"/>
      <c r="E31" s="14"/>
      <c r="F31" s="14"/>
      <c r="G31" s="14"/>
    </row>
    <row r="32" spans="1:7" ht="15" customHeight="1" x14ac:dyDescent="0.2">
      <c r="A32" s="1404" t="s">
        <v>9</v>
      </c>
      <c r="B32" s="1404"/>
      <c r="C32" s="1404"/>
      <c r="D32" s="1404"/>
      <c r="E32" s="1404"/>
      <c r="F32" s="1404"/>
      <c r="G32" s="1404"/>
    </row>
    <row r="33" spans="1:7" ht="12.75" customHeight="1" x14ac:dyDescent="0.2">
      <c r="A33" s="16" t="s">
        <v>102</v>
      </c>
      <c r="B33" s="46">
        <v>1457</v>
      </c>
      <c r="C33" s="685">
        <v>8.5316759917572753</v>
      </c>
      <c r="D33" s="685">
        <v>13.139852916589465</v>
      </c>
      <c r="E33" s="685">
        <v>12.017737390479233</v>
      </c>
      <c r="F33" s="685">
        <v>2.9352844589960485</v>
      </c>
      <c r="G33" s="685">
        <v>16.052520669144151</v>
      </c>
    </row>
    <row r="34" spans="1:7" ht="12.75" customHeight="1" x14ac:dyDescent="0.2">
      <c r="A34" s="16" t="s">
        <v>103</v>
      </c>
      <c r="B34" s="46">
        <v>1380</v>
      </c>
      <c r="C34" s="685">
        <v>7.9581805826320355</v>
      </c>
      <c r="D34" s="685">
        <v>11.282103483808054</v>
      </c>
      <c r="E34" s="685">
        <v>12.082821552289522</v>
      </c>
      <c r="F34" s="685">
        <v>2.2614753356560637</v>
      </c>
      <c r="G34" s="685">
        <v>13.785673141703652</v>
      </c>
    </row>
    <row r="35" spans="1:7" ht="12.75" customHeight="1" x14ac:dyDescent="0.2">
      <c r="A35" s="16" t="s">
        <v>104</v>
      </c>
      <c r="B35" s="46">
        <v>1282</v>
      </c>
      <c r="C35" s="685">
        <v>8.8509233709368313</v>
      </c>
      <c r="D35" s="685">
        <v>7.2316991882363792</v>
      </c>
      <c r="E35" s="685">
        <v>14.663718048618302</v>
      </c>
      <c r="F35" s="685">
        <v>2.8877396202254353</v>
      </c>
      <c r="G35" s="685">
        <v>15.874498980998137</v>
      </c>
    </row>
    <row r="36" spans="1:7" ht="12.75" customHeight="1" x14ac:dyDescent="0.2">
      <c r="A36" s="16" t="s">
        <v>105</v>
      </c>
      <c r="B36" s="46">
        <v>1160</v>
      </c>
      <c r="C36" s="685">
        <v>9.2106124664538687</v>
      </c>
      <c r="D36" s="685">
        <v>10.070346481492855</v>
      </c>
      <c r="E36" s="685">
        <v>15.050255664035403</v>
      </c>
      <c r="F36" s="685">
        <v>3.2488081897329919</v>
      </c>
      <c r="G36" s="685">
        <v>16.244615054392593</v>
      </c>
    </row>
    <row r="37" spans="1:7" ht="12.75" customHeight="1" x14ac:dyDescent="0.2">
      <c r="A37" s="16" t="s">
        <v>106</v>
      </c>
      <c r="B37" s="46">
        <v>1345</v>
      </c>
      <c r="C37" s="685">
        <v>7.01346474231815</v>
      </c>
      <c r="D37" s="685">
        <v>8.1628035301585093</v>
      </c>
      <c r="E37" s="685">
        <v>13.723782143766488</v>
      </c>
      <c r="F37" s="685">
        <v>4.2699063046267005</v>
      </c>
      <c r="G37" s="685">
        <v>17.386591934442929</v>
      </c>
    </row>
    <row r="38" spans="1:7" ht="12.75" customHeight="1" x14ac:dyDescent="0.2">
      <c r="A38" s="3" t="s">
        <v>346</v>
      </c>
      <c r="B38" s="46">
        <v>1346</v>
      </c>
      <c r="C38" s="685">
        <v>5.68490657310155</v>
      </c>
      <c r="D38" s="685">
        <v>7.5175296271997301</v>
      </c>
      <c r="E38" s="685">
        <v>13.161910000000001</v>
      </c>
      <c r="F38" s="685">
        <v>3.0440616930187678</v>
      </c>
      <c r="G38" s="685">
        <v>16.58857005783134</v>
      </c>
    </row>
    <row r="39" spans="1:7" s="1154" customFormat="1" ht="12.75" customHeight="1" x14ac:dyDescent="0.2">
      <c r="A39" s="3" t="s">
        <v>561</v>
      </c>
      <c r="B39" s="46">
        <v>1555</v>
      </c>
      <c r="C39" s="685">
        <v>3.5165153343657698</v>
      </c>
      <c r="D39" s="685">
        <v>5.85134838060823</v>
      </c>
      <c r="E39" s="685">
        <v>13.3537007258446</v>
      </c>
      <c r="F39" s="685">
        <v>4.21153254898584</v>
      </c>
      <c r="G39" s="685">
        <v>17.450984832521701</v>
      </c>
    </row>
    <row r="40" spans="1:7" ht="6" customHeight="1" x14ac:dyDescent="0.2">
      <c r="A40" s="10"/>
      <c r="B40" s="10"/>
      <c r="C40" s="11"/>
      <c r="D40" s="14"/>
      <c r="E40" s="14"/>
      <c r="F40" s="14"/>
      <c r="G40" s="14"/>
    </row>
    <row r="41" spans="1:7" ht="15" customHeight="1" x14ac:dyDescent="0.2">
      <c r="A41" s="1404" t="s">
        <v>3</v>
      </c>
      <c r="B41" s="1404"/>
      <c r="C41" s="1404"/>
      <c r="D41" s="1404"/>
      <c r="E41" s="1404"/>
      <c r="F41" s="1404"/>
      <c r="G41" s="1404"/>
    </row>
    <row r="42" spans="1:7" ht="12.75" customHeight="1" x14ac:dyDescent="0.2">
      <c r="A42" s="16" t="s">
        <v>102</v>
      </c>
      <c r="B42" s="46">
        <v>1581</v>
      </c>
      <c r="C42" s="685">
        <v>9.553777290199978</v>
      </c>
      <c r="D42" s="685">
        <v>11.735011495044857</v>
      </c>
      <c r="E42" s="685">
        <v>13.686834995966654</v>
      </c>
      <c r="F42" s="685">
        <v>2.8176170443934936</v>
      </c>
      <c r="G42" s="685">
        <v>16.224981684466023</v>
      </c>
    </row>
    <row r="43" spans="1:7" ht="12.75" customHeight="1" x14ac:dyDescent="0.2">
      <c r="A43" s="16" t="s">
        <v>103</v>
      </c>
      <c r="B43" s="46">
        <v>1684</v>
      </c>
      <c r="C43" s="685">
        <v>7.8608636505184144</v>
      </c>
      <c r="D43" s="685">
        <v>11.535828967056066</v>
      </c>
      <c r="E43" s="685">
        <v>15.098584239633611</v>
      </c>
      <c r="F43" s="685">
        <v>3.2184412937618707</v>
      </c>
      <c r="G43" s="685">
        <v>15.33589746151603</v>
      </c>
    </row>
    <row r="44" spans="1:7" ht="12.75" customHeight="1" x14ac:dyDescent="0.2">
      <c r="A44" s="16" t="s">
        <v>104</v>
      </c>
      <c r="B44" s="46">
        <v>1783</v>
      </c>
      <c r="C44" s="685">
        <v>8.5300658683777382</v>
      </c>
      <c r="D44" s="685">
        <v>7.9311332905488694</v>
      </c>
      <c r="E44" s="685">
        <v>13.521596456332732</v>
      </c>
      <c r="F44" s="685">
        <v>2.7643996912511475</v>
      </c>
      <c r="G44" s="685">
        <v>15.31478732883564</v>
      </c>
    </row>
    <row r="45" spans="1:7" ht="12.75" customHeight="1" x14ac:dyDescent="0.2">
      <c r="A45" s="16" t="s">
        <v>105</v>
      </c>
      <c r="B45" s="46">
        <v>1131</v>
      </c>
      <c r="C45" s="685">
        <v>9.6754106950214052</v>
      </c>
      <c r="D45" s="685">
        <v>8.2281692177524928</v>
      </c>
      <c r="E45" s="685">
        <v>13.264073055997686</v>
      </c>
      <c r="F45" s="685">
        <v>2.9357078714389329</v>
      </c>
      <c r="G45" s="685">
        <v>15.147325805134052</v>
      </c>
    </row>
    <row r="46" spans="1:7" ht="12.75" customHeight="1" x14ac:dyDescent="0.2">
      <c r="A46" s="16" t="s">
        <v>106</v>
      </c>
      <c r="B46" s="46">
        <v>1473</v>
      </c>
      <c r="C46" s="685">
        <v>5.8076460634677902</v>
      </c>
      <c r="D46" s="685">
        <v>7.3691508749643502</v>
      </c>
      <c r="E46" s="685">
        <v>13.607437433080552</v>
      </c>
      <c r="F46" s="685">
        <v>3.6527585256879957</v>
      </c>
      <c r="G46" s="685">
        <v>18.265235032821504</v>
      </c>
    </row>
    <row r="47" spans="1:7" ht="12.75" customHeight="1" x14ac:dyDescent="0.2">
      <c r="A47" s="3" t="s">
        <v>346</v>
      </c>
      <c r="B47" s="46">
        <v>1417</v>
      </c>
      <c r="C47" s="685">
        <v>6.3969327054230796</v>
      </c>
      <c r="D47" s="685">
        <v>7.6842259248415496</v>
      </c>
      <c r="E47" s="685">
        <v>13.171163999999999</v>
      </c>
      <c r="F47" s="685">
        <v>2.6888319636180524</v>
      </c>
      <c r="G47" s="685">
        <v>18.252269307446419</v>
      </c>
    </row>
    <row r="48" spans="1:7" s="1154" customFormat="1" ht="12.75" customHeight="1" x14ac:dyDescent="0.2">
      <c r="A48" s="3" t="s">
        <v>561</v>
      </c>
      <c r="B48" s="46">
        <v>1878</v>
      </c>
      <c r="C48" s="685">
        <v>3.7145206251407998</v>
      </c>
      <c r="D48" s="685">
        <v>6.7329291759629504</v>
      </c>
      <c r="E48" s="685">
        <v>14.6977974285206</v>
      </c>
      <c r="F48" s="685">
        <v>3.64515202355267</v>
      </c>
      <c r="G48" s="685">
        <v>17.554538669630801</v>
      </c>
    </row>
    <row r="49" spans="1:12" ht="6" customHeight="1" x14ac:dyDescent="0.2">
      <c r="A49" s="10"/>
      <c r="B49" s="10"/>
      <c r="C49" s="11"/>
      <c r="D49" s="14"/>
      <c r="E49" s="14"/>
      <c r="F49" s="14"/>
      <c r="G49" s="14"/>
    </row>
    <row r="50" spans="1:12" ht="15" customHeight="1" x14ac:dyDescent="0.2">
      <c r="A50" s="1404" t="s">
        <v>4</v>
      </c>
      <c r="B50" s="1404"/>
      <c r="C50" s="1404"/>
      <c r="D50" s="1404"/>
      <c r="E50" s="1404"/>
      <c r="F50" s="1404"/>
      <c r="G50" s="1404"/>
    </row>
    <row r="51" spans="1:12" ht="12.75" customHeight="1" x14ac:dyDescent="0.2">
      <c r="A51" s="16" t="s">
        <v>102</v>
      </c>
      <c r="B51" s="46">
        <v>1263</v>
      </c>
      <c r="C51" s="685">
        <v>5.7182852471192289</v>
      </c>
      <c r="D51" s="685">
        <v>16.082344897252828</v>
      </c>
      <c r="E51" s="685">
        <v>9.7153093379168922</v>
      </c>
      <c r="F51" s="685">
        <v>2.2103612338171335</v>
      </c>
      <c r="G51" s="685">
        <v>10.784009990476237</v>
      </c>
    </row>
    <row r="52" spans="1:12" ht="12.75" customHeight="1" x14ac:dyDescent="0.2">
      <c r="A52" s="16" t="s">
        <v>103</v>
      </c>
      <c r="B52" s="46">
        <v>1033</v>
      </c>
      <c r="C52" s="685">
        <v>5.001602903732195</v>
      </c>
      <c r="D52" s="685">
        <v>15.453237369292655</v>
      </c>
      <c r="E52" s="685">
        <v>9.8673083721654749</v>
      </c>
      <c r="F52" s="685">
        <v>2.7251095076789893</v>
      </c>
      <c r="G52" s="685">
        <v>11.645887334113317</v>
      </c>
    </row>
    <row r="53" spans="1:12" ht="12.75" customHeight="1" x14ac:dyDescent="0.2">
      <c r="A53" s="16" t="s">
        <v>104</v>
      </c>
      <c r="B53" s="46">
        <v>827</v>
      </c>
      <c r="C53" s="685">
        <v>5.6251891523700364</v>
      </c>
      <c r="D53" s="685">
        <v>14.042582798982147</v>
      </c>
      <c r="E53" s="685">
        <v>10.627972682883284</v>
      </c>
      <c r="F53" s="685">
        <v>1.9917268711830645</v>
      </c>
      <c r="G53" s="685">
        <v>14.417936755986318</v>
      </c>
    </row>
    <row r="54" spans="1:12" ht="12.75" customHeight="1" x14ac:dyDescent="0.2">
      <c r="A54" s="16" t="s">
        <v>105</v>
      </c>
      <c r="B54" s="46">
        <v>1007</v>
      </c>
      <c r="C54" s="685">
        <v>8.3090039373528803</v>
      </c>
      <c r="D54" s="685">
        <v>12.76989136772827</v>
      </c>
      <c r="E54" s="685">
        <v>13.129291625397055</v>
      </c>
      <c r="F54" s="685">
        <v>2.5459877654212733</v>
      </c>
      <c r="G54" s="685">
        <v>13.650830024357774</v>
      </c>
    </row>
    <row r="55" spans="1:12" ht="12.75" customHeight="1" x14ac:dyDescent="0.2">
      <c r="A55" s="16" t="s">
        <v>106</v>
      </c>
      <c r="B55" s="46">
        <v>1039</v>
      </c>
      <c r="C55" s="685">
        <v>7.3505578198451396</v>
      </c>
      <c r="D55" s="685">
        <v>11.949350193676899</v>
      </c>
      <c r="E55" s="685">
        <v>14.835343221457208</v>
      </c>
      <c r="F55" s="685">
        <v>2.4746576321964593</v>
      </c>
      <c r="G55" s="685">
        <v>16.169814528770239</v>
      </c>
    </row>
    <row r="56" spans="1:12" s="1154" customFormat="1" ht="12.75" customHeight="1" x14ac:dyDescent="0.2">
      <c r="A56" s="3" t="s">
        <v>346</v>
      </c>
      <c r="B56" s="46">
        <v>1208</v>
      </c>
      <c r="C56" s="685">
        <v>4.2388248902728902</v>
      </c>
      <c r="D56" s="685">
        <v>7.5875246392753697</v>
      </c>
      <c r="E56" s="685">
        <v>11.246575</v>
      </c>
      <c r="F56" s="685">
        <v>2.2286105162606678</v>
      </c>
      <c r="G56" s="685">
        <v>14.894069396610304</v>
      </c>
    </row>
    <row r="57" spans="1:12" ht="12.75" customHeight="1" x14ac:dyDescent="0.2">
      <c r="A57" s="3" t="s">
        <v>561</v>
      </c>
      <c r="B57" s="46">
        <v>1273</v>
      </c>
      <c r="C57" s="685">
        <v>2.9462233011633101</v>
      </c>
      <c r="D57" s="685">
        <v>14.377615038118201</v>
      </c>
      <c r="E57" s="685">
        <v>15.9879633592017</v>
      </c>
      <c r="F57" s="685">
        <v>3.7295232812957901</v>
      </c>
      <c r="G57" s="685">
        <v>20.3273893202864</v>
      </c>
    </row>
    <row r="58" spans="1:12" s="3" customFormat="1" ht="6" customHeight="1" x14ac:dyDescent="0.2">
      <c r="A58" s="1052"/>
      <c r="B58" s="1052"/>
      <c r="C58" s="1052"/>
      <c r="D58" s="1052"/>
      <c r="E58" s="1052"/>
      <c r="F58" s="1052"/>
      <c r="G58" s="1052"/>
    </row>
    <row r="59" spans="1:12" s="3" customFormat="1" ht="51.75" customHeight="1" x14ac:dyDescent="0.2">
      <c r="A59" s="1313" t="s">
        <v>177</v>
      </c>
      <c r="B59" s="1313"/>
      <c r="C59" s="1313"/>
      <c r="D59" s="1313"/>
      <c r="E59" s="1313"/>
      <c r="F59" s="1313"/>
      <c r="G59" s="1313"/>
    </row>
    <row r="60" spans="1:12" s="3" customFormat="1" ht="51.75" customHeight="1" x14ac:dyDescent="0.2">
      <c r="A60" s="1313" t="s">
        <v>597</v>
      </c>
      <c r="B60" s="1313"/>
      <c r="C60" s="1313"/>
      <c r="D60" s="1313"/>
      <c r="E60" s="1313"/>
      <c r="F60" s="1313"/>
      <c r="G60" s="1313"/>
    </row>
    <row r="61" spans="1:12" s="37" customFormat="1" ht="6" customHeight="1" x14ac:dyDescent="0.25">
      <c r="A61" s="417" t="s">
        <v>39</v>
      </c>
      <c r="B61" s="415"/>
      <c r="C61" s="415"/>
      <c r="D61" s="415"/>
      <c r="E61" s="415"/>
      <c r="F61" s="415"/>
      <c r="G61" s="415"/>
      <c r="H61" s="415"/>
      <c r="I61" s="415"/>
      <c r="J61" s="86"/>
    </row>
    <row r="62" spans="1:12" s="37" customFormat="1" ht="12.75" customHeight="1" x14ac:dyDescent="0.25">
      <c r="A62" s="1325" t="s">
        <v>194</v>
      </c>
      <c r="B62" s="1325"/>
      <c r="C62" s="1325"/>
      <c r="D62" s="1325"/>
      <c r="E62" s="1325"/>
      <c r="F62" s="1325"/>
      <c r="G62" s="1325"/>
      <c r="H62" s="3"/>
      <c r="I62" s="3"/>
      <c r="J62" s="18"/>
      <c r="K62" s="18"/>
      <c r="L62" s="18"/>
    </row>
    <row r="63" spans="1:12" x14ac:dyDescent="0.2">
      <c r="H63" s="3"/>
      <c r="I63" s="3"/>
    </row>
  </sheetData>
  <mergeCells count="11">
    <mergeCell ref="A50:G50"/>
    <mergeCell ref="A62:G62"/>
    <mergeCell ref="A59:G59"/>
    <mergeCell ref="J1:M1"/>
    <mergeCell ref="A2:G2"/>
    <mergeCell ref="A60:G60"/>
    <mergeCell ref="A5:G5"/>
    <mergeCell ref="A14:G14"/>
    <mergeCell ref="A23:G23"/>
    <mergeCell ref="A32:G32"/>
    <mergeCell ref="A41:G41"/>
  </mergeCells>
  <hyperlinks>
    <hyperlink ref="J1:L1" location="Tabellförteckning!A1" display="Tabellförteckning!A1"/>
  </hyperlinks>
  <pageMargins left="0.70866141732283472" right="0.70866141732283472" top="0.74803149606299213" bottom="0.74803149606299213" header="0.31496062992125984" footer="0.31496062992125984"/>
  <pageSetup paperSize="9" scale="98"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L22"/>
  <sheetViews>
    <sheetView workbookViewId="0">
      <selection activeCell="A2" sqref="A2:XFD2"/>
    </sheetView>
  </sheetViews>
  <sheetFormatPr defaultColWidth="9.140625" defaultRowHeight="12.75" x14ac:dyDescent="0.2"/>
  <cols>
    <col min="1" max="1" width="17.28515625" style="268" bestFit="1" customWidth="1"/>
    <col min="2" max="12" width="10.7109375" style="268" customWidth="1"/>
    <col min="13" max="16384" width="9.140625" style="268"/>
  </cols>
  <sheetData>
    <row r="1" spans="1:12" s="476" customFormat="1" ht="30" customHeight="1" x14ac:dyDescent="0.25">
      <c r="A1" s="473"/>
      <c r="B1" s="474"/>
      <c r="C1" s="474"/>
      <c r="D1" s="474"/>
      <c r="E1" s="474"/>
      <c r="F1" s="475"/>
      <c r="G1" s="474"/>
      <c r="H1" s="1311" t="s">
        <v>328</v>
      </c>
      <c r="I1" s="1312"/>
      <c r="J1" s="1322"/>
    </row>
    <row r="2" spans="1:12" ht="15" customHeight="1" x14ac:dyDescent="0.2">
      <c r="A2" s="1363" t="s">
        <v>562</v>
      </c>
      <c r="B2" s="1363"/>
      <c r="C2" s="1363"/>
      <c r="D2" s="1363"/>
      <c r="E2" s="1363"/>
      <c r="F2" s="1363"/>
      <c r="G2" s="1363"/>
      <c r="H2" s="1363"/>
      <c r="I2" s="1363"/>
      <c r="J2" s="1363"/>
      <c r="K2" s="1409"/>
      <c r="L2" s="1409"/>
    </row>
    <row r="3" spans="1:12" ht="55.15" customHeight="1" x14ac:dyDescent="0.2">
      <c r="A3" s="468"/>
      <c r="B3" s="466" t="s">
        <v>356</v>
      </c>
      <c r="C3" s="466" t="s">
        <v>355</v>
      </c>
      <c r="D3" s="466" t="s">
        <v>357</v>
      </c>
      <c r="E3" s="466" t="s">
        <v>358</v>
      </c>
      <c r="F3" s="477" t="s">
        <v>360</v>
      </c>
      <c r="G3" s="466" t="s">
        <v>354</v>
      </c>
      <c r="H3" s="466" t="s">
        <v>361</v>
      </c>
      <c r="I3" s="466" t="s">
        <v>362</v>
      </c>
      <c r="J3" s="466" t="s">
        <v>590</v>
      </c>
      <c r="K3" s="1136" t="s">
        <v>591</v>
      </c>
      <c r="L3" s="1128" t="s">
        <v>592</v>
      </c>
    </row>
    <row r="4" spans="1:12" ht="6" customHeight="1" x14ac:dyDescent="0.2">
      <c r="A4" s="468"/>
      <c r="B4" s="469"/>
      <c r="C4" s="466"/>
      <c r="D4" s="466"/>
      <c r="E4" s="466"/>
      <c r="F4" s="466"/>
      <c r="G4" s="466"/>
      <c r="H4" s="466"/>
      <c r="I4" s="466"/>
      <c r="J4" s="466"/>
      <c r="K4" s="466"/>
      <c r="L4" s="466"/>
    </row>
    <row r="5" spans="1:12" ht="12.75" customHeight="1" x14ac:dyDescent="0.2">
      <c r="A5" s="18" t="s">
        <v>367</v>
      </c>
      <c r="B5" s="1129">
        <v>1467</v>
      </c>
      <c r="C5" s="152">
        <v>4.4176875659464896</v>
      </c>
      <c r="D5" s="152">
        <v>40.837681687849802</v>
      </c>
      <c r="E5" s="152">
        <v>7.6424072845139301</v>
      </c>
      <c r="F5" s="26">
        <v>0.91</v>
      </c>
      <c r="G5" s="152">
        <v>13.0030485133192</v>
      </c>
      <c r="H5" s="152">
        <v>12.0315408060463</v>
      </c>
      <c r="I5" s="152">
        <v>3.9695052150141601</v>
      </c>
      <c r="J5" s="152">
        <v>7.5</v>
      </c>
      <c r="K5" s="152">
        <v>2</v>
      </c>
      <c r="L5" s="152">
        <v>0.4</v>
      </c>
    </row>
    <row r="6" spans="1:12" ht="12.75" customHeight="1" x14ac:dyDescent="0.2">
      <c r="A6" s="18" t="s">
        <v>368</v>
      </c>
      <c r="B6" s="1129">
        <v>1124</v>
      </c>
      <c r="C6" s="152">
        <v>3.4991184117384702</v>
      </c>
      <c r="D6" s="152">
        <v>38.967445219411303</v>
      </c>
      <c r="E6" s="152">
        <v>6.5194137893841102</v>
      </c>
      <c r="F6" s="26">
        <v>1.03</v>
      </c>
      <c r="G6" s="152">
        <v>9.4615425964833904</v>
      </c>
      <c r="H6" s="152">
        <v>9.4516242013029501</v>
      </c>
      <c r="I6" s="152">
        <v>6.1291154974266098</v>
      </c>
      <c r="J6" s="152">
        <v>4.3</v>
      </c>
      <c r="K6" s="152">
        <v>1.7</v>
      </c>
      <c r="L6" s="152">
        <v>0.5</v>
      </c>
    </row>
    <row r="7" spans="1:12" ht="12.75" customHeight="1" x14ac:dyDescent="0.2">
      <c r="A7" s="18" t="s">
        <v>369</v>
      </c>
      <c r="B7" s="1129">
        <v>640</v>
      </c>
      <c r="C7" s="152">
        <v>4.2275735350652397</v>
      </c>
      <c r="D7" s="152">
        <v>46.134349751608703</v>
      </c>
      <c r="E7" s="152">
        <v>7.8490129425867696</v>
      </c>
      <c r="F7" s="26">
        <v>1.17</v>
      </c>
      <c r="G7" s="152">
        <v>11.6579990253757</v>
      </c>
      <c r="H7" s="152">
        <v>10.8500368779893</v>
      </c>
      <c r="I7" s="152">
        <v>3.0508780861767502</v>
      </c>
      <c r="J7" s="152">
        <v>6.8</v>
      </c>
      <c r="K7" s="152">
        <v>1.9</v>
      </c>
      <c r="L7" s="152">
        <v>0.5</v>
      </c>
    </row>
    <row r="8" spans="1:12" ht="12.75" customHeight="1" x14ac:dyDescent="0.2">
      <c r="A8" s="18" t="s">
        <v>353</v>
      </c>
      <c r="B8" s="1129">
        <v>4472</v>
      </c>
      <c r="C8" s="152">
        <v>4.5876774687277901</v>
      </c>
      <c r="D8" s="152">
        <v>37.9778872688455</v>
      </c>
      <c r="E8" s="152">
        <v>7.8363589194814098</v>
      </c>
      <c r="F8" s="26">
        <v>1.1399999999999999</v>
      </c>
      <c r="G8" s="152">
        <v>11.7819424244184</v>
      </c>
      <c r="H8" s="152">
        <v>9.8695414386367908</v>
      </c>
      <c r="I8" s="152">
        <v>5.6374284352787498</v>
      </c>
      <c r="J8" s="152">
        <v>5</v>
      </c>
      <c r="K8" s="152">
        <v>2</v>
      </c>
      <c r="L8" s="152">
        <v>0.7</v>
      </c>
    </row>
    <row r="9" spans="1:12" ht="12.75" customHeight="1" x14ac:dyDescent="0.2">
      <c r="A9" s="18" t="s">
        <v>352</v>
      </c>
      <c r="B9" s="1129">
        <v>1817</v>
      </c>
      <c r="C9" s="152">
        <v>4.9468212303741197</v>
      </c>
      <c r="D9" s="152">
        <v>40.176822553429702</v>
      </c>
      <c r="E9" s="152">
        <v>7.8571107657837</v>
      </c>
      <c r="F9" s="26">
        <v>1.19</v>
      </c>
      <c r="G9" s="152">
        <v>12.2925419838657</v>
      </c>
      <c r="H9" s="152">
        <v>12.4958437136094</v>
      </c>
      <c r="I9" s="152">
        <v>7.7051173800780601</v>
      </c>
      <c r="J9" s="152">
        <v>4.5</v>
      </c>
      <c r="K9" s="152">
        <v>2</v>
      </c>
      <c r="L9" s="152">
        <v>0.4</v>
      </c>
    </row>
    <row r="10" spans="1:12" ht="12.75" customHeight="1" x14ac:dyDescent="0.2">
      <c r="A10" s="18" t="s">
        <v>351</v>
      </c>
      <c r="B10" s="1129">
        <v>975</v>
      </c>
      <c r="C10" s="152">
        <v>3.98404532834412</v>
      </c>
      <c r="D10" s="152">
        <v>35.517236913679099</v>
      </c>
      <c r="E10" s="152">
        <v>6.7597506648156802</v>
      </c>
      <c r="F10" s="26">
        <v>1.19</v>
      </c>
      <c r="G10" s="152">
        <v>13.0648316248396</v>
      </c>
      <c r="H10" s="152">
        <v>9.4266851032557408</v>
      </c>
      <c r="I10" s="152">
        <v>8.4307049171589998</v>
      </c>
      <c r="J10" s="152">
        <v>4.5999999999999996</v>
      </c>
      <c r="K10" s="152">
        <v>2.5</v>
      </c>
      <c r="L10" s="152">
        <v>0.7</v>
      </c>
    </row>
    <row r="11" spans="1:12" ht="12.75" customHeight="1" x14ac:dyDescent="0.2">
      <c r="A11" s="18" t="s">
        <v>350</v>
      </c>
      <c r="B11" s="1129">
        <v>881</v>
      </c>
      <c r="C11" s="152">
        <v>5.6445492498654799</v>
      </c>
      <c r="D11" s="152">
        <v>42.006400734488601</v>
      </c>
      <c r="E11" s="152">
        <v>8.4366051285948895</v>
      </c>
      <c r="F11" s="26">
        <v>1.06</v>
      </c>
      <c r="G11" s="152">
        <v>17.247828793192902</v>
      </c>
      <c r="H11" s="152">
        <v>11.9155520396807</v>
      </c>
      <c r="I11" s="152">
        <v>10.474329450331201</v>
      </c>
      <c r="J11" s="152">
        <v>2.5</v>
      </c>
      <c r="K11" s="152">
        <v>2.7</v>
      </c>
      <c r="L11" s="152">
        <v>0.8</v>
      </c>
    </row>
    <row r="12" spans="1:12" ht="6" customHeight="1" x14ac:dyDescent="0.2">
      <c r="A12" s="1132"/>
      <c r="B12" s="1129"/>
      <c r="C12" s="152"/>
      <c r="D12" s="152"/>
      <c r="E12" s="152"/>
      <c r="F12" s="26"/>
      <c r="G12" s="152"/>
      <c r="H12" s="152"/>
      <c r="I12" s="152"/>
      <c r="J12" s="152"/>
      <c r="K12" s="152"/>
      <c r="L12" s="152"/>
    </row>
    <row r="13" spans="1:12" ht="12.75" customHeight="1" x14ac:dyDescent="0.2">
      <c r="A13" s="130" t="s">
        <v>364</v>
      </c>
      <c r="B13" s="1130">
        <v>11443</v>
      </c>
      <c r="C13" s="467">
        <v>4.5070638354453498</v>
      </c>
      <c r="D13" s="467">
        <v>39.441462470897399</v>
      </c>
      <c r="E13" s="467">
        <v>7.6327236331311896</v>
      </c>
      <c r="F13" s="472">
        <v>1.1000000000000001</v>
      </c>
      <c r="G13" s="467">
        <v>12.2324413022305</v>
      </c>
      <c r="H13" s="467">
        <v>10.7727840089621</v>
      </c>
      <c r="I13" s="467">
        <v>6.0773140914753103</v>
      </c>
      <c r="J13" s="467">
        <v>5.2</v>
      </c>
      <c r="K13" s="467">
        <v>2</v>
      </c>
      <c r="L13" s="467">
        <v>0.6</v>
      </c>
    </row>
    <row r="14" spans="1:12" ht="6" customHeight="1" x14ac:dyDescent="0.2">
      <c r="A14" s="205"/>
      <c r="B14" s="207"/>
      <c r="C14" s="471"/>
      <c r="D14" s="207"/>
      <c r="E14" s="207"/>
      <c r="F14" s="207"/>
      <c r="G14" s="207"/>
      <c r="H14" s="207"/>
      <c r="I14" s="207"/>
      <c r="J14" s="207"/>
      <c r="K14" s="207"/>
      <c r="L14" s="205"/>
    </row>
    <row r="15" spans="1:12" ht="12.75" customHeight="1" x14ac:dyDescent="0.2">
      <c r="A15" s="1410" t="s">
        <v>349</v>
      </c>
      <c r="B15" s="1410"/>
      <c r="C15" s="1410"/>
      <c r="D15" s="1410"/>
      <c r="E15" s="1410"/>
      <c r="F15" s="1410"/>
      <c r="G15" s="1410"/>
      <c r="H15" s="1410"/>
      <c r="I15" s="1410"/>
      <c r="J15" s="1410"/>
      <c r="K15" s="1410"/>
      <c r="L15" s="1410"/>
    </row>
    <row r="16" spans="1:12" x14ac:dyDescent="0.2">
      <c r="A16" s="1410" t="s">
        <v>359</v>
      </c>
      <c r="B16" s="1410"/>
      <c r="C16" s="1410"/>
      <c r="D16" s="1410"/>
      <c r="E16" s="1410"/>
      <c r="F16" s="1410"/>
      <c r="G16" s="1410"/>
      <c r="H16" s="1410"/>
      <c r="I16" s="1410"/>
      <c r="J16" s="1410"/>
      <c r="K16" s="1410"/>
      <c r="L16" s="1410"/>
    </row>
    <row r="17" spans="1:12" ht="12.75" customHeight="1" x14ac:dyDescent="0.2">
      <c r="A17" s="1410" t="s">
        <v>365</v>
      </c>
      <c r="B17" s="1410"/>
      <c r="C17" s="1410"/>
      <c r="D17" s="1410"/>
      <c r="E17" s="1410"/>
      <c r="F17" s="1410"/>
      <c r="G17" s="1410"/>
      <c r="H17" s="1410"/>
      <c r="I17" s="1410"/>
      <c r="J17" s="1410"/>
      <c r="K17" s="1410"/>
      <c r="L17" s="1410"/>
    </row>
    <row r="18" spans="1:12" ht="12.75" customHeight="1" x14ac:dyDescent="0.2">
      <c r="A18" s="1410" t="s">
        <v>366</v>
      </c>
      <c r="B18" s="1410"/>
      <c r="C18" s="1410"/>
      <c r="D18" s="1410"/>
      <c r="E18" s="1410"/>
      <c r="F18" s="1410"/>
      <c r="G18" s="1410"/>
      <c r="H18" s="1410"/>
      <c r="I18" s="1410"/>
      <c r="J18" s="1410"/>
      <c r="K18" s="1410"/>
      <c r="L18" s="1410"/>
    </row>
    <row r="19" spans="1:12" ht="12.75" customHeight="1" x14ac:dyDescent="0.2">
      <c r="A19" s="1410" t="s">
        <v>363</v>
      </c>
      <c r="B19" s="1410"/>
      <c r="C19" s="1410"/>
      <c r="D19" s="1410"/>
      <c r="E19" s="1410"/>
      <c r="F19" s="1410"/>
      <c r="G19" s="1410"/>
      <c r="H19" s="1410"/>
      <c r="I19" s="1410"/>
      <c r="J19" s="1410"/>
      <c r="K19" s="1410"/>
      <c r="L19" s="1410"/>
    </row>
    <row r="20" spans="1:12" ht="12.75" customHeight="1" x14ac:dyDescent="0.2">
      <c r="A20" s="1314" t="s">
        <v>563</v>
      </c>
      <c r="B20" s="1314"/>
      <c r="C20" s="1314"/>
      <c r="D20" s="1314"/>
      <c r="E20" s="1314"/>
      <c r="F20" s="1314"/>
      <c r="G20" s="1314"/>
      <c r="H20" s="1314"/>
      <c r="I20" s="1314"/>
      <c r="J20" s="1314"/>
      <c r="K20" s="1314"/>
      <c r="L20" s="1314"/>
    </row>
    <row r="21" spans="1:12" ht="6" customHeight="1" x14ac:dyDescent="0.2">
      <c r="A21" s="18"/>
      <c r="B21" s="494"/>
      <c r="C21" s="506"/>
      <c r="D21" s="494"/>
      <c r="E21" s="494"/>
      <c r="F21" s="494"/>
      <c r="G21" s="494"/>
      <c r="H21" s="494"/>
      <c r="I21" s="494"/>
      <c r="J21" s="494"/>
      <c r="K21" s="494"/>
      <c r="L21" s="18"/>
    </row>
    <row r="22" spans="1:12" x14ac:dyDescent="0.2">
      <c r="A22" s="1325" t="s">
        <v>194</v>
      </c>
      <c r="B22" s="1325"/>
      <c r="C22" s="1325"/>
      <c r="D22" s="1325"/>
      <c r="E22" s="1325"/>
      <c r="F22" s="1325"/>
      <c r="G22" s="1325"/>
      <c r="H22" s="1325"/>
      <c r="I22" s="1325"/>
      <c r="J22" s="1325"/>
      <c r="K22" s="1325"/>
      <c r="L22" s="1325"/>
    </row>
  </sheetData>
  <mergeCells count="9">
    <mergeCell ref="A22:L22"/>
    <mergeCell ref="H1:J1"/>
    <mergeCell ref="A20:L20"/>
    <mergeCell ref="A2:L2"/>
    <mergeCell ref="A15:L15"/>
    <mergeCell ref="A16:L16"/>
    <mergeCell ref="A19:L19"/>
    <mergeCell ref="A17:L17"/>
    <mergeCell ref="A18:L18"/>
  </mergeCells>
  <hyperlinks>
    <hyperlink ref="H1:I1" location="Tabellförteckning!A1" display="Tabellförteckning!A1"/>
  </hyperlinks>
  <pageMargins left="0.7" right="0.7" top="0.75" bottom="0.75" header="0.3" footer="0.3"/>
  <pageSetup paperSize="9" scale="7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C24"/>
  <sheetViews>
    <sheetView zoomScaleNormal="100" workbookViewId="0">
      <pane ySplit="4" topLeftCell="A5" activePane="bottomLeft" state="frozen"/>
      <selection activeCell="A2" sqref="A2:XFD2"/>
      <selection pane="bottomLeft" activeCell="S42" sqref="S42"/>
    </sheetView>
  </sheetViews>
  <sheetFormatPr defaultColWidth="9.140625" defaultRowHeight="12.75" x14ac:dyDescent="0.2"/>
  <cols>
    <col min="1" max="1" width="6.7109375" style="1072" customWidth="1"/>
    <col min="2" max="28" width="5.7109375" style="1072" customWidth="1"/>
    <col min="29" max="16384" width="9.140625" style="1072"/>
  </cols>
  <sheetData>
    <row r="1" spans="1:29" ht="30" customHeight="1" x14ac:dyDescent="0.2">
      <c r="A1" s="84"/>
      <c r="B1" s="1071"/>
      <c r="C1" s="1071"/>
      <c r="D1" s="1071"/>
      <c r="E1" s="1071"/>
      <c r="F1" s="1071"/>
      <c r="G1" s="1071"/>
      <c r="H1" s="1071"/>
      <c r="I1" s="1071"/>
      <c r="J1" s="1071"/>
      <c r="K1" s="1071"/>
      <c r="L1" s="1071"/>
      <c r="M1" s="1071"/>
      <c r="N1" s="1071"/>
      <c r="O1" s="1327" t="s">
        <v>328</v>
      </c>
      <c r="P1" s="1327"/>
      <c r="Q1" s="1328"/>
      <c r="R1" s="1328"/>
      <c r="S1" s="1069"/>
      <c r="Z1" s="1321" t="s">
        <v>200</v>
      </c>
      <c r="AA1" s="1339"/>
      <c r="AB1" s="1339"/>
    </row>
    <row r="2" spans="1:29" s="1070" customFormat="1" ht="30" customHeight="1" x14ac:dyDescent="0.2">
      <c r="A2" s="1316" t="s">
        <v>457</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1316"/>
      <c r="AA2" s="1316"/>
      <c r="AB2" s="1316"/>
    </row>
    <row r="3" spans="1:29" s="1068" customFormat="1" ht="44.1" customHeight="1" x14ac:dyDescent="0.2">
      <c r="A3" s="36"/>
      <c r="B3" s="1326" t="s">
        <v>150</v>
      </c>
      <c r="C3" s="1326"/>
      <c r="D3" s="1326"/>
      <c r="E3" s="1343" t="s">
        <v>199</v>
      </c>
      <c r="F3" s="1343"/>
      <c r="G3" s="1343"/>
      <c r="H3" s="1326" t="s">
        <v>100</v>
      </c>
      <c r="I3" s="1326"/>
      <c r="J3" s="1326"/>
      <c r="K3" s="1326" t="s">
        <v>151</v>
      </c>
      <c r="L3" s="1326"/>
      <c r="M3" s="1326"/>
      <c r="N3" s="1326" t="s">
        <v>186</v>
      </c>
      <c r="O3" s="1326"/>
      <c r="P3" s="1326"/>
      <c r="Q3" s="1326" t="s">
        <v>191</v>
      </c>
      <c r="R3" s="1326"/>
      <c r="S3" s="1326"/>
      <c r="T3" s="1326" t="s">
        <v>152</v>
      </c>
      <c r="U3" s="1326"/>
      <c r="V3" s="1326"/>
      <c r="W3" s="1326" t="s">
        <v>248</v>
      </c>
      <c r="X3" s="1326"/>
      <c r="Y3" s="1326"/>
      <c r="Z3" s="1326" t="s">
        <v>35</v>
      </c>
      <c r="AA3" s="1326"/>
      <c r="AB3" s="1326"/>
    </row>
    <row r="4" spans="1:29" s="3" customFormat="1" ht="15" customHeight="1" x14ac:dyDescent="0.2">
      <c r="A4" s="3" t="s">
        <v>39</v>
      </c>
      <c r="B4" s="1067" t="s">
        <v>28</v>
      </c>
      <c r="C4" s="1067" t="s">
        <v>29</v>
      </c>
      <c r="D4" s="1067" t="s">
        <v>382</v>
      </c>
      <c r="E4" s="1067" t="s">
        <v>28</v>
      </c>
      <c r="F4" s="1067" t="s">
        <v>29</v>
      </c>
      <c r="G4" s="1067" t="s">
        <v>382</v>
      </c>
      <c r="H4" s="1067" t="s">
        <v>28</v>
      </c>
      <c r="I4" s="1067" t="s">
        <v>29</v>
      </c>
      <c r="J4" s="1067" t="s">
        <v>382</v>
      </c>
      <c r="K4" s="1067" t="s">
        <v>28</v>
      </c>
      <c r="L4" s="1067" t="s">
        <v>29</v>
      </c>
      <c r="M4" s="1067" t="s">
        <v>382</v>
      </c>
      <c r="N4" s="1067" t="s">
        <v>28</v>
      </c>
      <c r="O4" s="1067" t="s">
        <v>29</v>
      </c>
      <c r="P4" s="1067" t="s">
        <v>382</v>
      </c>
      <c r="Q4" s="1067" t="s">
        <v>28</v>
      </c>
      <c r="R4" s="1067" t="s">
        <v>29</v>
      </c>
      <c r="S4" s="1067" t="s">
        <v>382</v>
      </c>
      <c r="T4" s="1067" t="s">
        <v>28</v>
      </c>
      <c r="U4" s="1067" t="s">
        <v>29</v>
      </c>
      <c r="V4" s="1067" t="s">
        <v>382</v>
      </c>
      <c r="W4" s="1067" t="s">
        <v>28</v>
      </c>
      <c r="X4" s="1067" t="s">
        <v>29</v>
      </c>
      <c r="Y4" s="1067" t="s">
        <v>382</v>
      </c>
      <c r="Z4" s="1067" t="s">
        <v>28</v>
      </c>
      <c r="AA4" s="1067" t="s">
        <v>29</v>
      </c>
      <c r="AB4" s="1067" t="s">
        <v>382</v>
      </c>
    </row>
    <row r="5" spans="1:29" s="3" customFormat="1" ht="6" customHeight="1" x14ac:dyDescent="0.2">
      <c r="A5" s="27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6"/>
    </row>
    <row r="6" spans="1:29" s="3" customFormat="1" ht="12.75" customHeight="1" x14ac:dyDescent="0.2">
      <c r="A6" s="895" t="s">
        <v>90</v>
      </c>
      <c r="B6" s="831">
        <v>19.376072686359116</v>
      </c>
      <c r="C6" s="152">
        <v>15.314143857417687</v>
      </c>
      <c r="D6" s="831">
        <v>17.404531648849606</v>
      </c>
      <c r="E6" s="831">
        <v>5.2064905426274661</v>
      </c>
      <c r="F6" s="152">
        <v>3.3195099608891008</v>
      </c>
      <c r="G6" s="831">
        <v>4.3089273817425804</v>
      </c>
      <c r="H6" s="831">
        <v>15.98349457472257</v>
      </c>
      <c r="I6" s="152">
        <v>13.340242777875361</v>
      </c>
      <c r="J6" s="831">
        <v>14.73291043928312</v>
      </c>
      <c r="K6" s="831">
        <v>15.208364740341398</v>
      </c>
      <c r="L6" s="152">
        <v>16.191106351871866</v>
      </c>
      <c r="M6" s="831">
        <v>15.670591375461761</v>
      </c>
      <c r="N6" s="831">
        <v>22.14027234554916</v>
      </c>
      <c r="O6" s="831">
        <v>20.514916703892052</v>
      </c>
      <c r="P6" s="831">
        <v>21.325362056649425</v>
      </c>
      <c r="Q6" s="831">
        <v>9.2905459916672033</v>
      </c>
      <c r="R6" s="831">
        <v>9.994097536924313</v>
      </c>
      <c r="S6" s="831">
        <v>9.6231605453135405</v>
      </c>
      <c r="T6" s="831">
        <v>11.775809787688233</v>
      </c>
      <c r="U6" s="152">
        <v>19.844345778226685</v>
      </c>
      <c r="V6" s="831">
        <v>15.691395652057553</v>
      </c>
      <c r="W6" s="152">
        <v>36.390443774278424</v>
      </c>
      <c r="X6" s="152">
        <v>32.850859090636327</v>
      </c>
      <c r="Y6" s="152">
        <v>34.712429196487328</v>
      </c>
      <c r="Z6" s="831">
        <v>1.0189493310451527</v>
      </c>
      <c r="AA6" s="831">
        <v>1.4816370329017381</v>
      </c>
      <c r="AB6" s="831">
        <v>1.243120900644312</v>
      </c>
    </row>
    <row r="7" spans="1:29" s="3" customFormat="1" ht="12.75" customHeight="1" x14ac:dyDescent="0.2">
      <c r="A7" s="895">
        <v>2013</v>
      </c>
      <c r="B7" s="152">
        <v>23.48883311153925</v>
      </c>
      <c r="C7" s="152">
        <v>21.993818603544359</v>
      </c>
      <c r="D7" s="152">
        <v>22.851168000000001</v>
      </c>
      <c r="E7" s="152">
        <v>3.2980389053357055</v>
      </c>
      <c r="F7" s="152">
        <v>1.7300876437833508</v>
      </c>
      <c r="G7" s="152">
        <v>2.5571079999999999</v>
      </c>
      <c r="H7" s="152">
        <v>14.706392291986001</v>
      </c>
      <c r="I7" s="152">
        <v>10.98381360653514</v>
      </c>
      <c r="J7" s="152">
        <v>12.929982000000001</v>
      </c>
      <c r="K7" s="152">
        <v>14.774345441379799</v>
      </c>
      <c r="L7" s="152">
        <v>12.400559165331286</v>
      </c>
      <c r="M7" s="152">
        <v>13.641755</v>
      </c>
      <c r="N7" s="152">
        <v>23.264900107403104</v>
      </c>
      <c r="O7" s="152">
        <v>22.531896101034839</v>
      </c>
      <c r="P7" s="152">
        <v>22.853546000000001</v>
      </c>
      <c r="Q7" s="152">
        <v>8.6</v>
      </c>
      <c r="R7" s="152">
        <v>11.775962026699062</v>
      </c>
      <c r="S7" s="152">
        <v>10.165976000000001</v>
      </c>
      <c r="T7" s="152">
        <v>10.8</v>
      </c>
      <c r="U7" s="152">
        <v>17.535469505490454</v>
      </c>
      <c r="V7" s="152">
        <v>13.989013999999999</v>
      </c>
      <c r="W7" s="152">
        <v>32.778776638701508</v>
      </c>
      <c r="X7" s="152">
        <v>25.114460415649777</v>
      </c>
      <c r="Y7" s="152">
        <v>29.128845009840642</v>
      </c>
      <c r="Z7" s="152">
        <v>0.986405679268749</v>
      </c>
      <c r="AA7" s="152">
        <v>1.0483933475790903</v>
      </c>
      <c r="AB7" s="152">
        <v>1.01145</v>
      </c>
    </row>
    <row r="8" spans="1:29" s="3" customFormat="1" ht="12.75" customHeight="1" x14ac:dyDescent="0.2">
      <c r="A8" s="895">
        <v>2014</v>
      </c>
      <c r="B8" s="152">
        <v>24.454228755854583</v>
      </c>
      <c r="C8" s="152">
        <v>18.757302808281512</v>
      </c>
      <c r="D8" s="152">
        <v>21.745456999999998</v>
      </c>
      <c r="E8" s="660">
        <v>3.8386729316622339</v>
      </c>
      <c r="F8" s="660">
        <v>1.6082682221448823</v>
      </c>
      <c r="G8" s="660">
        <v>2.7756280000000002</v>
      </c>
      <c r="H8" s="660">
        <v>14.737401653044433</v>
      </c>
      <c r="I8" s="660">
        <v>10.785824830768496</v>
      </c>
      <c r="J8" s="660">
        <v>12.802909</v>
      </c>
      <c r="K8" s="660">
        <v>13.695123512331495</v>
      </c>
      <c r="L8" s="660">
        <v>13.00307427785329</v>
      </c>
      <c r="M8" s="660">
        <v>13.308343000000001</v>
      </c>
      <c r="N8" s="660">
        <v>21.870717000003982</v>
      </c>
      <c r="O8" s="660">
        <v>22.676941565847528</v>
      </c>
      <c r="P8" s="660">
        <v>22.303757000000001</v>
      </c>
      <c r="Q8" s="660">
        <v>9.0252952113753828</v>
      </c>
      <c r="R8" s="660">
        <v>11.859052575701192</v>
      </c>
      <c r="S8" s="660">
        <v>10.354680999999999</v>
      </c>
      <c r="T8" s="660">
        <v>10.956207898963058</v>
      </c>
      <c r="U8" s="660">
        <v>19.445843441399713</v>
      </c>
      <c r="V8" s="660">
        <v>15.079891999999999</v>
      </c>
      <c r="W8" s="660">
        <v>32.271198097038322</v>
      </c>
      <c r="X8" s="660">
        <v>25.397167330766756</v>
      </c>
      <c r="Y8" s="152">
        <v>28.886880801577941</v>
      </c>
      <c r="Z8" s="660">
        <v>1.4223530367647075</v>
      </c>
      <c r="AA8" s="660">
        <v>1.8636922780003242</v>
      </c>
      <c r="AB8" s="660">
        <v>1.6293310000000001</v>
      </c>
    </row>
    <row r="9" spans="1:29" s="3" customFormat="1" ht="12.75" customHeight="1" x14ac:dyDescent="0.2">
      <c r="A9" s="895">
        <v>2015</v>
      </c>
      <c r="B9" s="660">
        <v>27.157601324873994</v>
      </c>
      <c r="C9" s="660">
        <v>24.531666531000031</v>
      </c>
      <c r="D9" s="660">
        <v>25.951122999999999</v>
      </c>
      <c r="E9" s="660">
        <v>2</v>
      </c>
      <c r="F9" s="660">
        <v>2.5744916304597689</v>
      </c>
      <c r="G9" s="660">
        <v>2.3001130000000001</v>
      </c>
      <c r="H9" s="660">
        <v>13.041766309066674</v>
      </c>
      <c r="I9" s="660">
        <v>10.265119148963837</v>
      </c>
      <c r="J9" s="660">
        <v>11.684070999999999</v>
      </c>
      <c r="K9" s="660">
        <v>12.369718485507967</v>
      </c>
      <c r="L9" s="660">
        <v>11.764051385627297</v>
      </c>
      <c r="M9" s="660">
        <v>12.004182</v>
      </c>
      <c r="N9" s="660">
        <v>20.73280796804794</v>
      </c>
      <c r="O9" s="660">
        <v>22.060621771851025</v>
      </c>
      <c r="P9" s="660">
        <v>21.309280000000001</v>
      </c>
      <c r="Q9" s="660">
        <v>9.5685736871749381</v>
      </c>
      <c r="R9" s="660">
        <v>9.8401662929432998</v>
      </c>
      <c r="S9" s="660">
        <v>9.7341549999999994</v>
      </c>
      <c r="T9" s="660">
        <v>13.288222590059368</v>
      </c>
      <c r="U9" s="660">
        <v>17.622588446482972</v>
      </c>
      <c r="V9" s="660">
        <v>15.440322</v>
      </c>
      <c r="W9" s="660">
        <v>27.439786358654285</v>
      </c>
      <c r="X9" s="660">
        <v>24.603662165050935</v>
      </c>
      <c r="Y9" s="152">
        <v>25.988366566295838</v>
      </c>
      <c r="Z9" s="660">
        <v>1.8130080711896646</v>
      </c>
      <c r="AA9" s="660">
        <v>1.3412947926721908</v>
      </c>
      <c r="AB9" s="660">
        <v>1.5767549999999999</v>
      </c>
    </row>
    <row r="10" spans="1:29" s="3" customFormat="1" ht="12.75" customHeight="1" x14ac:dyDescent="0.2">
      <c r="A10" s="895">
        <v>2016</v>
      </c>
      <c r="B10" s="660">
        <v>27.20519375748162</v>
      </c>
      <c r="C10" s="660">
        <v>24.715386116171121</v>
      </c>
      <c r="D10" s="660">
        <v>26.155491999999999</v>
      </c>
      <c r="E10" s="660">
        <v>3.4899340531655119</v>
      </c>
      <c r="F10" s="660">
        <v>0.96351139320279933</v>
      </c>
      <c r="G10" s="660">
        <v>2.320557</v>
      </c>
      <c r="H10" s="660">
        <v>11.384999395931041</v>
      </c>
      <c r="I10" s="660">
        <v>8.2793500460686946</v>
      </c>
      <c r="J10" s="660">
        <v>10.052837999999999</v>
      </c>
      <c r="K10" s="660">
        <v>11.865256768859837</v>
      </c>
      <c r="L10" s="660">
        <v>12.175359346475524</v>
      </c>
      <c r="M10" s="660">
        <v>12.024552</v>
      </c>
      <c r="N10" s="660">
        <v>21.258466814890294</v>
      </c>
      <c r="O10" s="660">
        <v>20.603443032213921</v>
      </c>
      <c r="P10" s="660">
        <v>20.777187999999999</v>
      </c>
      <c r="Q10" s="660">
        <v>10.680120106476762</v>
      </c>
      <c r="R10" s="660">
        <v>12.267899974934524</v>
      </c>
      <c r="S10" s="660">
        <v>11.359489</v>
      </c>
      <c r="T10" s="660">
        <v>12.307782248386809</v>
      </c>
      <c r="U10" s="660">
        <v>18.408012769399214</v>
      </c>
      <c r="V10" s="660">
        <v>15.045648</v>
      </c>
      <c r="W10" s="660">
        <v>26.740190217956712</v>
      </c>
      <c r="X10" s="660">
        <v>21.418220785747057</v>
      </c>
      <c r="Y10" s="660">
        <v>24.397947244345715</v>
      </c>
      <c r="Z10" s="660">
        <v>1.8082468548081168</v>
      </c>
      <c r="AA10" s="660">
        <v>2.5870373215341829</v>
      </c>
      <c r="AB10" s="660">
        <v>2.2642359999999999</v>
      </c>
    </row>
    <row r="11" spans="1:29" s="3" customFormat="1" ht="12.75" customHeight="1" x14ac:dyDescent="0.2">
      <c r="A11" s="895">
        <v>2017</v>
      </c>
      <c r="B11" s="660">
        <v>28.8106052904057</v>
      </c>
      <c r="C11" s="660">
        <v>24.016675267918199</v>
      </c>
      <c r="D11" s="660">
        <v>26.768511779785499</v>
      </c>
      <c r="E11" s="660">
        <v>3.6497959420861799</v>
      </c>
      <c r="F11" s="660">
        <v>1.57644475051263</v>
      </c>
      <c r="G11" s="660">
        <v>2.6725478256685</v>
      </c>
      <c r="H11" s="660">
        <v>12.1513340042174</v>
      </c>
      <c r="I11" s="660">
        <v>9.76133380931498</v>
      </c>
      <c r="J11" s="660">
        <v>10.951416946721499</v>
      </c>
      <c r="K11" s="660">
        <v>10.5700499845509</v>
      </c>
      <c r="L11" s="660">
        <v>11.560236171279399</v>
      </c>
      <c r="M11" s="660">
        <v>10.987098570603299</v>
      </c>
      <c r="N11" s="660">
        <v>20.241016386397401</v>
      </c>
      <c r="O11" s="660">
        <v>21.2900265965229</v>
      </c>
      <c r="P11" s="660">
        <v>20.690160095383899</v>
      </c>
      <c r="Q11" s="660">
        <v>10.6271914336532</v>
      </c>
      <c r="R11" s="660">
        <v>11.6586226085484</v>
      </c>
      <c r="S11" s="660">
        <v>10.9991364961865</v>
      </c>
      <c r="T11" s="660">
        <v>11.550358581325099</v>
      </c>
      <c r="U11" s="660">
        <v>18.193592437235999</v>
      </c>
      <c r="V11" s="660">
        <v>14.6942960875132</v>
      </c>
      <c r="W11" s="660">
        <v>26.371179930854499</v>
      </c>
      <c r="X11" s="660">
        <v>22.8980147311071</v>
      </c>
      <c r="Y11" s="660">
        <v>24.611063342993301</v>
      </c>
      <c r="Z11" s="660">
        <v>2.3996483773641302</v>
      </c>
      <c r="AA11" s="660">
        <v>1.94306835866741</v>
      </c>
      <c r="AB11" s="660">
        <v>2.2368321981377002</v>
      </c>
      <c r="AC11" s="1080"/>
    </row>
    <row r="12" spans="1:29" s="3" customFormat="1" ht="12.75" customHeight="1" x14ac:dyDescent="0.2">
      <c r="A12" s="895">
        <v>2018</v>
      </c>
      <c r="B12" s="659">
        <v>30.1633186314779</v>
      </c>
      <c r="C12" s="659">
        <v>24.258523689327401</v>
      </c>
      <c r="D12" s="659">
        <v>27.5376571701165</v>
      </c>
      <c r="E12" s="659">
        <v>1.8670294805233301</v>
      </c>
      <c r="F12" s="659">
        <v>1.4344065648103601</v>
      </c>
      <c r="G12" s="659">
        <v>1.70496074196929</v>
      </c>
      <c r="H12" s="659">
        <v>9.99951919379121</v>
      </c>
      <c r="I12" s="659">
        <v>8.9979608162526592</v>
      </c>
      <c r="J12" s="659">
        <v>9.5861345681716692</v>
      </c>
      <c r="K12" s="659">
        <v>12.6953133440632</v>
      </c>
      <c r="L12" s="659">
        <v>12.156601099889199</v>
      </c>
      <c r="M12" s="659">
        <v>12.434229758332799</v>
      </c>
      <c r="N12" s="659">
        <v>20.330571617891799</v>
      </c>
      <c r="O12" s="659">
        <v>19.553955231893799</v>
      </c>
      <c r="P12" s="659">
        <v>19.853065775522701</v>
      </c>
      <c r="Q12" s="659">
        <v>10.812380623559299</v>
      </c>
      <c r="R12" s="659">
        <v>11.739280066771499</v>
      </c>
      <c r="S12" s="659">
        <v>11.163856207698901</v>
      </c>
      <c r="T12" s="659">
        <v>11.778931282549699</v>
      </c>
      <c r="U12" s="659">
        <v>19.505716600703099</v>
      </c>
      <c r="V12" s="659">
        <v>15.359159551010199</v>
      </c>
      <c r="W12" s="659">
        <v>24.5618620183776</v>
      </c>
      <c r="X12" s="659">
        <v>22.588968480952399</v>
      </c>
      <c r="Y12" s="659">
        <v>23.725325068473801</v>
      </c>
      <c r="Z12" s="659">
        <v>2.3529358261436202</v>
      </c>
      <c r="AA12" s="659">
        <v>2.3535559303519</v>
      </c>
      <c r="AB12" s="659">
        <v>2.3609362271780601</v>
      </c>
      <c r="AC12" s="1075"/>
    </row>
    <row r="13" spans="1:29" ht="6" customHeight="1" x14ac:dyDescent="0.2">
      <c r="A13" s="169"/>
      <c r="B13" s="160"/>
      <c r="C13" s="160"/>
      <c r="D13" s="1073"/>
      <c r="E13" s="160"/>
      <c r="F13" s="160"/>
      <c r="G13" s="1073"/>
      <c r="H13" s="160"/>
      <c r="I13" s="160"/>
      <c r="J13" s="1073"/>
      <c r="K13" s="160"/>
      <c r="L13" s="160"/>
      <c r="M13" s="1073"/>
      <c r="N13" s="160"/>
      <c r="O13" s="160"/>
      <c r="P13" s="1073"/>
      <c r="Q13" s="159"/>
      <c r="R13" s="159"/>
      <c r="S13" s="205"/>
      <c r="T13" s="159"/>
      <c r="U13" s="159"/>
      <c r="V13" s="205"/>
      <c r="W13" s="159"/>
      <c r="X13" s="159"/>
      <c r="Y13" s="205"/>
      <c r="Z13" s="159"/>
      <c r="AA13" s="159"/>
      <c r="AB13" s="205"/>
    </row>
    <row r="14" spans="1:29" ht="15" customHeight="1" x14ac:dyDescent="0.2">
      <c r="A14" s="1313" t="s">
        <v>194</v>
      </c>
      <c r="B14" s="1313"/>
      <c r="C14" s="1313"/>
      <c r="D14" s="1313"/>
      <c r="E14" s="1313"/>
      <c r="F14" s="1313"/>
      <c r="G14" s="1313"/>
      <c r="H14" s="1313"/>
      <c r="I14" s="1313"/>
      <c r="J14" s="1313"/>
      <c r="K14" s="1313"/>
      <c r="L14" s="1313"/>
      <c r="M14" s="1313"/>
      <c r="N14" s="1313"/>
      <c r="O14" s="1313"/>
      <c r="P14" s="1313"/>
      <c r="Q14" s="1313"/>
      <c r="R14" s="1313"/>
      <c r="S14" s="1313"/>
      <c r="T14" s="1313"/>
      <c r="U14" s="1313"/>
      <c r="V14" s="1313"/>
      <c r="W14" s="1313"/>
      <c r="X14" s="1313"/>
      <c r="Y14" s="1313"/>
      <c r="Z14" s="1313"/>
      <c r="AA14" s="1313"/>
      <c r="AB14" s="1313"/>
    </row>
    <row r="17" spans="8:8" x14ac:dyDescent="0.2">
      <c r="H17" s="659"/>
    </row>
    <row r="18" spans="8:8" x14ac:dyDescent="0.2">
      <c r="H18" s="659"/>
    </row>
    <row r="19" spans="8:8" x14ac:dyDescent="0.2">
      <c r="H19" s="659"/>
    </row>
    <row r="20" spans="8:8" x14ac:dyDescent="0.2">
      <c r="H20" s="659"/>
    </row>
    <row r="21" spans="8:8" x14ac:dyDescent="0.2">
      <c r="H21" s="659"/>
    </row>
    <row r="22" spans="8:8" x14ac:dyDescent="0.2">
      <c r="H22" s="659"/>
    </row>
    <row r="23" spans="8:8" x14ac:dyDescent="0.2">
      <c r="H23" s="659"/>
    </row>
    <row r="24" spans="8:8" x14ac:dyDescent="0.2">
      <c r="H24" s="659"/>
    </row>
  </sheetData>
  <mergeCells count="13">
    <mergeCell ref="A14:AB14"/>
    <mergeCell ref="H3:J3"/>
    <mergeCell ref="K3:M3"/>
    <mergeCell ref="N3:P3"/>
    <mergeCell ref="Q3:S3"/>
    <mergeCell ref="T3:V3"/>
    <mergeCell ref="O1:R1"/>
    <mergeCell ref="A2:AB2"/>
    <mergeCell ref="B3:D3"/>
    <mergeCell ref="E3:G3"/>
    <mergeCell ref="W3:Y3"/>
    <mergeCell ref="Z3:AB3"/>
    <mergeCell ref="Z1:AB1"/>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3"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L22"/>
  <sheetViews>
    <sheetView workbookViewId="0">
      <selection activeCell="H1" sqref="H1:J1"/>
    </sheetView>
  </sheetViews>
  <sheetFormatPr defaultColWidth="9.140625" defaultRowHeight="12.75" x14ac:dyDescent="0.2"/>
  <cols>
    <col min="1" max="1" width="17.28515625" style="268" bestFit="1" customWidth="1"/>
    <col min="2" max="12" width="10.7109375" style="268" customWidth="1"/>
    <col min="13" max="16384" width="9.140625" style="268"/>
  </cols>
  <sheetData>
    <row r="1" spans="1:12" s="476" customFormat="1" ht="30" customHeight="1" x14ac:dyDescent="0.25">
      <c r="A1" s="473"/>
      <c r="B1" s="474"/>
      <c r="C1" s="474"/>
      <c r="D1" s="474"/>
      <c r="E1" s="474"/>
      <c r="F1" s="475"/>
      <c r="G1" s="474"/>
      <c r="H1" s="1311" t="s">
        <v>328</v>
      </c>
      <c r="I1" s="1312"/>
      <c r="J1" s="1322"/>
    </row>
    <row r="2" spans="1:12" ht="15" customHeight="1" x14ac:dyDescent="0.2">
      <c r="A2" s="1363" t="s">
        <v>565</v>
      </c>
      <c r="B2" s="1363"/>
      <c r="C2" s="1363"/>
      <c r="D2" s="1363"/>
      <c r="E2" s="1363"/>
      <c r="F2" s="1363"/>
      <c r="G2" s="1363"/>
      <c r="H2" s="1363"/>
      <c r="I2" s="1363"/>
      <c r="J2" s="1363"/>
      <c r="K2" s="1409"/>
      <c r="L2" s="1409"/>
    </row>
    <row r="3" spans="1:12" ht="55.15" customHeight="1" x14ac:dyDescent="0.2">
      <c r="A3" s="468"/>
      <c r="B3" s="477" t="s">
        <v>356</v>
      </c>
      <c r="C3" s="477" t="s">
        <v>355</v>
      </c>
      <c r="D3" s="477" t="s">
        <v>357</v>
      </c>
      <c r="E3" s="477" t="s">
        <v>358</v>
      </c>
      <c r="F3" s="477" t="s">
        <v>360</v>
      </c>
      <c r="G3" s="477" t="s">
        <v>354</v>
      </c>
      <c r="H3" s="477" t="s">
        <v>361</v>
      </c>
      <c r="I3" s="477" t="s">
        <v>362</v>
      </c>
      <c r="J3" s="1131" t="s">
        <v>590</v>
      </c>
      <c r="K3" s="1136" t="s">
        <v>591</v>
      </c>
      <c r="L3" s="1131" t="s">
        <v>592</v>
      </c>
    </row>
    <row r="4" spans="1:12" ht="6" customHeight="1" x14ac:dyDescent="0.2">
      <c r="A4" s="468"/>
      <c r="B4" s="469"/>
      <c r="C4" s="466"/>
      <c r="D4" s="466"/>
      <c r="E4" s="466"/>
      <c r="F4" s="466"/>
      <c r="G4" s="466"/>
      <c r="H4" s="466"/>
      <c r="I4" s="466"/>
      <c r="J4" s="466"/>
      <c r="K4" s="466"/>
      <c r="L4" s="466"/>
    </row>
    <row r="5" spans="1:12" ht="12.75" customHeight="1" x14ac:dyDescent="0.2">
      <c r="A5" s="18" t="s">
        <v>367</v>
      </c>
      <c r="B5" s="1127">
        <v>1474</v>
      </c>
      <c r="C5" s="152">
        <v>5.2</v>
      </c>
      <c r="D5" s="152">
        <v>73</v>
      </c>
      <c r="E5" s="152">
        <v>23.1210948250122</v>
      </c>
      <c r="F5" s="26">
        <v>2.68</v>
      </c>
      <c r="G5" s="152">
        <v>11.767977931158599</v>
      </c>
      <c r="H5" s="152">
        <v>23.184988133490101</v>
      </c>
      <c r="I5" s="152">
        <v>10.256671766297</v>
      </c>
      <c r="J5" s="651">
        <v>19.3</v>
      </c>
      <c r="K5" s="651">
        <v>1.6</v>
      </c>
      <c r="L5" s="651">
        <v>0.3</v>
      </c>
    </row>
    <row r="6" spans="1:12" s="1134" customFormat="1" ht="12.75" customHeight="1" x14ac:dyDescent="0.2">
      <c r="A6" s="72" t="s">
        <v>368</v>
      </c>
      <c r="B6" s="1133">
        <v>883</v>
      </c>
      <c r="C6" s="651">
        <v>6.4</v>
      </c>
      <c r="D6" s="651">
        <v>75.099999999999994</v>
      </c>
      <c r="E6" s="651">
        <v>24.466412302378</v>
      </c>
      <c r="F6" s="1095">
        <v>3.19</v>
      </c>
      <c r="G6" s="651">
        <v>11.371379598707501</v>
      </c>
      <c r="H6" s="651">
        <v>27.068960252488601</v>
      </c>
      <c r="I6" s="651">
        <v>14.380070508296599</v>
      </c>
      <c r="J6" s="651">
        <v>12.7</v>
      </c>
      <c r="K6" s="651">
        <v>1.3</v>
      </c>
      <c r="L6" s="651">
        <v>0.7</v>
      </c>
    </row>
    <row r="7" spans="1:12" s="1134" customFormat="1" ht="12.75" customHeight="1" x14ac:dyDescent="0.2">
      <c r="A7" s="72" t="s">
        <v>369</v>
      </c>
      <c r="B7" s="1133">
        <v>625</v>
      </c>
      <c r="C7" s="651">
        <v>5.3</v>
      </c>
      <c r="D7" s="651">
        <v>76.599999999999994</v>
      </c>
      <c r="E7" s="651">
        <v>27.379323749349201</v>
      </c>
      <c r="F7" s="1095">
        <v>3.28</v>
      </c>
      <c r="G7" s="651">
        <v>11.675908991886899</v>
      </c>
      <c r="H7" s="651">
        <v>27.9408210828942</v>
      </c>
      <c r="I7" s="651">
        <v>10.5466088900994</v>
      </c>
      <c r="J7" s="651">
        <v>17.3</v>
      </c>
      <c r="K7" s="651">
        <v>3.1</v>
      </c>
      <c r="L7" s="651">
        <v>0.2</v>
      </c>
    </row>
    <row r="8" spans="1:12" ht="12.75" customHeight="1" x14ac:dyDescent="0.2">
      <c r="A8" s="18" t="s">
        <v>353</v>
      </c>
      <c r="B8" s="1127">
        <v>4354</v>
      </c>
      <c r="C8" s="152">
        <v>5.6</v>
      </c>
      <c r="D8" s="152">
        <v>71.8</v>
      </c>
      <c r="E8" s="152">
        <v>23.059327208724099</v>
      </c>
      <c r="F8" s="26">
        <v>2.82</v>
      </c>
      <c r="G8" s="152">
        <v>12.2887040529295</v>
      </c>
      <c r="H8" s="152">
        <v>21.595285980957101</v>
      </c>
      <c r="I8" s="152">
        <v>14.661625477230499</v>
      </c>
      <c r="J8" s="651">
        <v>9.6999999999999993</v>
      </c>
      <c r="K8" s="651">
        <v>1.5</v>
      </c>
      <c r="L8" s="651">
        <v>0.5</v>
      </c>
    </row>
    <row r="9" spans="1:12" ht="12.75" customHeight="1" x14ac:dyDescent="0.2">
      <c r="A9" s="18" t="s">
        <v>352</v>
      </c>
      <c r="B9" s="1127">
        <v>1269</v>
      </c>
      <c r="C9" s="152">
        <v>7.1</v>
      </c>
      <c r="D9" s="152">
        <v>75.400000000000006</v>
      </c>
      <c r="E9" s="152">
        <v>26.7052695115162</v>
      </c>
      <c r="F9" s="26">
        <v>3.24</v>
      </c>
      <c r="G9" s="152">
        <v>12.1877145507436</v>
      </c>
      <c r="H9" s="152">
        <v>24.172375959558199</v>
      </c>
      <c r="I9" s="152">
        <v>17.110506538995601</v>
      </c>
      <c r="J9" s="651">
        <v>8.3000000000000007</v>
      </c>
      <c r="K9" s="651">
        <v>1.1000000000000001</v>
      </c>
      <c r="L9" s="651">
        <v>0.3</v>
      </c>
    </row>
    <row r="10" spans="1:12" ht="12.75" customHeight="1" x14ac:dyDescent="0.2">
      <c r="A10" s="18" t="s">
        <v>351</v>
      </c>
      <c r="B10" s="1127">
        <v>653</v>
      </c>
      <c r="C10" s="152">
        <v>6.9</v>
      </c>
      <c r="D10" s="152">
        <v>72.900000000000006</v>
      </c>
      <c r="E10" s="152">
        <v>25.012493783839201</v>
      </c>
      <c r="F10" s="26">
        <v>3.14</v>
      </c>
      <c r="G10" s="152">
        <v>17.7863623004644</v>
      </c>
      <c r="H10" s="152">
        <v>24.671599464200401</v>
      </c>
      <c r="I10" s="152">
        <v>22.564340502203301</v>
      </c>
      <c r="J10" s="651">
        <v>8.6999999999999993</v>
      </c>
      <c r="K10" s="651">
        <v>1</v>
      </c>
      <c r="L10" s="651">
        <v>0.8</v>
      </c>
    </row>
    <row r="11" spans="1:12" ht="12.75" customHeight="1" x14ac:dyDescent="0.2">
      <c r="A11" s="18" t="s">
        <v>350</v>
      </c>
      <c r="B11" s="1127">
        <v>316</v>
      </c>
      <c r="C11" s="152">
        <v>5.4</v>
      </c>
      <c r="D11" s="152">
        <v>70.099999999999994</v>
      </c>
      <c r="E11" s="152">
        <v>22.1964657998588</v>
      </c>
      <c r="F11" s="26">
        <v>2.48</v>
      </c>
      <c r="G11" s="152">
        <v>20.018278549360499</v>
      </c>
      <c r="H11" s="152">
        <v>17.0299544523726</v>
      </c>
      <c r="I11" s="152">
        <v>22.561418289143901</v>
      </c>
      <c r="J11" s="651">
        <v>5.8</v>
      </c>
      <c r="K11" s="651">
        <v>0.9</v>
      </c>
      <c r="L11" s="651" t="s">
        <v>118</v>
      </c>
    </row>
    <row r="12" spans="1:12" ht="6" customHeight="1" x14ac:dyDescent="0.2">
      <c r="A12" s="1132"/>
      <c r="B12" s="1127"/>
      <c r="C12" s="152"/>
      <c r="D12" s="152"/>
      <c r="E12" s="152"/>
      <c r="F12" s="26"/>
      <c r="G12" s="152"/>
      <c r="H12" s="152"/>
      <c r="I12" s="152"/>
      <c r="J12" s="651"/>
      <c r="K12" s="651"/>
      <c r="L12" s="651"/>
    </row>
    <row r="13" spans="1:12" ht="12.75" customHeight="1" x14ac:dyDescent="0.2">
      <c r="A13" s="130" t="s">
        <v>364</v>
      </c>
      <c r="B13" s="391">
        <v>9656</v>
      </c>
      <c r="C13" s="467">
        <v>5.8753830874319304</v>
      </c>
      <c r="D13" s="467">
        <v>73.3</v>
      </c>
      <c r="E13" s="467">
        <v>24.1636077399376</v>
      </c>
      <c r="F13" s="470">
        <v>2.93</v>
      </c>
      <c r="G13" s="467">
        <v>12.4661663348136</v>
      </c>
      <c r="H13" s="467">
        <v>23.319206531178299</v>
      </c>
      <c r="I13" s="467">
        <v>14.3642053590263</v>
      </c>
      <c r="J13" s="649">
        <v>12.3</v>
      </c>
      <c r="K13" s="649">
        <v>1.5</v>
      </c>
      <c r="L13" s="649">
        <v>0.4</v>
      </c>
    </row>
    <row r="14" spans="1:12" ht="6" customHeight="1" x14ac:dyDescent="0.2">
      <c r="A14" s="205"/>
      <c r="B14" s="207"/>
      <c r="C14" s="471"/>
      <c r="D14" s="207"/>
      <c r="E14" s="207"/>
      <c r="F14" s="207"/>
      <c r="G14" s="207"/>
      <c r="H14" s="207"/>
      <c r="I14" s="207"/>
      <c r="J14" s="207"/>
      <c r="K14" s="207"/>
      <c r="L14" s="205"/>
    </row>
    <row r="15" spans="1:12" ht="12.75" customHeight="1" x14ac:dyDescent="0.2">
      <c r="A15" s="1410" t="s">
        <v>349</v>
      </c>
      <c r="B15" s="1410"/>
      <c r="C15" s="1410"/>
      <c r="D15" s="1410"/>
      <c r="E15" s="1410"/>
      <c r="F15" s="1410"/>
      <c r="G15" s="1410"/>
      <c r="H15" s="1410"/>
      <c r="I15" s="1410"/>
      <c r="J15" s="1410"/>
      <c r="K15" s="1410"/>
      <c r="L15" s="1410"/>
    </row>
    <row r="16" spans="1:12" ht="12.75" customHeight="1" x14ac:dyDescent="0.2">
      <c r="A16" s="1410" t="s">
        <v>359</v>
      </c>
      <c r="B16" s="1410"/>
      <c r="C16" s="1410"/>
      <c r="D16" s="1410"/>
      <c r="E16" s="1410"/>
      <c r="F16" s="1410"/>
      <c r="G16" s="1410"/>
      <c r="H16" s="1410"/>
      <c r="I16" s="1410"/>
      <c r="J16" s="1410"/>
      <c r="K16" s="1410"/>
      <c r="L16" s="1410"/>
    </row>
    <row r="17" spans="1:12" ht="12.75" customHeight="1" x14ac:dyDescent="0.2">
      <c r="A17" s="1410" t="s">
        <v>365</v>
      </c>
      <c r="B17" s="1410"/>
      <c r="C17" s="1410"/>
      <c r="D17" s="1410"/>
      <c r="E17" s="1410"/>
      <c r="F17" s="1410"/>
      <c r="G17" s="1410"/>
      <c r="H17" s="1410"/>
      <c r="I17" s="1410"/>
      <c r="J17" s="1410"/>
      <c r="K17" s="1410"/>
      <c r="L17" s="1410"/>
    </row>
    <row r="18" spans="1:12" ht="12.75" customHeight="1" x14ac:dyDescent="0.2">
      <c r="A18" s="1410" t="s">
        <v>366</v>
      </c>
      <c r="B18" s="1410"/>
      <c r="C18" s="1410"/>
      <c r="D18" s="1410"/>
      <c r="E18" s="1410"/>
      <c r="F18" s="1410"/>
      <c r="G18" s="1410"/>
      <c r="H18" s="1410"/>
      <c r="I18" s="1410"/>
      <c r="J18" s="1410"/>
      <c r="K18" s="1410"/>
      <c r="L18" s="1410"/>
    </row>
    <row r="19" spans="1:12" ht="12.75" customHeight="1" x14ac:dyDescent="0.2">
      <c r="A19" s="1410" t="s">
        <v>363</v>
      </c>
      <c r="B19" s="1410"/>
      <c r="C19" s="1410"/>
      <c r="D19" s="1410"/>
      <c r="E19" s="1410"/>
      <c r="F19" s="1410"/>
      <c r="G19" s="1410"/>
      <c r="H19" s="1410"/>
      <c r="I19" s="1410"/>
      <c r="J19" s="1410"/>
      <c r="K19" s="1410"/>
      <c r="L19" s="1410"/>
    </row>
    <row r="20" spans="1:12" ht="12.75" customHeight="1" x14ac:dyDescent="0.2">
      <c r="A20" s="1314" t="s">
        <v>564</v>
      </c>
      <c r="B20" s="1314"/>
      <c r="C20" s="1314"/>
      <c r="D20" s="1314"/>
      <c r="E20" s="1314"/>
      <c r="F20" s="1314"/>
      <c r="G20" s="1314"/>
      <c r="H20" s="1314"/>
      <c r="I20" s="1314"/>
      <c r="J20" s="1314"/>
      <c r="K20" s="1314"/>
      <c r="L20" s="1314"/>
    </row>
    <row r="21" spans="1:12" ht="6" customHeight="1" x14ac:dyDescent="0.2">
      <c r="A21" s="18"/>
      <c r="B21" s="494"/>
      <c r="C21" s="506"/>
      <c r="D21" s="494"/>
      <c r="E21" s="494"/>
      <c r="F21" s="494"/>
      <c r="G21" s="494"/>
      <c r="H21" s="494"/>
      <c r="I21" s="494"/>
      <c r="J21" s="494"/>
      <c r="K21" s="494"/>
      <c r="L21" s="18"/>
    </row>
    <row r="22" spans="1:12" ht="12.75" customHeight="1" x14ac:dyDescent="0.2">
      <c r="A22" s="1325" t="s">
        <v>194</v>
      </c>
      <c r="B22" s="1325"/>
      <c r="C22" s="1325"/>
      <c r="D22" s="1325"/>
      <c r="E22" s="1325"/>
      <c r="F22" s="1325"/>
      <c r="G22" s="1325"/>
      <c r="H22" s="1325"/>
      <c r="I22" s="1325"/>
      <c r="J22" s="1325"/>
      <c r="K22" s="1325"/>
      <c r="L22" s="1325"/>
    </row>
  </sheetData>
  <mergeCells count="9">
    <mergeCell ref="A22:L22"/>
    <mergeCell ref="H1:J1"/>
    <mergeCell ref="A19:L19"/>
    <mergeCell ref="A20:L20"/>
    <mergeCell ref="A18:L18"/>
    <mergeCell ref="A2:L2"/>
    <mergeCell ref="A15:L15"/>
    <mergeCell ref="A16:L16"/>
    <mergeCell ref="A17:L17"/>
  </mergeCells>
  <hyperlinks>
    <hyperlink ref="H1:I1" location="Tabellförteckning!A1" display="Tabellförteckning!A1"/>
  </hyperlinks>
  <pageMargins left="0.7" right="0.7" top="0.75" bottom="0.75" header="0.3" footer="0.3"/>
  <pageSetup paperSize="9" scale="71"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L36"/>
  <sheetViews>
    <sheetView workbookViewId="0">
      <selection activeCell="H1" sqref="H1:J1"/>
    </sheetView>
  </sheetViews>
  <sheetFormatPr defaultColWidth="9.140625" defaultRowHeight="12.75" x14ac:dyDescent="0.2"/>
  <cols>
    <col min="1" max="1" width="17.42578125" style="1134" bestFit="1" customWidth="1"/>
    <col min="2" max="2" width="10.7109375" style="475" customWidth="1"/>
    <col min="3" max="12" width="10.7109375" style="1134" customWidth="1"/>
    <col min="13" max="16384" width="9.140625" style="1134"/>
  </cols>
  <sheetData>
    <row r="1" spans="1:12" ht="30" customHeight="1" x14ac:dyDescent="0.25">
      <c r="A1" s="473"/>
      <c r="H1" s="1311" t="s">
        <v>328</v>
      </c>
      <c r="I1" s="1312"/>
      <c r="J1" s="1322"/>
    </row>
    <row r="2" spans="1:12" ht="15" customHeight="1" x14ac:dyDescent="0.2">
      <c r="A2" s="1411" t="s">
        <v>588</v>
      </c>
      <c r="B2" s="1340"/>
      <c r="C2" s="1340"/>
      <c r="D2" s="1340"/>
      <c r="E2" s="1340"/>
      <c r="F2" s="1340"/>
      <c r="G2" s="1340"/>
      <c r="H2" s="1340"/>
      <c r="I2" s="1340"/>
      <c r="J2" s="1340"/>
      <c r="K2" s="1340"/>
      <c r="L2" s="1340"/>
    </row>
    <row r="3" spans="1:12" ht="55.9" customHeight="1" x14ac:dyDescent="0.2">
      <c r="A3" s="1135"/>
      <c r="B3" s="1128" t="s">
        <v>356</v>
      </c>
      <c r="C3" s="1136" t="s">
        <v>355</v>
      </c>
      <c r="D3" s="1128" t="s">
        <v>357</v>
      </c>
      <c r="E3" s="1128" t="s">
        <v>358</v>
      </c>
      <c r="F3" s="1136" t="s">
        <v>360</v>
      </c>
      <c r="G3" s="1136" t="s">
        <v>354</v>
      </c>
      <c r="H3" s="1128" t="s">
        <v>361</v>
      </c>
      <c r="I3" s="1128" t="s">
        <v>362</v>
      </c>
      <c r="J3" s="1131" t="s">
        <v>590</v>
      </c>
      <c r="K3" s="1136" t="s">
        <v>591</v>
      </c>
      <c r="L3" s="1131" t="s">
        <v>592</v>
      </c>
    </row>
    <row r="4" spans="1:12" ht="6" customHeight="1" x14ac:dyDescent="0.2">
      <c r="A4" s="1145"/>
      <c r="B4" s="1146"/>
      <c r="C4" s="1147"/>
      <c r="D4" s="1146"/>
      <c r="E4" s="1146"/>
      <c r="F4" s="1147"/>
      <c r="G4" s="1147"/>
      <c r="H4" s="1146"/>
      <c r="I4" s="1146"/>
      <c r="J4" s="1147"/>
      <c r="K4" s="1147"/>
      <c r="L4" s="1146"/>
    </row>
    <row r="5" spans="1:12" ht="12.75" customHeight="1" x14ac:dyDescent="0.2">
      <c r="A5" s="72" t="s">
        <v>566</v>
      </c>
      <c r="B5" s="79">
        <v>1518</v>
      </c>
      <c r="C5" s="247">
        <v>3.5215948431209498</v>
      </c>
      <c r="D5" s="247">
        <v>41.476429930074701</v>
      </c>
      <c r="E5" s="247">
        <v>6.7311015435029802</v>
      </c>
      <c r="F5" s="76">
        <v>1.0681963780226349</v>
      </c>
      <c r="G5" s="247">
        <v>11.385111819298601</v>
      </c>
      <c r="H5" s="247">
        <v>11.014705970716401</v>
      </c>
      <c r="I5" s="247">
        <v>4.4105891405422604</v>
      </c>
      <c r="J5" s="247">
        <v>4.7</v>
      </c>
      <c r="K5" s="247">
        <v>0.8</v>
      </c>
      <c r="L5" s="247" t="s">
        <v>118</v>
      </c>
    </row>
    <row r="6" spans="1:12" ht="12.75" customHeight="1" x14ac:dyDescent="0.2">
      <c r="A6" s="72" t="s">
        <v>567</v>
      </c>
      <c r="B6" s="79">
        <v>363</v>
      </c>
      <c r="C6" s="247">
        <v>5.8874024696945</v>
      </c>
      <c r="D6" s="247">
        <v>35.645358147257099</v>
      </c>
      <c r="E6" s="247">
        <v>6.8741924484215904</v>
      </c>
      <c r="F6" s="76">
        <v>1.4283291584825082</v>
      </c>
      <c r="G6" s="247">
        <v>13.9744124109273</v>
      </c>
      <c r="H6" s="247">
        <v>10.3051707263248</v>
      </c>
      <c r="I6" s="247">
        <v>8.2041529259818606</v>
      </c>
      <c r="J6" s="247">
        <v>5.4</v>
      </c>
      <c r="K6" s="247">
        <v>3.6</v>
      </c>
      <c r="L6" s="247">
        <v>0.3</v>
      </c>
    </row>
    <row r="7" spans="1:12" ht="12.75" customHeight="1" x14ac:dyDescent="0.2">
      <c r="A7" s="1134" t="s">
        <v>568</v>
      </c>
      <c r="B7" s="1150">
        <v>276</v>
      </c>
      <c r="C7" s="1144">
        <v>5.3762702606581803</v>
      </c>
      <c r="D7" s="1144">
        <v>44.699820246245302</v>
      </c>
      <c r="E7" s="1144">
        <v>9.7148814354328596</v>
      </c>
      <c r="F7" s="1137">
        <v>0.97104014195251664</v>
      </c>
      <c r="G7" s="1144">
        <v>16.5919027702273</v>
      </c>
      <c r="H7" s="1144">
        <v>12.197144825804401</v>
      </c>
      <c r="I7" s="1144">
        <v>10.2135341772186</v>
      </c>
      <c r="J7" s="1144">
        <v>8.1999999999999993</v>
      </c>
      <c r="K7" s="1144">
        <v>2.4</v>
      </c>
      <c r="L7" s="1144" t="s">
        <v>118</v>
      </c>
    </row>
    <row r="8" spans="1:12" ht="12.75" customHeight="1" x14ac:dyDescent="0.2">
      <c r="A8" s="1134" t="s">
        <v>569</v>
      </c>
      <c r="B8" s="1150">
        <v>298</v>
      </c>
      <c r="C8" s="1144">
        <v>5.4227622032187304</v>
      </c>
      <c r="D8" s="1144">
        <v>34.955715150753498</v>
      </c>
      <c r="E8" s="1144">
        <v>9.0432324044291708</v>
      </c>
      <c r="F8" s="1137">
        <v>1.0729002271594255</v>
      </c>
      <c r="G8" s="1144">
        <v>12.9322189406858</v>
      </c>
      <c r="H8" s="1144">
        <v>9.9416592296279003</v>
      </c>
      <c r="I8" s="1144">
        <v>9.6277959133005897</v>
      </c>
      <c r="J8" s="1144">
        <v>2.7</v>
      </c>
      <c r="K8" s="1144">
        <v>1.8</v>
      </c>
      <c r="L8" s="1144">
        <v>0.3</v>
      </c>
    </row>
    <row r="9" spans="1:12" ht="12.75" customHeight="1" x14ac:dyDescent="0.2">
      <c r="A9" s="1134" t="s">
        <v>570</v>
      </c>
      <c r="B9" s="1150">
        <v>556</v>
      </c>
      <c r="C9" s="1144">
        <v>5.1065299157421702</v>
      </c>
      <c r="D9" s="1144">
        <v>42.030255024275199</v>
      </c>
      <c r="E9" s="1144">
        <v>8.7882236655039794</v>
      </c>
      <c r="F9" s="1137">
        <v>1.1871641658930818</v>
      </c>
      <c r="G9" s="1144">
        <v>8.7702234899858897</v>
      </c>
      <c r="H9" s="1144">
        <v>10.9564467251686</v>
      </c>
      <c r="I9" s="1144">
        <v>3.8723877049998299</v>
      </c>
      <c r="J9" s="1144">
        <v>3.9</v>
      </c>
      <c r="K9" s="1144">
        <v>2.4</v>
      </c>
      <c r="L9" s="1144">
        <v>1.6</v>
      </c>
    </row>
    <row r="10" spans="1:12" ht="12.75" customHeight="1" x14ac:dyDescent="0.2">
      <c r="A10" s="1134" t="s">
        <v>571</v>
      </c>
      <c r="B10" s="1150">
        <v>403</v>
      </c>
      <c r="C10" s="1144">
        <v>6.2648116458095204</v>
      </c>
      <c r="D10" s="1144">
        <v>44.409872207661003</v>
      </c>
      <c r="E10" s="1144">
        <v>8.7048748690882505</v>
      </c>
      <c r="F10" s="1137">
        <v>1.5461005836901225</v>
      </c>
      <c r="G10" s="1144">
        <v>19.705040480888201</v>
      </c>
      <c r="H10" s="1144">
        <v>17.939270566796299</v>
      </c>
      <c r="I10" s="1144">
        <v>11.6782573739355</v>
      </c>
      <c r="J10" s="1144">
        <v>6.6</v>
      </c>
      <c r="K10" s="1144">
        <v>3</v>
      </c>
      <c r="L10" s="1144">
        <v>1.2</v>
      </c>
    </row>
    <row r="11" spans="1:12" ht="12.75" customHeight="1" x14ac:dyDescent="0.2">
      <c r="A11" s="72" t="s">
        <v>572</v>
      </c>
      <c r="B11" s="79">
        <v>378</v>
      </c>
      <c r="C11" s="247">
        <v>2.9496951281353998</v>
      </c>
      <c r="D11" s="247">
        <v>32.555645186360898</v>
      </c>
      <c r="E11" s="247">
        <v>6.2349091044202698</v>
      </c>
      <c r="F11" s="76">
        <v>0.93681832677469845</v>
      </c>
      <c r="G11" s="247">
        <v>10.804466885619201</v>
      </c>
      <c r="H11" s="247">
        <v>9.9029776386741606</v>
      </c>
      <c r="I11" s="247">
        <v>6.2000537121714103</v>
      </c>
      <c r="J11" s="247">
        <v>2.9</v>
      </c>
      <c r="K11" s="247">
        <v>1.3</v>
      </c>
      <c r="L11" s="247">
        <v>0.2</v>
      </c>
    </row>
    <row r="12" spans="1:12" ht="12.75" customHeight="1" x14ac:dyDescent="0.2">
      <c r="A12" s="1134" t="s">
        <v>573</v>
      </c>
      <c r="B12" s="1150">
        <v>522</v>
      </c>
      <c r="C12" s="1144">
        <v>4.1864489180816298</v>
      </c>
      <c r="D12" s="1144">
        <v>41.786009491364503</v>
      </c>
      <c r="E12" s="1144">
        <v>7.7793150606316601</v>
      </c>
      <c r="F12" s="1137">
        <v>1.2930028624635739</v>
      </c>
      <c r="G12" s="1144">
        <v>11.4446081334286</v>
      </c>
      <c r="H12" s="1144">
        <v>10.945100854094701</v>
      </c>
      <c r="I12" s="1144">
        <v>6.2755187093665796</v>
      </c>
      <c r="J12" s="1144">
        <v>5.5</v>
      </c>
      <c r="K12" s="1144">
        <v>3.4</v>
      </c>
      <c r="L12" s="1144">
        <v>0.8</v>
      </c>
    </row>
    <row r="13" spans="1:12" ht="12.75" customHeight="1" x14ac:dyDescent="0.2">
      <c r="A13" s="1134" t="s">
        <v>574</v>
      </c>
      <c r="B13" s="1150">
        <v>386</v>
      </c>
      <c r="C13" s="1144">
        <v>4.0971150503086999</v>
      </c>
      <c r="D13" s="1144">
        <v>44.640033068151602</v>
      </c>
      <c r="E13" s="1144">
        <v>8.5190067902742097</v>
      </c>
      <c r="F13" s="1137">
        <v>1.2343875856413533</v>
      </c>
      <c r="G13" s="1144">
        <v>11.8787972890829</v>
      </c>
      <c r="H13" s="1144">
        <v>10.4846816256967</v>
      </c>
      <c r="I13" s="1144">
        <v>6.5528482915495303</v>
      </c>
      <c r="J13" s="1144">
        <v>3.3</v>
      </c>
      <c r="K13" s="1144">
        <v>2</v>
      </c>
      <c r="L13" s="1144">
        <v>1</v>
      </c>
    </row>
    <row r="14" spans="1:12" ht="12.75" customHeight="1" x14ac:dyDescent="0.2">
      <c r="A14" s="72" t="s">
        <v>575</v>
      </c>
      <c r="B14" s="79">
        <v>1740</v>
      </c>
      <c r="C14" s="1144">
        <v>4.6790567060504697</v>
      </c>
      <c r="D14" s="1144">
        <v>32.619805756900803</v>
      </c>
      <c r="E14" s="1144">
        <v>7.6080635281642204</v>
      </c>
      <c r="F14" s="1137">
        <v>0.8820755724374495</v>
      </c>
      <c r="G14" s="1144">
        <v>13.352502350984899</v>
      </c>
      <c r="H14" s="1144">
        <v>9.4819827681703401</v>
      </c>
      <c r="I14" s="1144">
        <v>8.3584520268916993</v>
      </c>
      <c r="J14" s="1144">
        <v>4.0999999999999996</v>
      </c>
      <c r="K14" s="1144">
        <v>2.2000000000000002</v>
      </c>
      <c r="L14" s="1144">
        <v>0.9</v>
      </c>
    </row>
    <row r="15" spans="1:12" ht="12.75" customHeight="1" x14ac:dyDescent="0.2">
      <c r="A15" s="1134" t="s">
        <v>576</v>
      </c>
      <c r="B15" s="1150">
        <v>360</v>
      </c>
      <c r="C15" s="1144">
        <v>5.0218110803324798</v>
      </c>
      <c r="D15" s="1144">
        <v>46.622132936100897</v>
      </c>
      <c r="E15" s="1144">
        <v>8.8898709513779206</v>
      </c>
      <c r="F15" s="1137">
        <v>1.2700753384304455</v>
      </c>
      <c r="G15" s="1144">
        <v>12.690258478374099</v>
      </c>
      <c r="H15" s="1144">
        <v>11.717615412744999</v>
      </c>
      <c r="I15" s="1144">
        <v>4.3443560118419402</v>
      </c>
      <c r="J15" s="1144">
        <v>6.4</v>
      </c>
      <c r="K15" s="1144">
        <v>1.8</v>
      </c>
      <c r="L15" s="1144">
        <v>0.9</v>
      </c>
    </row>
    <row r="16" spans="1:12" ht="12.75" customHeight="1" x14ac:dyDescent="0.2">
      <c r="A16" s="72" t="s">
        <v>577</v>
      </c>
      <c r="B16" s="79">
        <v>1660</v>
      </c>
      <c r="C16" s="247">
        <v>4.1574129431013596</v>
      </c>
      <c r="D16" s="247">
        <v>40.940732219913301</v>
      </c>
      <c r="E16" s="247">
        <v>7.6154063942220001</v>
      </c>
      <c r="F16" s="76">
        <v>0.89356703759808165</v>
      </c>
      <c r="G16" s="247">
        <v>12.5595595166939</v>
      </c>
      <c r="H16" s="247">
        <v>11.6106158344198</v>
      </c>
      <c r="I16" s="247">
        <v>3.8605211541644699</v>
      </c>
      <c r="J16" s="247">
        <v>7.3</v>
      </c>
      <c r="K16" s="247">
        <v>1.9</v>
      </c>
      <c r="L16" s="247">
        <v>0.4</v>
      </c>
    </row>
    <row r="17" spans="1:12" ht="12.75" customHeight="1" x14ac:dyDescent="0.2">
      <c r="A17" s="1134" t="s">
        <v>578</v>
      </c>
      <c r="B17" s="1150">
        <v>291</v>
      </c>
      <c r="C17" s="1144">
        <v>5.0407800265329596</v>
      </c>
      <c r="D17" s="1144">
        <v>40.624443633708502</v>
      </c>
      <c r="E17" s="1144">
        <v>8.7845031858534508</v>
      </c>
      <c r="F17" s="1137">
        <v>0.95045572904832165</v>
      </c>
      <c r="G17" s="1144">
        <v>12.135488841252601</v>
      </c>
      <c r="H17" s="1144">
        <v>13.586258413057701</v>
      </c>
      <c r="I17" s="1144">
        <v>7.5913005899427297</v>
      </c>
      <c r="J17" s="1144">
        <v>4.5999999999999996</v>
      </c>
      <c r="K17" s="1144">
        <v>1.9</v>
      </c>
      <c r="L17" s="1144">
        <v>0.3</v>
      </c>
    </row>
    <row r="18" spans="1:12" ht="12.75" customHeight="1" x14ac:dyDescent="0.2">
      <c r="A18" s="1134" t="s">
        <v>579</v>
      </c>
      <c r="B18" s="1150">
        <v>265</v>
      </c>
      <c r="C18" s="1144">
        <v>3.60030944045862</v>
      </c>
      <c r="D18" s="1144">
        <v>39.939082418304999</v>
      </c>
      <c r="E18" s="1144">
        <v>6.3188355507118699</v>
      </c>
      <c r="F18" s="1137">
        <v>1.0491019594869324</v>
      </c>
      <c r="G18" s="1144">
        <v>11.2955016240277</v>
      </c>
      <c r="H18" s="1144">
        <v>8.8184352399714196</v>
      </c>
      <c r="I18" s="1144">
        <v>5.2429240778060198</v>
      </c>
      <c r="J18" s="1144">
        <v>4.5</v>
      </c>
      <c r="K18" s="1144">
        <v>1.6</v>
      </c>
      <c r="L18" s="1144">
        <v>0.3</v>
      </c>
    </row>
    <row r="19" spans="1:12" ht="12.75" customHeight="1" x14ac:dyDescent="0.2">
      <c r="A19" s="1134" t="s">
        <v>580</v>
      </c>
      <c r="B19" s="1150">
        <v>222</v>
      </c>
      <c r="C19" s="1144">
        <v>5.1464467088083401</v>
      </c>
      <c r="D19" s="1144">
        <v>35.689926717794499</v>
      </c>
      <c r="E19" s="1144">
        <v>6.1156056272702104</v>
      </c>
      <c r="F19" s="1137">
        <v>1.1629620027404923</v>
      </c>
      <c r="G19" s="1144">
        <v>11.799845000419401</v>
      </c>
      <c r="H19" s="1144">
        <v>6.7410529379525501</v>
      </c>
      <c r="I19" s="1144">
        <v>9.7784518598220806</v>
      </c>
      <c r="J19" s="1144">
        <v>4.0999999999999996</v>
      </c>
      <c r="K19" s="1144">
        <v>2</v>
      </c>
      <c r="L19" s="1144">
        <v>0.3</v>
      </c>
    </row>
    <row r="20" spans="1:12" ht="12.75" customHeight="1" x14ac:dyDescent="0.2">
      <c r="A20" s="1134" t="s">
        <v>581</v>
      </c>
      <c r="B20" s="1150">
        <v>280</v>
      </c>
      <c r="C20" s="1144">
        <v>4.3316553992983096</v>
      </c>
      <c r="D20" s="1144">
        <v>32.656446537761902</v>
      </c>
      <c r="E20" s="1144">
        <v>5.1849825356730301</v>
      </c>
      <c r="F20" s="1137">
        <v>0.73203013435096953</v>
      </c>
      <c r="G20" s="1144">
        <v>11.443611757697401</v>
      </c>
      <c r="H20" s="1144">
        <v>8.4388291169067795</v>
      </c>
      <c r="I20" s="1144">
        <v>6.3262128784918401</v>
      </c>
      <c r="J20" s="1144">
        <v>4.2</v>
      </c>
      <c r="K20" s="1144">
        <v>2.9</v>
      </c>
      <c r="L20" s="1144">
        <v>0.6</v>
      </c>
    </row>
    <row r="21" spans="1:12" ht="12.75" customHeight="1" x14ac:dyDescent="0.2">
      <c r="A21" s="1134" t="s">
        <v>582</v>
      </c>
      <c r="B21" s="1150">
        <v>332</v>
      </c>
      <c r="C21" s="1144">
        <v>5.3863424139458704</v>
      </c>
      <c r="D21" s="1144">
        <v>36.970333927155103</v>
      </c>
      <c r="E21" s="1144">
        <v>9.0787857466942192</v>
      </c>
      <c r="F21" s="1137">
        <v>1.4469149779317358</v>
      </c>
      <c r="G21" s="1144">
        <v>13.4482242155709</v>
      </c>
      <c r="H21" s="1144">
        <v>8.9371266479065206</v>
      </c>
      <c r="I21" s="1144">
        <v>8.6173615722311592</v>
      </c>
      <c r="J21" s="1144">
        <v>3.9</v>
      </c>
      <c r="K21" s="1144">
        <v>3.2</v>
      </c>
      <c r="L21" s="1144">
        <v>0.9</v>
      </c>
    </row>
    <row r="22" spans="1:12" ht="12.75" customHeight="1" x14ac:dyDescent="0.2">
      <c r="A22" s="1134" t="s">
        <v>583</v>
      </c>
      <c r="B22" s="1150">
        <v>641</v>
      </c>
      <c r="C22" s="1144">
        <v>3.71778053644679</v>
      </c>
      <c r="D22" s="1144">
        <v>32.7077847406945</v>
      </c>
      <c r="E22" s="1144">
        <v>7.2862238871842298</v>
      </c>
      <c r="F22" s="1137">
        <v>1.0311247236489858</v>
      </c>
      <c r="G22" s="1144">
        <v>10.8044013468936</v>
      </c>
      <c r="H22" s="1144">
        <v>6.9624165702514702</v>
      </c>
      <c r="I22" s="1144">
        <v>7.0921749692265701</v>
      </c>
      <c r="J22" s="1144">
        <v>4.9000000000000004</v>
      </c>
      <c r="K22" s="1144">
        <v>1.9</v>
      </c>
      <c r="L22" s="1144" t="s">
        <v>118</v>
      </c>
    </row>
    <row r="23" spans="1:12" ht="12.75" customHeight="1" x14ac:dyDescent="0.2">
      <c r="A23" s="1134" t="s">
        <v>584</v>
      </c>
      <c r="B23" s="1150">
        <v>317</v>
      </c>
      <c r="C23" s="1144">
        <v>3.9521668842593698</v>
      </c>
      <c r="D23" s="1144">
        <v>39.089982591186697</v>
      </c>
      <c r="E23" s="1144">
        <v>7.0548138166345602</v>
      </c>
      <c r="F23" s="1137">
        <v>1.1811158186577051</v>
      </c>
      <c r="G23" s="1144">
        <v>10.5733087145863</v>
      </c>
      <c r="H23" s="1144">
        <v>10.7966435448485</v>
      </c>
      <c r="I23" s="1144">
        <v>6.6225319283292796</v>
      </c>
      <c r="J23" s="1144">
        <v>4.7</v>
      </c>
      <c r="K23" s="1144">
        <v>2</v>
      </c>
      <c r="L23" s="1144">
        <v>0.6</v>
      </c>
    </row>
    <row r="24" spans="1:12" ht="12.75" customHeight="1" x14ac:dyDescent="0.2">
      <c r="A24" s="1134" t="s">
        <v>585</v>
      </c>
      <c r="B24" s="1150">
        <v>502</v>
      </c>
      <c r="C24" s="1144">
        <v>4.6107288857751101</v>
      </c>
      <c r="D24" s="1144">
        <v>35.591798298958302</v>
      </c>
      <c r="E24" s="1144">
        <v>7.8234835916849503</v>
      </c>
      <c r="F24" s="1137">
        <v>0.98983549251670866</v>
      </c>
      <c r="G24" s="1144">
        <v>11.9656314050139</v>
      </c>
      <c r="H24" s="1144">
        <v>9.9726115278386995</v>
      </c>
      <c r="I24" s="1144">
        <v>8.5820144453574905</v>
      </c>
      <c r="J24" s="1144">
        <v>3.4</v>
      </c>
      <c r="K24" s="1144">
        <v>2.2999999999999998</v>
      </c>
      <c r="L24" s="1144" t="s">
        <v>118</v>
      </c>
    </row>
    <row r="25" spans="1:12" ht="12.75" customHeight="1" x14ac:dyDescent="0.2">
      <c r="A25" s="1134" t="s">
        <v>586</v>
      </c>
      <c r="B25" s="1150">
        <v>486</v>
      </c>
      <c r="C25" s="1144">
        <v>4.7926323812526404</v>
      </c>
      <c r="D25" s="1144">
        <v>32.567136839869001</v>
      </c>
      <c r="E25" s="1144">
        <v>7.1390391260497204</v>
      </c>
      <c r="F25" s="1137">
        <v>0.71686714023441189</v>
      </c>
      <c r="G25" s="1144">
        <v>11.7404692259445</v>
      </c>
      <c r="H25" s="1144">
        <v>8.1470521600939207</v>
      </c>
      <c r="I25" s="1144">
        <v>4.5536350942433703</v>
      </c>
      <c r="J25" s="1144">
        <v>5.3</v>
      </c>
      <c r="K25" s="1144">
        <v>1.1000000000000001</v>
      </c>
      <c r="L25" s="1144">
        <v>1</v>
      </c>
    </row>
    <row r="26" spans="1:12" ht="6" customHeight="1" x14ac:dyDescent="0.2">
      <c r="B26" s="1150"/>
      <c r="C26" s="1144"/>
      <c r="D26" s="1144"/>
      <c r="E26" s="1144"/>
      <c r="F26" s="1137"/>
      <c r="G26" s="1144"/>
      <c r="H26" s="1144"/>
      <c r="I26" s="1144"/>
      <c r="J26" s="1144"/>
      <c r="K26" s="1144"/>
      <c r="L26" s="1144"/>
    </row>
    <row r="27" spans="1:12" s="1143" customFormat="1" ht="12.75" customHeight="1" x14ac:dyDescent="0.2">
      <c r="A27" s="1140" t="s">
        <v>364</v>
      </c>
      <c r="B27" s="1151">
        <v>11850</v>
      </c>
      <c r="C27" s="649">
        <v>4.4409335315270502</v>
      </c>
      <c r="D27" s="649">
        <v>39.492544879286399</v>
      </c>
      <c r="E27" s="649">
        <v>7.6299820503094704</v>
      </c>
      <c r="F27" s="1152">
        <v>1.0725506295687957</v>
      </c>
      <c r="G27" s="649">
        <v>11.9883452749577</v>
      </c>
      <c r="H27" s="649">
        <v>10.6554631350773</v>
      </c>
      <c r="I27" s="649">
        <v>5.8833529812879997</v>
      </c>
      <c r="J27" s="1153">
        <v>5.2</v>
      </c>
      <c r="K27" s="1153">
        <v>2</v>
      </c>
      <c r="L27" s="1153">
        <v>0.6</v>
      </c>
    </row>
    <row r="28" spans="1:12" ht="6" customHeight="1" x14ac:dyDescent="0.2">
      <c r="A28" s="1139"/>
      <c r="B28" s="1141"/>
      <c r="C28" s="1138"/>
      <c r="D28" s="1138"/>
      <c r="E28" s="1138"/>
      <c r="F28" s="1138"/>
      <c r="G28" s="1138"/>
      <c r="H28" s="1138"/>
      <c r="I28" s="1138"/>
      <c r="J28" s="1138"/>
      <c r="K28" s="1139"/>
      <c r="L28" s="1139"/>
    </row>
    <row r="29" spans="1:12" x14ac:dyDescent="0.2">
      <c r="A29" s="1410" t="s">
        <v>349</v>
      </c>
      <c r="B29" s="1410"/>
      <c r="C29" s="1410"/>
      <c r="D29" s="1410"/>
      <c r="E29" s="1410"/>
      <c r="F29" s="1410"/>
      <c r="G29" s="1410"/>
      <c r="H29" s="1410"/>
      <c r="I29" s="1410"/>
      <c r="J29" s="1410"/>
      <c r="K29" s="1410"/>
      <c r="L29" s="1410"/>
    </row>
    <row r="30" spans="1:12" x14ac:dyDescent="0.2">
      <c r="A30" s="1410" t="s">
        <v>359</v>
      </c>
      <c r="B30" s="1410"/>
      <c r="C30" s="1410"/>
      <c r="D30" s="1410"/>
      <c r="E30" s="1410"/>
      <c r="F30" s="1410"/>
      <c r="G30" s="1410"/>
      <c r="H30" s="1410"/>
      <c r="I30" s="1410"/>
      <c r="J30" s="1410"/>
      <c r="K30" s="1410"/>
      <c r="L30" s="1410"/>
    </row>
    <row r="31" spans="1:12" x14ac:dyDescent="0.2">
      <c r="A31" s="1410" t="s">
        <v>365</v>
      </c>
      <c r="B31" s="1410"/>
      <c r="C31" s="1410"/>
      <c r="D31" s="1410"/>
      <c r="E31" s="1410"/>
      <c r="F31" s="1410"/>
      <c r="G31" s="1410"/>
      <c r="H31" s="1410"/>
      <c r="I31" s="1410"/>
      <c r="J31" s="1410"/>
      <c r="K31" s="1410"/>
      <c r="L31" s="1410"/>
    </row>
    <row r="32" spans="1:12" x14ac:dyDescent="0.2">
      <c r="A32" s="1410" t="s">
        <v>366</v>
      </c>
      <c r="B32" s="1410"/>
      <c r="C32" s="1410"/>
      <c r="D32" s="1410"/>
      <c r="E32" s="1410"/>
      <c r="F32" s="1410"/>
      <c r="G32" s="1410"/>
      <c r="H32" s="1410"/>
      <c r="I32" s="1410"/>
      <c r="J32" s="1410"/>
      <c r="K32" s="1410"/>
      <c r="L32" s="1410"/>
    </row>
    <row r="33" spans="1:12" x14ac:dyDescent="0.2">
      <c r="A33" s="1410" t="s">
        <v>363</v>
      </c>
      <c r="B33" s="1410"/>
      <c r="C33" s="1410"/>
      <c r="D33" s="1410"/>
      <c r="E33" s="1410"/>
      <c r="F33" s="1410"/>
      <c r="G33" s="1410"/>
      <c r="H33" s="1410"/>
      <c r="I33" s="1410"/>
      <c r="J33" s="1410"/>
      <c r="K33" s="1410"/>
      <c r="L33" s="1410"/>
    </row>
    <row r="34" spans="1:12" x14ac:dyDescent="0.2">
      <c r="A34" s="1314" t="s">
        <v>587</v>
      </c>
      <c r="B34" s="1314"/>
      <c r="C34" s="1314"/>
      <c r="D34" s="1314"/>
      <c r="E34" s="1314"/>
      <c r="F34" s="1314"/>
      <c r="G34" s="1314"/>
      <c r="H34" s="1314"/>
      <c r="I34" s="1314"/>
      <c r="J34" s="1314"/>
      <c r="K34" s="1314"/>
      <c r="L34" s="1314"/>
    </row>
    <row r="35" spans="1:12" ht="6" customHeight="1" x14ac:dyDescent="0.2">
      <c r="A35" s="72"/>
      <c r="B35" s="1"/>
      <c r="C35" s="72"/>
      <c r="D35" s="72"/>
      <c r="E35" s="72"/>
      <c r="F35" s="72"/>
      <c r="G35" s="72"/>
      <c r="H35" s="72"/>
      <c r="I35" s="72"/>
      <c r="J35" s="72"/>
      <c r="K35" s="72"/>
      <c r="L35" s="72"/>
    </row>
    <row r="36" spans="1:12" s="72" customFormat="1" ht="15" customHeight="1" x14ac:dyDescent="0.2">
      <c r="A36" s="1340" t="s">
        <v>194</v>
      </c>
      <c r="B36" s="1340"/>
      <c r="C36" s="1340"/>
      <c r="D36" s="1340"/>
      <c r="E36" s="1340"/>
      <c r="F36" s="1340"/>
      <c r="G36" s="1340"/>
      <c r="H36" s="1340"/>
      <c r="I36" s="1340"/>
      <c r="J36" s="1340"/>
      <c r="K36" s="1340"/>
      <c r="L36" s="1340"/>
    </row>
  </sheetData>
  <mergeCells count="9">
    <mergeCell ref="H1:J1"/>
    <mergeCell ref="A34:L34"/>
    <mergeCell ref="A2:L2"/>
    <mergeCell ref="A36:L36"/>
    <mergeCell ref="A29:L29"/>
    <mergeCell ref="A30:L30"/>
    <mergeCell ref="A31:L31"/>
    <mergeCell ref="A32:L32"/>
    <mergeCell ref="A33:L33"/>
  </mergeCells>
  <hyperlinks>
    <hyperlink ref="H1:I1" location="Tabellförteckning!A1" display="Tabellförteckning!A1"/>
  </hyperlinks>
  <pageMargins left="0.7" right="0.7" top="0.75" bottom="0.75" header="0.3" footer="0.3"/>
  <pageSetup paperSize="9" scale="76"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L36"/>
  <sheetViews>
    <sheetView workbookViewId="0">
      <selection activeCell="H1" sqref="H1:J1"/>
    </sheetView>
  </sheetViews>
  <sheetFormatPr defaultColWidth="9.140625" defaultRowHeight="12.75" x14ac:dyDescent="0.2"/>
  <cols>
    <col min="1" max="1" width="17.28515625" style="1134" bestFit="1" customWidth="1"/>
    <col min="2" max="12" width="10.7109375" style="1134" customWidth="1"/>
    <col min="13" max="16384" width="9.140625" style="1134"/>
  </cols>
  <sheetData>
    <row r="1" spans="1:12" ht="29.25" customHeight="1" x14ac:dyDescent="0.25">
      <c r="A1" s="473"/>
      <c r="H1" s="1311" t="s">
        <v>328</v>
      </c>
      <c r="I1" s="1312"/>
      <c r="J1" s="1322"/>
    </row>
    <row r="2" spans="1:12" ht="15" customHeight="1" x14ac:dyDescent="0.2">
      <c r="A2" s="1411" t="s">
        <v>589</v>
      </c>
      <c r="B2" s="1411"/>
      <c r="C2" s="1340"/>
      <c r="D2" s="1340"/>
      <c r="E2" s="1340"/>
      <c r="F2" s="1340"/>
      <c r="G2" s="1340"/>
      <c r="H2" s="1340"/>
      <c r="I2" s="1340"/>
      <c r="J2" s="1340"/>
      <c r="K2" s="1340"/>
      <c r="L2" s="1340"/>
    </row>
    <row r="3" spans="1:12" ht="55.9" customHeight="1" x14ac:dyDescent="0.2">
      <c r="A3" s="1148"/>
      <c r="B3" s="1128" t="s">
        <v>356</v>
      </c>
      <c r="C3" s="1136" t="s">
        <v>355</v>
      </c>
      <c r="D3" s="1128" t="s">
        <v>357</v>
      </c>
      <c r="E3" s="1128" t="s">
        <v>358</v>
      </c>
      <c r="F3" s="1136" t="s">
        <v>360</v>
      </c>
      <c r="G3" s="1136" t="s">
        <v>354</v>
      </c>
      <c r="H3" s="1128" t="s">
        <v>361</v>
      </c>
      <c r="I3" s="1128" t="s">
        <v>362</v>
      </c>
      <c r="J3" s="1131" t="s">
        <v>590</v>
      </c>
      <c r="K3" s="1136" t="s">
        <v>591</v>
      </c>
      <c r="L3" s="1131" t="s">
        <v>592</v>
      </c>
    </row>
    <row r="4" spans="1:12" ht="6" customHeight="1" x14ac:dyDescent="0.2">
      <c r="A4" s="72"/>
      <c r="B4" s="1146"/>
      <c r="C4" s="1147"/>
      <c r="D4" s="1146"/>
      <c r="E4" s="1146"/>
      <c r="F4" s="1147"/>
      <c r="G4" s="1147"/>
      <c r="H4" s="1146"/>
      <c r="I4" s="1146"/>
      <c r="J4" s="1147"/>
      <c r="K4" s="1147"/>
      <c r="L4" s="1146"/>
    </row>
    <row r="5" spans="1:12" ht="12.75" customHeight="1" x14ac:dyDescent="0.2">
      <c r="A5" s="1134" t="s">
        <v>566</v>
      </c>
      <c r="B5" s="79">
        <v>1519</v>
      </c>
      <c r="C5" s="1144">
        <v>5.2828554221218003</v>
      </c>
      <c r="D5" s="1144">
        <v>70.559624396625694</v>
      </c>
      <c r="E5" s="1144">
        <v>24.640526246313101</v>
      </c>
      <c r="F5" s="1137">
        <v>2.8237777132810269</v>
      </c>
      <c r="G5" s="1144">
        <v>9.3017492420210797</v>
      </c>
      <c r="H5" s="1144">
        <v>21.215822503291701</v>
      </c>
      <c r="I5" s="1144">
        <v>13.749586758695701</v>
      </c>
      <c r="J5" s="1144">
        <v>9.5</v>
      </c>
      <c r="K5" s="247">
        <v>1.7</v>
      </c>
      <c r="L5" s="247">
        <v>1.1000000000000001</v>
      </c>
    </row>
    <row r="6" spans="1:12" ht="12.75" customHeight="1" x14ac:dyDescent="0.2">
      <c r="A6" s="1134" t="s">
        <v>567</v>
      </c>
      <c r="B6" s="79">
        <v>353</v>
      </c>
      <c r="C6" s="1144">
        <v>5.0549611216145598</v>
      </c>
      <c r="D6" s="1144">
        <v>69.663103476455206</v>
      </c>
      <c r="E6" s="247">
        <v>25.3862476442192</v>
      </c>
      <c r="F6" s="1137">
        <v>2.8879615651204587</v>
      </c>
      <c r="G6" s="1144">
        <v>9.1323436801837197</v>
      </c>
      <c r="H6" s="1144">
        <v>23.479729116260199</v>
      </c>
      <c r="I6" s="247">
        <v>21.900501650714901</v>
      </c>
      <c r="J6" s="247">
        <v>11.5</v>
      </c>
      <c r="K6" s="1144">
        <v>1.6</v>
      </c>
      <c r="L6" s="1144" t="s">
        <v>118</v>
      </c>
    </row>
    <row r="7" spans="1:12" ht="12.75" customHeight="1" x14ac:dyDescent="0.2">
      <c r="A7" s="1134" t="s">
        <v>568</v>
      </c>
      <c r="B7" s="1150">
        <v>317</v>
      </c>
      <c r="C7" s="247">
        <v>6.3400721832628104</v>
      </c>
      <c r="D7" s="247">
        <v>77.673112122367996</v>
      </c>
      <c r="E7" s="247">
        <v>25.431907188734499</v>
      </c>
      <c r="F7" s="76">
        <v>3.0277576117044185</v>
      </c>
      <c r="G7" s="1144">
        <v>12.737781551612899</v>
      </c>
      <c r="H7" s="247">
        <v>25.8160369430842</v>
      </c>
      <c r="I7" s="247">
        <v>23.821859436380102</v>
      </c>
      <c r="J7" s="247">
        <v>32.5</v>
      </c>
      <c r="K7" s="247">
        <v>0.9</v>
      </c>
      <c r="L7" s="247" t="s">
        <v>118</v>
      </c>
    </row>
    <row r="8" spans="1:12" ht="12.75" customHeight="1" x14ac:dyDescent="0.2">
      <c r="A8" s="1134" t="s">
        <v>569</v>
      </c>
      <c r="B8" s="1150">
        <v>315</v>
      </c>
      <c r="C8" s="247">
        <v>5.8635849903073396</v>
      </c>
      <c r="D8" s="1144">
        <v>74.096881259968995</v>
      </c>
      <c r="E8" s="1144">
        <v>22.201381257807601</v>
      </c>
      <c r="F8" s="1137">
        <v>2.6422836443640567</v>
      </c>
      <c r="G8" s="1144">
        <v>13.3996937217281</v>
      </c>
      <c r="H8" s="1144">
        <v>23.464665498605001</v>
      </c>
      <c r="I8" s="1144">
        <v>18.423001354721599</v>
      </c>
      <c r="J8" s="1144">
        <v>6.1</v>
      </c>
      <c r="K8" s="1144">
        <v>0.7</v>
      </c>
      <c r="L8" s="1144">
        <v>0.4</v>
      </c>
    </row>
    <row r="9" spans="1:12" ht="12.75" customHeight="1" x14ac:dyDescent="0.2">
      <c r="A9" s="1134" t="s">
        <v>570</v>
      </c>
      <c r="B9" s="1150">
        <v>373</v>
      </c>
      <c r="C9" s="247">
        <v>6.5534242772670304</v>
      </c>
      <c r="D9" s="247">
        <v>80.006189603164998</v>
      </c>
      <c r="E9" s="247">
        <v>29.168775977713899</v>
      </c>
      <c r="F9" s="76">
        <v>3.5726195500730862</v>
      </c>
      <c r="G9" s="1144">
        <v>11.143668650586701</v>
      </c>
      <c r="H9" s="247">
        <v>27.341058669885602</v>
      </c>
      <c r="I9" s="1144">
        <v>16.122823868924801</v>
      </c>
      <c r="J9" s="1144">
        <v>10.4</v>
      </c>
      <c r="K9" s="1144">
        <v>0.7</v>
      </c>
      <c r="L9" s="1144">
        <v>0.3</v>
      </c>
    </row>
    <row r="10" spans="1:12" ht="12.75" customHeight="1" x14ac:dyDescent="0.2">
      <c r="A10" s="1134" t="s">
        <v>571</v>
      </c>
      <c r="B10" s="1150">
        <v>286</v>
      </c>
      <c r="C10" s="247">
        <v>6.9936032394938801</v>
      </c>
      <c r="D10" s="1144">
        <v>68.379490789265006</v>
      </c>
      <c r="E10" s="1144">
        <v>24.887755598633099</v>
      </c>
      <c r="F10" s="76">
        <v>2.974681331109025</v>
      </c>
      <c r="G10" s="247">
        <v>18.648181556890101</v>
      </c>
      <c r="H10" s="1144">
        <v>21.775853342272899</v>
      </c>
      <c r="I10" s="247">
        <v>22.185997602677499</v>
      </c>
      <c r="J10" s="1144">
        <v>13</v>
      </c>
      <c r="K10" s="1144" t="s">
        <v>118</v>
      </c>
      <c r="L10" s="247">
        <v>1.2</v>
      </c>
    </row>
    <row r="11" spans="1:12" ht="12.75" customHeight="1" x14ac:dyDescent="0.2">
      <c r="A11" s="1134" t="s">
        <v>572</v>
      </c>
      <c r="B11" s="79">
        <v>300</v>
      </c>
      <c r="C11" s="1144">
        <v>3.6238648021633999</v>
      </c>
      <c r="D11" s="1144">
        <v>72.091150352445993</v>
      </c>
      <c r="E11" s="1144">
        <v>19.9594619701064</v>
      </c>
      <c r="F11" s="1137">
        <v>2.1873227258325638</v>
      </c>
      <c r="G11" s="1144">
        <v>9.0551949894352592</v>
      </c>
      <c r="H11" s="1144">
        <v>21.573698834865802</v>
      </c>
      <c r="I11" s="1144">
        <v>11.662376551779399</v>
      </c>
      <c r="J11" s="1144">
        <v>7.9</v>
      </c>
      <c r="K11" s="1144">
        <v>0.2</v>
      </c>
      <c r="L11" s="1144">
        <v>0.4</v>
      </c>
    </row>
    <row r="12" spans="1:12" ht="12.75" customHeight="1" x14ac:dyDescent="0.2">
      <c r="A12" s="1134" t="s">
        <v>573</v>
      </c>
      <c r="B12" s="1150">
        <v>380</v>
      </c>
      <c r="C12" s="1144">
        <v>5.0522712949131297</v>
      </c>
      <c r="D12" s="247">
        <v>75.708698569782399</v>
      </c>
      <c r="E12" s="1144">
        <v>21.942295634432099</v>
      </c>
      <c r="F12" s="1137">
        <v>2.5363876662052225</v>
      </c>
      <c r="G12" s="1144">
        <v>10.0263774212396</v>
      </c>
      <c r="H12" s="1144">
        <v>21.6451600395784</v>
      </c>
      <c r="I12" s="1144">
        <v>15.403863274050099</v>
      </c>
      <c r="J12" s="1144">
        <v>7.6</v>
      </c>
      <c r="K12" s="1144">
        <v>1.7</v>
      </c>
      <c r="L12" s="1144" t="s">
        <v>118</v>
      </c>
    </row>
    <row r="13" spans="1:12" ht="12.75" customHeight="1" x14ac:dyDescent="0.2">
      <c r="A13" s="1134" t="s">
        <v>574</v>
      </c>
      <c r="B13" s="1150">
        <v>296</v>
      </c>
      <c r="C13" s="1144">
        <v>5.5102110346983801</v>
      </c>
      <c r="D13" s="247">
        <v>77.656671320009906</v>
      </c>
      <c r="E13" s="247">
        <v>28.671129427319499</v>
      </c>
      <c r="F13" s="1137">
        <v>2.861540061378876</v>
      </c>
      <c r="G13" s="1144">
        <v>11.081976808594799</v>
      </c>
      <c r="H13" s="1144">
        <v>22.209758478378699</v>
      </c>
      <c r="I13" s="1144">
        <v>15.278908482083899</v>
      </c>
      <c r="J13" s="247">
        <v>14.3</v>
      </c>
      <c r="K13" s="247">
        <v>3.3</v>
      </c>
      <c r="L13" s="247">
        <v>0.3</v>
      </c>
    </row>
    <row r="14" spans="1:12" ht="12.75" customHeight="1" x14ac:dyDescent="0.2">
      <c r="A14" s="72" t="s">
        <v>575</v>
      </c>
      <c r="B14" s="79">
        <v>1309</v>
      </c>
      <c r="C14" s="247">
        <v>5.4559712023753297</v>
      </c>
      <c r="D14" s="247">
        <v>70.067791720119303</v>
      </c>
      <c r="E14" s="247">
        <v>20.4998207795838</v>
      </c>
      <c r="F14" s="76">
        <v>2.5241883124056903</v>
      </c>
      <c r="G14" s="247">
        <v>16.304713443031702</v>
      </c>
      <c r="H14" s="247">
        <v>23.9072768483034</v>
      </c>
      <c r="I14" s="247">
        <v>24.746555562632299</v>
      </c>
      <c r="J14" s="247">
        <v>8.1999999999999993</v>
      </c>
      <c r="K14" s="247">
        <v>0.8</v>
      </c>
      <c r="L14" s="247" t="s">
        <v>118</v>
      </c>
    </row>
    <row r="15" spans="1:12" ht="12.75" customHeight="1" x14ac:dyDescent="0.2">
      <c r="A15" s="1134" t="s">
        <v>576</v>
      </c>
      <c r="B15" s="1150">
        <v>421</v>
      </c>
      <c r="C15" s="247">
        <v>7.6373993504291304</v>
      </c>
      <c r="D15" s="247">
        <v>79.032941553248506</v>
      </c>
      <c r="E15" s="247">
        <v>28.322224073928801</v>
      </c>
      <c r="F15" s="76">
        <v>3.7719941605835392</v>
      </c>
      <c r="G15" s="247">
        <v>14.2724869243666</v>
      </c>
      <c r="H15" s="247">
        <v>27.215193678884098</v>
      </c>
      <c r="I15" s="1144">
        <v>13.4474660832576</v>
      </c>
      <c r="J15" s="247">
        <v>14</v>
      </c>
      <c r="K15" s="247">
        <v>2.5</v>
      </c>
      <c r="L15" s="247">
        <v>0.7</v>
      </c>
    </row>
    <row r="16" spans="1:12" ht="12.75" customHeight="1" x14ac:dyDescent="0.2">
      <c r="A16" s="72" t="s">
        <v>577</v>
      </c>
      <c r="B16" s="79">
        <v>1307</v>
      </c>
      <c r="C16" s="1144">
        <v>5.3574146047131004</v>
      </c>
      <c r="D16" s="1144">
        <v>73.081693349509806</v>
      </c>
      <c r="E16" s="1144">
        <v>23.758105198253201</v>
      </c>
      <c r="F16" s="1137">
        <v>2.7801341945567049</v>
      </c>
      <c r="G16" s="1144">
        <v>12.069364863215499</v>
      </c>
      <c r="H16" s="247">
        <v>23.621355171785101</v>
      </c>
      <c r="I16" s="1144">
        <v>10.3749037550898</v>
      </c>
      <c r="J16" s="247">
        <v>18.8</v>
      </c>
      <c r="K16" s="1144">
        <v>1.6</v>
      </c>
      <c r="L16" s="1144">
        <v>0.3</v>
      </c>
    </row>
    <row r="17" spans="1:12" ht="12.75" customHeight="1" x14ac:dyDescent="0.2">
      <c r="A17" s="1134" t="s">
        <v>578</v>
      </c>
      <c r="B17" s="1150">
        <v>275</v>
      </c>
      <c r="C17" s="1144">
        <v>5.6217426295380797</v>
      </c>
      <c r="D17" s="1144">
        <v>66.127955855353804</v>
      </c>
      <c r="E17" s="1144">
        <v>16.823420624405401</v>
      </c>
      <c r="F17" s="1137">
        <v>2.3628688558988351</v>
      </c>
      <c r="G17" s="1144">
        <v>9.9255099118442605</v>
      </c>
      <c r="H17" s="1144">
        <v>15.905001000916799</v>
      </c>
      <c r="I17" s="1144">
        <v>9.0017601195824692</v>
      </c>
      <c r="J17" s="1144">
        <v>10.8</v>
      </c>
      <c r="K17" s="247">
        <v>1.8</v>
      </c>
      <c r="L17" s="247">
        <v>1.7</v>
      </c>
    </row>
    <row r="18" spans="1:12" ht="12.75" customHeight="1" x14ac:dyDescent="0.2">
      <c r="A18" s="1134" t="s">
        <v>579</v>
      </c>
      <c r="B18" s="1150">
        <v>258</v>
      </c>
      <c r="C18" s="1144">
        <v>5.39754822296476</v>
      </c>
      <c r="D18" s="247">
        <v>75.338826561571196</v>
      </c>
      <c r="E18" s="1144">
        <v>20.662510282549299</v>
      </c>
      <c r="F18" s="1137">
        <v>2.0260056078444344</v>
      </c>
      <c r="G18" s="1144">
        <v>8.79427245866753</v>
      </c>
      <c r="H18" s="1144">
        <v>20.318260561623401</v>
      </c>
      <c r="I18" s="1144">
        <v>12.268602760111801</v>
      </c>
      <c r="J18" s="1144">
        <v>9.8000000000000007</v>
      </c>
      <c r="K18" s="1144">
        <v>1.2</v>
      </c>
      <c r="L18" s="1144">
        <v>0.3</v>
      </c>
    </row>
    <row r="19" spans="1:12" ht="12.75" customHeight="1" x14ac:dyDescent="0.2">
      <c r="A19" s="1134" t="s">
        <v>580</v>
      </c>
      <c r="B19" s="1150">
        <v>241</v>
      </c>
      <c r="C19" s="247">
        <v>7.9526056215658896</v>
      </c>
      <c r="D19" s="247">
        <v>78.894835291627004</v>
      </c>
      <c r="E19" s="247">
        <v>29.057770329938801</v>
      </c>
      <c r="F19" s="76">
        <v>3.3979112320320866</v>
      </c>
      <c r="G19" s="247">
        <v>14.5001128947873</v>
      </c>
      <c r="H19" s="247">
        <v>27.509252885677501</v>
      </c>
      <c r="I19" s="247">
        <v>21.944922500992899</v>
      </c>
      <c r="J19" s="247">
        <v>11</v>
      </c>
      <c r="K19" s="247">
        <v>1.8</v>
      </c>
      <c r="L19" s="1144" t="s">
        <v>118</v>
      </c>
    </row>
    <row r="20" spans="1:12" ht="12.75" customHeight="1" x14ac:dyDescent="0.2">
      <c r="A20" s="1134" t="s">
        <v>581</v>
      </c>
      <c r="B20" s="1150">
        <v>331</v>
      </c>
      <c r="C20" s="1144">
        <v>4.7417668311094801</v>
      </c>
      <c r="D20" s="1144">
        <v>70.569628335427396</v>
      </c>
      <c r="E20" s="1144">
        <v>22.411678318655799</v>
      </c>
      <c r="F20" s="76">
        <v>2.9422439938625078</v>
      </c>
      <c r="G20" s="247">
        <v>16.378095686017399</v>
      </c>
      <c r="H20" s="1144">
        <v>18.973170978754101</v>
      </c>
      <c r="I20" s="247">
        <v>18.8729938972347</v>
      </c>
      <c r="J20" s="1144">
        <v>10.7</v>
      </c>
      <c r="K20" s="1144">
        <v>1.8</v>
      </c>
      <c r="L20" s="1144">
        <v>0.6</v>
      </c>
    </row>
    <row r="21" spans="1:12" ht="12.75" customHeight="1" x14ac:dyDescent="0.2">
      <c r="A21" s="1134" t="s">
        <v>582</v>
      </c>
      <c r="B21" s="1150">
        <v>239</v>
      </c>
      <c r="C21" s="1144">
        <v>5.8604318648500797</v>
      </c>
      <c r="D21" s="1144">
        <v>68.7811785980509</v>
      </c>
      <c r="E21" s="1144">
        <v>22.905603950746201</v>
      </c>
      <c r="F21" s="1137">
        <v>2.7331058906594694</v>
      </c>
      <c r="G21" s="247">
        <v>13.8754923206481</v>
      </c>
      <c r="H21" s="1144">
        <v>20.498467817167299</v>
      </c>
      <c r="I21" s="247">
        <v>19.896380631240401</v>
      </c>
      <c r="J21" s="1144">
        <v>9.3000000000000007</v>
      </c>
      <c r="K21" s="247">
        <v>1.6</v>
      </c>
      <c r="L21" s="1144">
        <v>0.2</v>
      </c>
    </row>
    <row r="22" spans="1:12" ht="12.75" customHeight="1" x14ac:dyDescent="0.2">
      <c r="A22" s="1134" t="s">
        <v>583</v>
      </c>
      <c r="B22" s="1150">
        <v>445</v>
      </c>
      <c r="C22" s="1144">
        <v>5.0143016878264097</v>
      </c>
      <c r="D22" s="1144">
        <v>69.808959283453106</v>
      </c>
      <c r="E22" s="247">
        <v>25.314832327349901</v>
      </c>
      <c r="F22" s="1137">
        <v>2.8656812498317579</v>
      </c>
      <c r="G22" s="1144">
        <v>12.4782153451371</v>
      </c>
      <c r="H22" s="1144">
        <v>16.683651559725899</v>
      </c>
      <c r="I22" s="1144">
        <v>13.980868542754401</v>
      </c>
      <c r="J22" s="1144">
        <v>6.3</v>
      </c>
      <c r="K22" s="1144">
        <v>0.9</v>
      </c>
      <c r="L22" s="1144" t="s">
        <v>118</v>
      </c>
    </row>
    <row r="23" spans="1:12" ht="12.75" customHeight="1" x14ac:dyDescent="0.2">
      <c r="A23" s="1134" t="s">
        <v>584</v>
      </c>
      <c r="B23" s="1150">
        <v>222</v>
      </c>
      <c r="C23" s="247">
        <v>5.9523776813775102</v>
      </c>
      <c r="D23" s="1144">
        <v>72.170896204803995</v>
      </c>
      <c r="E23" s="1144">
        <v>23.676484942112999</v>
      </c>
      <c r="F23" s="76">
        <v>3.0206601319364328</v>
      </c>
      <c r="G23" s="1144">
        <v>12.133440186068899</v>
      </c>
      <c r="H23" s="247">
        <v>24.780938373416198</v>
      </c>
      <c r="I23" s="1144">
        <v>13.9259012399115</v>
      </c>
      <c r="J23" s="247">
        <v>10.9</v>
      </c>
      <c r="K23" s="1144">
        <v>1.1000000000000001</v>
      </c>
      <c r="L23" s="247">
        <v>0.5</v>
      </c>
    </row>
    <row r="24" spans="1:12" ht="12.75" customHeight="1" x14ac:dyDescent="0.2">
      <c r="A24" s="1134" t="s">
        <v>585</v>
      </c>
      <c r="B24" s="1150">
        <v>320</v>
      </c>
      <c r="C24" s="1144">
        <v>4.2603919967837403</v>
      </c>
      <c r="D24" s="1144">
        <v>63.565515472233898</v>
      </c>
      <c r="E24" s="1144">
        <v>14.7884679609482</v>
      </c>
      <c r="F24" s="1137">
        <v>1.8936105639706331</v>
      </c>
      <c r="G24" s="247">
        <v>15.1418392586113</v>
      </c>
      <c r="H24" s="1144">
        <v>18.493368994062902</v>
      </c>
      <c r="I24" s="1144">
        <v>12.882411982890901</v>
      </c>
      <c r="J24" s="1144">
        <v>5.0999999999999996</v>
      </c>
      <c r="K24" s="1144">
        <v>1.2</v>
      </c>
      <c r="L24" s="1144">
        <v>0.5</v>
      </c>
    </row>
    <row r="25" spans="1:12" s="72" customFormat="1" ht="12.75" customHeight="1" x14ac:dyDescent="0.2">
      <c r="A25" s="1134" t="s">
        <v>586</v>
      </c>
      <c r="B25" s="1150">
        <v>393</v>
      </c>
      <c r="C25" s="1144">
        <v>4.4964704171172203</v>
      </c>
      <c r="D25" s="1144">
        <v>71.5549668885062</v>
      </c>
      <c r="E25" s="1144">
        <v>24.5640708464319</v>
      </c>
      <c r="F25" s="1137">
        <v>2.315733037241289</v>
      </c>
      <c r="G25" s="1144">
        <v>10.670823714726801</v>
      </c>
      <c r="H25" s="1144">
        <v>19.897357043241101</v>
      </c>
      <c r="I25" s="1144">
        <v>9.9120347163696199</v>
      </c>
      <c r="J25" s="1144">
        <v>8.5</v>
      </c>
      <c r="K25" s="1144">
        <v>1.7</v>
      </c>
      <c r="L25" s="1144">
        <v>0.5</v>
      </c>
    </row>
    <row r="26" spans="1:12" s="72" customFormat="1" ht="6" customHeight="1" x14ac:dyDescent="0.2">
      <c r="A26" s="1134"/>
      <c r="C26" s="1144"/>
      <c r="D26" s="1144"/>
      <c r="E26" s="1144"/>
      <c r="F26" s="1137"/>
      <c r="G26" s="1144"/>
      <c r="H26" s="1144"/>
      <c r="I26" s="1144"/>
      <c r="J26" s="1144"/>
      <c r="K26" s="1144"/>
      <c r="L26" s="1144"/>
    </row>
    <row r="27" spans="1:12" s="1143" customFormat="1" ht="12.75" customHeight="1" x14ac:dyDescent="0.2">
      <c r="A27" s="1140" t="s">
        <v>593</v>
      </c>
      <c r="B27" s="1151">
        <v>9977</v>
      </c>
      <c r="C27" s="649">
        <v>5.7577473363764398</v>
      </c>
      <c r="D27" s="649">
        <v>73.240233834242801</v>
      </c>
      <c r="E27" s="649">
        <v>23.971902938469299</v>
      </c>
      <c r="F27" s="1152">
        <v>2.8833386209433387</v>
      </c>
      <c r="G27" s="649">
        <v>12.3468576308252</v>
      </c>
      <c r="H27" s="649">
        <v>23.241433216371199</v>
      </c>
      <c r="I27" s="649">
        <v>14.0114370031653</v>
      </c>
      <c r="J27" s="649">
        <v>12.3</v>
      </c>
      <c r="K27" s="649">
        <v>1.5</v>
      </c>
      <c r="L27" s="649">
        <v>0.4</v>
      </c>
    </row>
    <row r="28" spans="1:12" ht="6" customHeight="1" x14ac:dyDescent="0.2">
      <c r="A28" s="1142"/>
      <c r="B28" s="1142"/>
      <c r="C28" s="1149"/>
      <c r="D28" s="1141"/>
      <c r="E28" s="1141"/>
      <c r="F28" s="1141"/>
      <c r="G28" s="1141"/>
      <c r="H28" s="1141"/>
      <c r="I28" s="1141"/>
      <c r="J28" s="1141"/>
      <c r="K28" s="1141"/>
      <c r="L28" s="1142"/>
    </row>
    <row r="29" spans="1:12" x14ac:dyDescent="0.2">
      <c r="A29" s="1410" t="s">
        <v>349</v>
      </c>
      <c r="B29" s="1410"/>
      <c r="C29" s="1410"/>
      <c r="D29" s="1410"/>
      <c r="E29" s="1410"/>
      <c r="F29" s="1410"/>
      <c r="G29" s="1410"/>
      <c r="H29" s="1410"/>
      <c r="I29" s="1410"/>
      <c r="J29" s="1410"/>
      <c r="K29" s="1410"/>
      <c r="L29" s="1410"/>
    </row>
    <row r="30" spans="1:12" x14ac:dyDescent="0.2">
      <c r="A30" s="1410" t="s">
        <v>359</v>
      </c>
      <c r="B30" s="1410"/>
      <c r="C30" s="1410"/>
      <c r="D30" s="1410"/>
      <c r="E30" s="1410"/>
      <c r="F30" s="1410"/>
      <c r="G30" s="1410"/>
      <c r="H30" s="1410"/>
      <c r="I30" s="1410"/>
      <c r="J30" s="1410"/>
      <c r="K30" s="1410"/>
      <c r="L30" s="1410"/>
    </row>
    <row r="31" spans="1:12" x14ac:dyDescent="0.2">
      <c r="A31" s="1410" t="s">
        <v>365</v>
      </c>
      <c r="B31" s="1410"/>
      <c r="C31" s="1410"/>
      <c r="D31" s="1410"/>
      <c r="E31" s="1410"/>
      <c r="F31" s="1410"/>
      <c r="G31" s="1410"/>
      <c r="H31" s="1410"/>
      <c r="I31" s="1410"/>
      <c r="J31" s="1410"/>
      <c r="K31" s="1410"/>
      <c r="L31" s="1410"/>
    </row>
    <row r="32" spans="1:12" x14ac:dyDescent="0.2">
      <c r="A32" s="1410" t="s">
        <v>366</v>
      </c>
      <c r="B32" s="1410"/>
      <c r="C32" s="1410"/>
      <c r="D32" s="1410"/>
      <c r="E32" s="1410"/>
      <c r="F32" s="1410"/>
      <c r="G32" s="1410"/>
      <c r="H32" s="1410"/>
      <c r="I32" s="1410"/>
      <c r="J32" s="1410"/>
      <c r="K32" s="1410"/>
      <c r="L32" s="1410"/>
    </row>
    <row r="33" spans="1:12" x14ac:dyDescent="0.2">
      <c r="A33" s="1410" t="s">
        <v>363</v>
      </c>
      <c r="B33" s="1410"/>
      <c r="C33" s="1410"/>
      <c r="D33" s="1410"/>
      <c r="E33" s="1410"/>
      <c r="F33" s="1410"/>
      <c r="G33" s="1410"/>
      <c r="H33" s="1410"/>
      <c r="I33" s="1410"/>
      <c r="J33" s="1410"/>
      <c r="K33" s="1410"/>
      <c r="L33" s="1410"/>
    </row>
    <row r="34" spans="1:12" x14ac:dyDescent="0.2">
      <c r="A34" s="1314" t="s">
        <v>587</v>
      </c>
      <c r="B34" s="1314"/>
      <c r="C34" s="1314"/>
      <c r="D34" s="1314"/>
      <c r="E34" s="1314"/>
      <c r="F34" s="1314"/>
      <c r="G34" s="1314"/>
      <c r="H34" s="1314"/>
      <c r="I34" s="1314"/>
      <c r="J34" s="1314"/>
      <c r="K34" s="1314"/>
      <c r="L34" s="1314"/>
    </row>
    <row r="35" spans="1:12" ht="6" customHeight="1" x14ac:dyDescent="0.2">
      <c r="A35" s="72"/>
      <c r="B35" s="1"/>
      <c r="C35" s="72"/>
      <c r="D35" s="72"/>
      <c r="E35" s="72"/>
      <c r="F35" s="72"/>
      <c r="G35" s="72"/>
      <c r="H35" s="72"/>
      <c r="I35" s="72"/>
      <c r="J35" s="72"/>
      <c r="K35" s="72"/>
      <c r="L35" s="72"/>
    </row>
    <row r="36" spans="1:12" s="72" customFormat="1" ht="15" customHeight="1" x14ac:dyDescent="0.2">
      <c r="A36" s="1340" t="s">
        <v>194</v>
      </c>
      <c r="B36" s="1340"/>
      <c r="C36" s="1340"/>
      <c r="D36" s="1340"/>
      <c r="E36" s="1340"/>
      <c r="F36" s="1340"/>
      <c r="G36" s="1340"/>
      <c r="H36" s="1340"/>
      <c r="I36" s="1340"/>
      <c r="J36" s="1340"/>
      <c r="K36" s="1340"/>
      <c r="L36" s="1340"/>
    </row>
  </sheetData>
  <mergeCells count="9">
    <mergeCell ref="H1:J1"/>
    <mergeCell ref="A32:L32"/>
    <mergeCell ref="A33:L33"/>
    <mergeCell ref="A34:L34"/>
    <mergeCell ref="A36:L36"/>
    <mergeCell ref="A2:L2"/>
    <mergeCell ref="A29:L29"/>
    <mergeCell ref="A30:L30"/>
    <mergeCell ref="A31:L31"/>
  </mergeCells>
  <hyperlinks>
    <hyperlink ref="H1:I1" location="Tabellförteckning!A1" display="Tabellförteckning!A1"/>
  </hyperlinks>
  <pageMargins left="0.7" right="0.7" top="0.75" bottom="0.75" header="0.3" footer="0.3"/>
  <pageSetup paperSize="9" scale="7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42"/>
  <sheetViews>
    <sheetView workbookViewId="0">
      <pane ySplit="4" topLeftCell="A5" activePane="bottomLeft" state="frozen"/>
      <selection activeCell="A2" sqref="A2:XFD2"/>
      <selection pane="bottomLeft" activeCell="B35" sqref="B35"/>
    </sheetView>
  </sheetViews>
  <sheetFormatPr defaultColWidth="9.140625" defaultRowHeight="15" x14ac:dyDescent="0.25"/>
  <cols>
    <col min="1" max="10" width="6.7109375" style="37" customWidth="1"/>
    <col min="11" max="11" width="9.140625" style="37"/>
    <col min="12" max="14" width="10.5703125" style="37" bestFit="1" customWidth="1"/>
    <col min="15" max="20" width="9.5703125" style="37" bestFit="1" customWidth="1"/>
    <col min="21" max="16384" width="9.140625" style="37"/>
  </cols>
  <sheetData>
    <row r="1" spans="1:14" s="74" customFormat="1" ht="30" customHeight="1" x14ac:dyDescent="0.25">
      <c r="A1" s="349"/>
      <c r="B1" s="117"/>
      <c r="D1" s="497"/>
      <c r="F1" s="1321" t="s">
        <v>200</v>
      </c>
      <c r="G1" s="1322"/>
      <c r="K1" s="1311" t="s">
        <v>328</v>
      </c>
      <c r="L1" s="1312"/>
      <c r="M1" s="1312"/>
    </row>
    <row r="2" spans="1:14" s="121" customFormat="1" ht="30" customHeight="1" x14ac:dyDescent="0.2">
      <c r="A2" s="1346" t="s">
        <v>552</v>
      </c>
      <c r="B2" s="1346"/>
      <c r="C2" s="1346"/>
      <c r="D2" s="1346"/>
      <c r="E2" s="1346"/>
      <c r="F2" s="1346"/>
      <c r="G2" s="1346"/>
      <c r="H2" s="1346"/>
      <c r="I2" s="1346"/>
      <c r="J2" s="1346"/>
      <c r="K2" s="3"/>
      <c r="L2" s="3"/>
      <c r="M2" s="3"/>
      <c r="N2" s="3"/>
    </row>
    <row r="3" spans="1:14" s="3" customFormat="1" ht="15" customHeight="1" x14ac:dyDescent="0.2">
      <c r="A3" s="4"/>
      <c r="B3" s="1345" t="s">
        <v>25</v>
      </c>
      <c r="C3" s="1345"/>
      <c r="D3" s="1345"/>
      <c r="E3" s="1345" t="s">
        <v>26</v>
      </c>
      <c r="F3" s="1345"/>
      <c r="G3" s="1345"/>
      <c r="H3" s="1345" t="s">
        <v>553</v>
      </c>
      <c r="I3" s="1345"/>
      <c r="J3" s="1345"/>
    </row>
    <row r="4" spans="1:14" s="3" customFormat="1" ht="15" customHeight="1" x14ac:dyDescent="0.2">
      <c r="A4" s="3" t="s">
        <v>39</v>
      </c>
      <c r="B4" s="108" t="s">
        <v>28</v>
      </c>
      <c r="C4" s="108" t="s">
        <v>29</v>
      </c>
      <c r="D4" s="1116" t="s">
        <v>550</v>
      </c>
      <c r="E4" s="108" t="s">
        <v>28</v>
      </c>
      <c r="F4" s="108" t="s">
        <v>29</v>
      </c>
      <c r="G4" s="1116" t="s">
        <v>550</v>
      </c>
      <c r="H4" s="1116" t="s">
        <v>28</v>
      </c>
      <c r="I4" s="1116" t="s">
        <v>29</v>
      </c>
      <c r="J4" s="1116" t="s">
        <v>550</v>
      </c>
    </row>
    <row r="5" spans="1:14" s="3" customFormat="1" ht="6" customHeight="1" x14ac:dyDescent="0.2">
      <c r="A5" s="273"/>
      <c r="B5" s="291"/>
      <c r="C5" s="291"/>
      <c r="D5" s="1121"/>
      <c r="E5" s="291"/>
      <c r="F5" s="291"/>
      <c r="G5" s="1121"/>
      <c r="H5" s="291"/>
      <c r="I5" s="291"/>
    </row>
    <row r="6" spans="1:14" s="3" customFormat="1" ht="12.75" customHeight="1" x14ac:dyDescent="0.2">
      <c r="A6" s="5">
        <v>1989</v>
      </c>
      <c r="B6" s="62">
        <v>93.894796640382211</v>
      </c>
      <c r="C6" s="62">
        <v>94.991320119102198</v>
      </c>
      <c r="D6" s="62">
        <v>94.430737117803005</v>
      </c>
      <c r="E6" s="62">
        <v>6.1052033596178203</v>
      </c>
      <c r="F6" s="62">
        <v>5.0086798808977901</v>
      </c>
      <c r="G6" s="62">
        <v>5.5692628821969796</v>
      </c>
      <c r="H6" s="150" t="s">
        <v>37</v>
      </c>
      <c r="I6" s="150" t="s">
        <v>37</v>
      </c>
      <c r="J6" s="150" t="s">
        <v>37</v>
      </c>
      <c r="L6" s="847"/>
    </row>
    <row r="7" spans="1:14" s="3" customFormat="1" ht="12.75" customHeight="1" x14ac:dyDescent="0.2">
      <c r="A7" s="5">
        <v>1990</v>
      </c>
      <c r="B7" s="62">
        <v>92.8749168935379</v>
      </c>
      <c r="C7" s="62">
        <v>92.992979165743591</v>
      </c>
      <c r="D7" s="62">
        <v>92.93250484601721</v>
      </c>
      <c r="E7" s="62">
        <v>7.1250831064620694</v>
      </c>
      <c r="F7" s="62">
        <v>7.0070208342563598</v>
      </c>
      <c r="G7" s="62">
        <v>7.0674951539827795</v>
      </c>
      <c r="H7" s="150" t="s">
        <v>37</v>
      </c>
      <c r="I7" s="150" t="s">
        <v>37</v>
      </c>
      <c r="J7" s="150" t="s">
        <v>37</v>
      </c>
      <c r="L7" s="847"/>
    </row>
    <row r="8" spans="1:14" s="3" customFormat="1" ht="12.75" customHeight="1" x14ac:dyDescent="0.2">
      <c r="A8" s="5">
        <v>1991</v>
      </c>
      <c r="B8" s="62">
        <v>92.1060861861353</v>
      </c>
      <c r="C8" s="62">
        <v>94.612056389626204</v>
      </c>
      <c r="D8" s="62">
        <v>93.331211507543799</v>
      </c>
      <c r="E8" s="62">
        <v>7.8939138138647102</v>
      </c>
      <c r="F8" s="62">
        <v>5.3879436103737399</v>
      </c>
      <c r="G8" s="62">
        <v>6.6687884924562502</v>
      </c>
      <c r="H8" s="150" t="s">
        <v>37</v>
      </c>
      <c r="I8" s="150" t="s">
        <v>37</v>
      </c>
      <c r="J8" s="150" t="s">
        <v>37</v>
      </c>
      <c r="L8" s="847"/>
    </row>
    <row r="9" spans="1:14" s="3" customFormat="1" ht="12.75" customHeight="1" x14ac:dyDescent="0.2">
      <c r="A9" s="5">
        <v>1992</v>
      </c>
      <c r="B9" s="62">
        <v>91.627888862501408</v>
      </c>
      <c r="C9" s="62">
        <v>94.482958082624307</v>
      </c>
      <c r="D9" s="62">
        <v>93.018022107945399</v>
      </c>
      <c r="E9" s="62">
        <v>8.3721111374985693</v>
      </c>
      <c r="F9" s="62">
        <v>5.5170419173757095</v>
      </c>
      <c r="G9" s="62">
        <v>6.9819778920545694</v>
      </c>
      <c r="H9" s="150" t="s">
        <v>37</v>
      </c>
      <c r="I9" s="150" t="s">
        <v>37</v>
      </c>
      <c r="J9" s="150" t="s">
        <v>37</v>
      </c>
      <c r="L9" s="847"/>
    </row>
    <row r="10" spans="1:14" s="3" customFormat="1" ht="12.75" customHeight="1" x14ac:dyDescent="0.2">
      <c r="A10" s="5">
        <v>1993</v>
      </c>
      <c r="B10" s="62">
        <v>92.610828188653699</v>
      </c>
      <c r="C10" s="62">
        <v>94.595614709769706</v>
      </c>
      <c r="D10" s="62">
        <v>93.574701185329303</v>
      </c>
      <c r="E10" s="62">
        <v>7.3891718113462703</v>
      </c>
      <c r="F10" s="62">
        <v>5.4043852902303096</v>
      </c>
      <c r="G10" s="62">
        <v>6.42529881467068</v>
      </c>
      <c r="H10" s="150" t="s">
        <v>37</v>
      </c>
      <c r="I10" s="150" t="s">
        <v>37</v>
      </c>
      <c r="J10" s="150" t="s">
        <v>37</v>
      </c>
      <c r="L10" s="847"/>
    </row>
    <row r="11" spans="1:14" s="3" customFormat="1" ht="12.75" customHeight="1" x14ac:dyDescent="0.2">
      <c r="A11" s="5">
        <v>1994</v>
      </c>
      <c r="B11" s="62">
        <v>91.368353873052797</v>
      </c>
      <c r="C11" s="62">
        <v>93.586138587545804</v>
      </c>
      <c r="D11" s="62">
        <v>92.450677849533605</v>
      </c>
      <c r="E11" s="62">
        <v>8.6316461269471603</v>
      </c>
      <c r="F11" s="62">
        <v>6.4138614124542208</v>
      </c>
      <c r="G11" s="62">
        <v>7.5493221504664003</v>
      </c>
      <c r="H11" s="150" t="s">
        <v>37</v>
      </c>
      <c r="I11" s="150" t="s">
        <v>37</v>
      </c>
      <c r="J11" s="150" t="s">
        <v>37</v>
      </c>
      <c r="L11" s="847"/>
    </row>
    <row r="12" spans="1:14" s="3" customFormat="1" ht="12.75" customHeight="1" x14ac:dyDescent="0.2">
      <c r="A12" s="5">
        <v>1995</v>
      </c>
      <c r="B12" s="62">
        <v>92.786913691826499</v>
      </c>
      <c r="C12" s="62">
        <v>93.239471632294908</v>
      </c>
      <c r="D12" s="62">
        <v>93.007806241183005</v>
      </c>
      <c r="E12" s="62">
        <v>7.2130863081734802</v>
      </c>
      <c r="F12" s="62">
        <v>6.7605283677050902</v>
      </c>
      <c r="G12" s="62">
        <v>6.9921937588170291</v>
      </c>
      <c r="H12" s="150" t="s">
        <v>37</v>
      </c>
      <c r="I12" s="150" t="s">
        <v>37</v>
      </c>
      <c r="J12" s="150" t="s">
        <v>37</v>
      </c>
      <c r="L12" s="847"/>
    </row>
    <row r="13" spans="1:14" s="3" customFormat="1" ht="12.75" customHeight="1" x14ac:dyDescent="0.2">
      <c r="A13" s="5">
        <v>1996</v>
      </c>
      <c r="B13" s="62">
        <v>93.291259640224496</v>
      </c>
      <c r="C13" s="62">
        <v>94.879163010685801</v>
      </c>
      <c r="D13" s="62">
        <v>94.065167512440993</v>
      </c>
      <c r="E13" s="62">
        <v>6.7087403597755095</v>
      </c>
      <c r="F13" s="62">
        <v>5.1208369893141796</v>
      </c>
      <c r="G13" s="62">
        <v>5.93483248755898</v>
      </c>
      <c r="H13" s="150" t="s">
        <v>37</v>
      </c>
      <c r="I13" s="150" t="s">
        <v>37</v>
      </c>
      <c r="J13" s="150" t="s">
        <v>37</v>
      </c>
      <c r="L13" s="847"/>
    </row>
    <row r="14" spans="1:14" s="3" customFormat="1" ht="12.75" customHeight="1" x14ac:dyDescent="0.2">
      <c r="A14" s="5">
        <v>1997</v>
      </c>
      <c r="B14" s="62">
        <v>91.8419131589323</v>
      </c>
      <c r="C14" s="62">
        <v>92.98746633921769</v>
      </c>
      <c r="D14" s="62">
        <v>92.401873631097601</v>
      </c>
      <c r="E14" s="62">
        <v>8.1580868410677301</v>
      </c>
      <c r="F14" s="62">
        <v>7.0125336607823305</v>
      </c>
      <c r="G14" s="62">
        <v>7.5981263689024097</v>
      </c>
      <c r="H14" s="150" t="s">
        <v>37</v>
      </c>
      <c r="I14" s="150" t="s">
        <v>37</v>
      </c>
      <c r="J14" s="150" t="s">
        <v>37</v>
      </c>
      <c r="L14" s="847"/>
    </row>
    <row r="15" spans="1:14" s="3" customFormat="1" ht="12.75" customHeight="1" x14ac:dyDescent="0.2">
      <c r="A15" s="5">
        <v>1998</v>
      </c>
      <c r="B15" s="62">
        <v>89.198415043814904</v>
      </c>
      <c r="C15" s="62">
        <v>90.221695238685399</v>
      </c>
      <c r="D15" s="62">
        <v>89.695161596399302</v>
      </c>
      <c r="E15" s="62">
        <v>10.801584956185099</v>
      </c>
      <c r="F15" s="62">
        <v>9.7783047613146596</v>
      </c>
      <c r="G15" s="62">
        <v>10.3048384036007</v>
      </c>
      <c r="H15" s="150" t="s">
        <v>37</v>
      </c>
      <c r="I15" s="150" t="s">
        <v>37</v>
      </c>
      <c r="J15" s="150" t="s">
        <v>37</v>
      </c>
      <c r="L15" s="847"/>
    </row>
    <row r="16" spans="1:14" s="3" customFormat="1" ht="12.75" customHeight="1" x14ac:dyDescent="0.2">
      <c r="A16" s="5">
        <v>1999</v>
      </c>
      <c r="B16" s="62">
        <v>87.079369093838594</v>
      </c>
      <c r="C16" s="62">
        <v>88.742894156054803</v>
      </c>
      <c r="D16" s="62">
        <v>87.886650193363096</v>
      </c>
      <c r="E16" s="62">
        <v>12.920630906161401</v>
      </c>
      <c r="F16" s="62">
        <v>11.257105843945201</v>
      </c>
      <c r="G16" s="62">
        <v>12.113349806636901</v>
      </c>
      <c r="H16" s="150" t="s">
        <v>37</v>
      </c>
      <c r="I16" s="150" t="s">
        <v>37</v>
      </c>
      <c r="J16" s="150" t="s">
        <v>37</v>
      </c>
      <c r="L16" s="847"/>
    </row>
    <row r="17" spans="1:12" s="3" customFormat="1" ht="12.75" customHeight="1" x14ac:dyDescent="0.2">
      <c r="A17" s="5">
        <v>2000</v>
      </c>
      <c r="B17" s="62">
        <v>85.225085808114102</v>
      </c>
      <c r="C17" s="62">
        <v>88.827888538007699</v>
      </c>
      <c r="D17" s="62">
        <v>87.046061009838098</v>
      </c>
      <c r="E17" s="62">
        <v>14.774914191885898</v>
      </c>
      <c r="F17" s="62">
        <v>11.1721114619923</v>
      </c>
      <c r="G17" s="62">
        <v>12.9539389901619</v>
      </c>
      <c r="H17" s="150" t="s">
        <v>37</v>
      </c>
      <c r="I17" s="150" t="s">
        <v>37</v>
      </c>
      <c r="J17" s="150" t="s">
        <v>37</v>
      </c>
      <c r="L17" s="847"/>
    </row>
    <row r="18" spans="1:12" s="3" customFormat="1" ht="12.75" customHeight="1" x14ac:dyDescent="0.2">
      <c r="A18" s="5">
        <v>2001</v>
      </c>
      <c r="B18" s="62">
        <v>86.357715154841301</v>
      </c>
      <c r="C18" s="62">
        <v>88.848288513996692</v>
      </c>
      <c r="D18" s="62">
        <v>87.566922267571201</v>
      </c>
      <c r="E18" s="62">
        <v>13.6422848451587</v>
      </c>
      <c r="F18" s="62">
        <v>11.1517114860033</v>
      </c>
      <c r="G18" s="62">
        <v>12.433077732428801</v>
      </c>
      <c r="H18" s="150" t="s">
        <v>37</v>
      </c>
      <c r="I18" s="150" t="s">
        <v>37</v>
      </c>
      <c r="J18" s="150" t="s">
        <v>37</v>
      </c>
      <c r="L18" s="847"/>
    </row>
    <row r="19" spans="1:12" s="3" customFormat="1" ht="12.75" customHeight="1" x14ac:dyDescent="0.2">
      <c r="A19" s="5">
        <v>2002</v>
      </c>
      <c r="B19" s="62">
        <v>87.681353180046798</v>
      </c>
      <c r="C19" s="62">
        <v>88.606396443259499</v>
      </c>
      <c r="D19" s="62">
        <v>88.129574061098808</v>
      </c>
      <c r="E19" s="62">
        <v>12.3186468199532</v>
      </c>
      <c r="F19" s="62">
        <v>11.3936035567405</v>
      </c>
      <c r="G19" s="62">
        <v>11.870425938901199</v>
      </c>
      <c r="H19" s="150" t="s">
        <v>37</v>
      </c>
      <c r="I19" s="150" t="s">
        <v>37</v>
      </c>
      <c r="J19" s="150" t="s">
        <v>37</v>
      </c>
      <c r="L19" s="847"/>
    </row>
    <row r="20" spans="1:12" s="3" customFormat="1" ht="12.75" customHeight="1" x14ac:dyDescent="0.2">
      <c r="A20" s="5">
        <v>2003</v>
      </c>
      <c r="B20" s="62">
        <v>88.777399429993991</v>
      </c>
      <c r="C20" s="62">
        <v>89.375916812416108</v>
      </c>
      <c r="D20" s="62">
        <v>89.070367509745793</v>
      </c>
      <c r="E20" s="62">
        <v>11.222600570006</v>
      </c>
      <c r="F20" s="62">
        <v>10.624083187583901</v>
      </c>
      <c r="G20" s="62">
        <v>10.9296324902542</v>
      </c>
      <c r="H20" s="150" t="s">
        <v>37</v>
      </c>
      <c r="I20" s="150" t="s">
        <v>37</v>
      </c>
      <c r="J20" s="150" t="s">
        <v>37</v>
      </c>
      <c r="L20" s="847"/>
    </row>
    <row r="21" spans="1:12" s="3" customFormat="1" ht="12.75" customHeight="1" x14ac:dyDescent="0.2">
      <c r="A21" s="5">
        <v>2004</v>
      </c>
      <c r="B21" s="62">
        <v>88.826167449624208</v>
      </c>
      <c r="C21" s="62">
        <v>87.748807090432706</v>
      </c>
      <c r="D21" s="62">
        <v>88.303913380246797</v>
      </c>
      <c r="E21" s="62">
        <v>11.173832550375799</v>
      </c>
      <c r="F21" s="62">
        <v>12.251192909567301</v>
      </c>
      <c r="G21" s="62">
        <v>11.696086619753201</v>
      </c>
      <c r="H21" s="150" t="s">
        <v>37</v>
      </c>
      <c r="I21" s="150" t="s">
        <v>37</v>
      </c>
      <c r="J21" s="150" t="s">
        <v>37</v>
      </c>
      <c r="L21" s="847"/>
    </row>
    <row r="22" spans="1:12" s="3" customFormat="1" ht="12.75" customHeight="1" x14ac:dyDescent="0.2">
      <c r="A22" s="5">
        <v>2005</v>
      </c>
      <c r="B22" s="62">
        <v>89.875795082587601</v>
      </c>
      <c r="C22" s="62">
        <v>86.137264857520606</v>
      </c>
      <c r="D22" s="62">
        <v>88.058561937101004</v>
      </c>
      <c r="E22" s="62">
        <v>10.124204917412399</v>
      </c>
      <c r="F22" s="62">
        <v>13.862735142479398</v>
      </c>
      <c r="G22" s="62">
        <v>11.941438062899</v>
      </c>
      <c r="H22" s="150" t="s">
        <v>37</v>
      </c>
      <c r="I22" s="150" t="s">
        <v>37</v>
      </c>
      <c r="J22" s="150" t="s">
        <v>37</v>
      </c>
      <c r="L22" s="847"/>
    </row>
    <row r="23" spans="1:12" s="3" customFormat="1" ht="12.75" customHeight="1" x14ac:dyDescent="0.2">
      <c r="A23" s="5">
        <v>2006</v>
      </c>
      <c r="B23" s="62">
        <v>89.5196216630968</v>
      </c>
      <c r="C23" s="62">
        <v>88.615484519722997</v>
      </c>
      <c r="D23" s="62">
        <v>89.078586083974301</v>
      </c>
      <c r="E23" s="62">
        <v>10.4803783369032</v>
      </c>
      <c r="F23" s="62">
        <v>11.384515480276999</v>
      </c>
      <c r="G23" s="62">
        <v>10.921413916025701</v>
      </c>
      <c r="H23" s="150" t="s">
        <v>37</v>
      </c>
      <c r="I23" s="150" t="s">
        <v>37</v>
      </c>
      <c r="J23" s="150" t="s">
        <v>37</v>
      </c>
      <c r="L23" s="847"/>
    </row>
    <row r="24" spans="1:12" s="3" customFormat="1" ht="12.75" customHeight="1" x14ac:dyDescent="0.2">
      <c r="A24" s="5">
        <v>2007</v>
      </c>
      <c r="B24" s="62">
        <v>90.708415697624602</v>
      </c>
      <c r="C24" s="62">
        <v>90.538456257604608</v>
      </c>
      <c r="D24" s="62">
        <v>90.626105146266497</v>
      </c>
      <c r="E24" s="62">
        <v>9.2915843023754086</v>
      </c>
      <c r="F24" s="62">
        <v>9.4615437423954294</v>
      </c>
      <c r="G24" s="62">
        <v>9.3738948537334998</v>
      </c>
      <c r="H24" s="150" t="s">
        <v>37</v>
      </c>
      <c r="I24" s="150" t="s">
        <v>37</v>
      </c>
      <c r="J24" s="150" t="s">
        <v>37</v>
      </c>
      <c r="L24" s="847"/>
    </row>
    <row r="25" spans="1:12" s="3" customFormat="1" ht="12.75" customHeight="1" x14ac:dyDescent="0.2">
      <c r="A25" s="5">
        <v>2008</v>
      </c>
      <c r="B25" s="62">
        <v>90.408837770896895</v>
      </c>
      <c r="C25" s="62">
        <v>89.032577609205205</v>
      </c>
      <c r="D25" s="62">
        <v>89.740796608111296</v>
      </c>
      <c r="E25" s="62">
        <v>9.5911622291030696</v>
      </c>
      <c r="F25" s="62">
        <v>10.9674223907948</v>
      </c>
      <c r="G25" s="62">
        <v>10.259203391888699</v>
      </c>
      <c r="H25" s="150" t="s">
        <v>37</v>
      </c>
      <c r="I25" s="150" t="s">
        <v>37</v>
      </c>
      <c r="J25" s="150" t="s">
        <v>37</v>
      </c>
      <c r="L25" s="847"/>
    </row>
    <row r="26" spans="1:12" s="3" customFormat="1" ht="12.75" customHeight="1" x14ac:dyDescent="0.2">
      <c r="A26" s="5">
        <v>2009</v>
      </c>
      <c r="B26" s="62">
        <v>89.7155132439471</v>
      </c>
      <c r="C26" s="62">
        <v>91.440701473761905</v>
      </c>
      <c r="D26" s="62">
        <v>90.557552755406505</v>
      </c>
      <c r="E26" s="62">
        <v>10.2844867560529</v>
      </c>
      <c r="F26" s="62">
        <v>8.5592985262380505</v>
      </c>
      <c r="G26" s="62">
        <v>9.4424472445934704</v>
      </c>
      <c r="H26" s="150" t="s">
        <v>37</v>
      </c>
      <c r="I26" s="150" t="s">
        <v>37</v>
      </c>
      <c r="J26" s="150" t="s">
        <v>37</v>
      </c>
      <c r="L26" s="847"/>
    </row>
    <row r="27" spans="1:12" s="3" customFormat="1" ht="12.75" customHeight="1" x14ac:dyDescent="0.2">
      <c r="A27" s="5">
        <v>2010</v>
      </c>
      <c r="B27" s="62">
        <v>92.328590410512206</v>
      </c>
      <c r="C27" s="62">
        <v>91.994725786650505</v>
      </c>
      <c r="D27" s="62">
        <v>92.166256051635202</v>
      </c>
      <c r="E27" s="62">
        <v>7.671409589487781</v>
      </c>
      <c r="F27" s="62">
        <v>8.005274213349491</v>
      </c>
      <c r="G27" s="62">
        <v>7.8337439483647699</v>
      </c>
      <c r="H27" s="150" t="s">
        <v>37</v>
      </c>
      <c r="I27" s="150" t="s">
        <v>37</v>
      </c>
      <c r="J27" s="150" t="s">
        <v>37</v>
      </c>
      <c r="L27" s="847"/>
    </row>
    <row r="28" spans="1:12" s="3" customFormat="1" ht="12.75" customHeight="1" x14ac:dyDescent="0.2">
      <c r="A28" s="5">
        <v>2011</v>
      </c>
      <c r="B28" s="62">
        <v>92.899787309548302</v>
      </c>
      <c r="C28" s="62">
        <v>92.710987084130409</v>
      </c>
      <c r="D28" s="62">
        <v>92.808544462112891</v>
      </c>
      <c r="E28" s="62">
        <v>7.1002126904517002</v>
      </c>
      <c r="F28" s="62">
        <v>7.2890129158695904</v>
      </c>
      <c r="G28" s="62">
        <v>7.1914555378870997</v>
      </c>
      <c r="H28" s="150" t="s">
        <v>37</v>
      </c>
      <c r="I28" s="150" t="s">
        <v>37</v>
      </c>
      <c r="J28" s="150" t="s">
        <v>37</v>
      </c>
      <c r="L28" s="847"/>
    </row>
    <row r="29" spans="1:12" s="3" customFormat="1" ht="12.75" customHeight="1" x14ac:dyDescent="0.2">
      <c r="A29" s="5" t="s">
        <v>89</v>
      </c>
      <c r="B29" s="62">
        <v>94.013692333468398</v>
      </c>
      <c r="C29" s="62">
        <v>93.864677381927294</v>
      </c>
      <c r="D29" s="62">
        <v>93.941234691820497</v>
      </c>
      <c r="E29" s="62">
        <v>5.9863076665316104</v>
      </c>
      <c r="F29" s="62">
        <v>6.1353226180727205</v>
      </c>
      <c r="G29" s="62">
        <v>6.0587653081795096</v>
      </c>
      <c r="H29" s="150" t="s">
        <v>37</v>
      </c>
      <c r="I29" s="150" t="s">
        <v>37</v>
      </c>
      <c r="J29" s="150" t="s">
        <v>37</v>
      </c>
      <c r="L29" s="847"/>
    </row>
    <row r="30" spans="1:12" s="3" customFormat="1" ht="12.75" customHeight="1" x14ac:dyDescent="0.2">
      <c r="A30" s="5" t="s">
        <v>90</v>
      </c>
      <c r="B30" s="62">
        <v>92.6740138797594</v>
      </c>
      <c r="C30" s="62">
        <v>93.558149045693696</v>
      </c>
      <c r="D30" s="62">
        <v>93.106552122148301</v>
      </c>
      <c r="E30" s="62">
        <v>6.5175389188045303</v>
      </c>
      <c r="F30" s="62">
        <v>6.0426281875657999</v>
      </c>
      <c r="G30" s="62">
        <v>6.2852022118208604</v>
      </c>
      <c r="H30" s="62">
        <v>0.80844720143609194</v>
      </c>
      <c r="I30" s="62">
        <v>0.39922276674051399</v>
      </c>
      <c r="J30" s="62">
        <v>0.60824566603084507</v>
      </c>
    </row>
    <row r="31" spans="1:12" s="3" customFormat="1" ht="12.75" customHeight="1" x14ac:dyDescent="0.2">
      <c r="A31" s="5">
        <v>2013</v>
      </c>
      <c r="B31" s="62">
        <v>95.002343516692406</v>
      </c>
      <c r="C31" s="62">
        <v>94.804508409203109</v>
      </c>
      <c r="D31" s="62">
        <v>94.906426681178104</v>
      </c>
      <c r="E31" s="62">
        <v>4.2330971197054996</v>
      </c>
      <c r="F31" s="62">
        <v>4.7058481799790304</v>
      </c>
      <c r="G31" s="62">
        <v>4.4623020685285395</v>
      </c>
      <c r="H31" s="62">
        <v>0.76455936360210397</v>
      </c>
      <c r="I31" s="62">
        <v>0.48964341081787499</v>
      </c>
      <c r="J31" s="62">
        <v>0.63127125029340792</v>
      </c>
    </row>
    <row r="32" spans="1:12" s="3" customFormat="1" ht="12.75" customHeight="1" x14ac:dyDescent="0.2">
      <c r="A32" s="5">
        <v>2014</v>
      </c>
      <c r="B32" s="62">
        <v>95.410243308851193</v>
      </c>
      <c r="C32" s="62">
        <v>95.253302719877894</v>
      </c>
      <c r="D32" s="62">
        <v>95.33437637076851</v>
      </c>
      <c r="E32" s="62">
        <v>3.6871420616587605</v>
      </c>
      <c r="F32" s="62">
        <v>4.4109133729459504</v>
      </c>
      <c r="G32" s="62">
        <v>4.03702167928114</v>
      </c>
      <c r="H32" s="62">
        <v>0.90261462949003413</v>
      </c>
      <c r="I32" s="62">
        <v>0.33578390717614504</v>
      </c>
      <c r="J32" s="62">
        <v>0.62860194995028096</v>
      </c>
    </row>
    <row r="33" spans="1:20" s="3" customFormat="1" ht="12.75" customHeight="1" x14ac:dyDescent="0.2">
      <c r="A33" s="5">
        <v>2015</v>
      </c>
      <c r="B33" s="62">
        <v>94.152258855493002</v>
      </c>
      <c r="C33" s="62">
        <v>94.9593411347238</v>
      </c>
      <c r="D33" s="62">
        <v>94.543419192087498</v>
      </c>
      <c r="E33" s="62">
        <v>4.1633061903319701</v>
      </c>
      <c r="F33" s="62">
        <v>4.1197837764288296</v>
      </c>
      <c r="G33" s="62">
        <v>4.1422126258840199</v>
      </c>
      <c r="H33" s="62">
        <v>1.6844349541749799</v>
      </c>
      <c r="I33" s="62">
        <v>0.920875088847386</v>
      </c>
      <c r="J33" s="62">
        <v>1.31436818202853</v>
      </c>
    </row>
    <row r="34" spans="1:20" s="3" customFormat="1" ht="12.75" customHeight="1" x14ac:dyDescent="0.2">
      <c r="A34" s="617">
        <v>2016</v>
      </c>
      <c r="B34" s="62">
        <v>96.066157546390698</v>
      </c>
      <c r="C34" s="62">
        <v>95.943198655846402</v>
      </c>
      <c r="D34" s="62">
        <v>96.007678369761692</v>
      </c>
      <c r="E34" s="62">
        <v>3.2387855253075601</v>
      </c>
      <c r="F34" s="62">
        <v>3.2256826134824204</v>
      </c>
      <c r="G34" s="62">
        <v>3.2325537880855895</v>
      </c>
      <c r="H34" s="62">
        <v>0.69505692830175103</v>
      </c>
      <c r="I34" s="62">
        <v>0.83111873067116404</v>
      </c>
      <c r="J34" s="62">
        <v>0.75976784215274895</v>
      </c>
      <c r="K34" s="124"/>
    </row>
    <row r="35" spans="1:20" s="3" customFormat="1" ht="12.75" customHeight="1" x14ac:dyDescent="0.2">
      <c r="A35" s="895">
        <v>2017</v>
      </c>
      <c r="B35" s="62">
        <v>96.038296467481004</v>
      </c>
      <c r="C35" s="62">
        <v>94.801223241590208</v>
      </c>
      <c r="D35" s="62">
        <v>95.428667113194905</v>
      </c>
      <c r="E35" s="62">
        <v>2.60812149224166</v>
      </c>
      <c r="F35" s="62">
        <v>4.5871559633027497</v>
      </c>
      <c r="G35" s="62">
        <v>3.5833891493637</v>
      </c>
      <c r="H35" s="62">
        <v>1.35358204027732</v>
      </c>
      <c r="I35" s="62">
        <v>0.61162079510703404</v>
      </c>
      <c r="J35" s="62">
        <v>0.98794373744139297</v>
      </c>
      <c r="K35" s="124"/>
    </row>
    <row r="36" spans="1:20" s="3" customFormat="1" ht="12.75" customHeight="1" x14ac:dyDescent="0.2">
      <c r="A36" s="5">
        <v>2018</v>
      </c>
      <c r="B36" s="62">
        <v>96.227042219384202</v>
      </c>
      <c r="C36" s="62">
        <v>94.780283581892405</v>
      </c>
      <c r="D36" s="62">
        <v>95.536241246449208</v>
      </c>
      <c r="E36" s="62">
        <v>2.1491209621132601</v>
      </c>
      <c r="F36" s="62">
        <v>3.56813573474389</v>
      </c>
      <c r="G36" s="62">
        <v>2.8266747434694501</v>
      </c>
      <c r="H36" s="62">
        <v>1.6238368185025502</v>
      </c>
      <c r="I36" s="62">
        <v>1.6515806833637399</v>
      </c>
      <c r="J36" s="62">
        <v>1.6370840100813098</v>
      </c>
      <c r="K36" s="124"/>
    </row>
    <row r="37" spans="1:20" ht="6" customHeight="1" x14ac:dyDescent="0.25">
      <c r="A37" s="156"/>
      <c r="B37" s="157"/>
      <c r="C37" s="157"/>
      <c r="D37" s="157"/>
      <c r="E37" s="157"/>
      <c r="F37" s="157"/>
      <c r="G37" s="157"/>
      <c r="H37" s="157"/>
      <c r="I37" s="157"/>
      <c r="J37" s="157"/>
      <c r="K37" s="480"/>
    </row>
    <row r="38" spans="1:20" s="18" customFormat="1" ht="12.75" customHeight="1" x14ac:dyDescent="0.25">
      <c r="A38" s="1323" t="s">
        <v>280</v>
      </c>
      <c r="B38" s="1323"/>
      <c r="C38" s="1323"/>
      <c r="D38" s="1323"/>
      <c r="E38" s="1323"/>
      <c r="F38" s="1323"/>
      <c r="G38" s="1323"/>
      <c r="H38" s="1323"/>
      <c r="I38" s="1323"/>
      <c r="J38" s="1323"/>
      <c r="K38" s="37"/>
      <c r="L38" s="37"/>
      <c r="M38" s="37"/>
      <c r="N38" s="37"/>
      <c r="O38" s="37"/>
      <c r="P38" s="37"/>
      <c r="Q38" s="37"/>
      <c r="R38" s="37"/>
      <c r="S38" s="37"/>
      <c r="T38" s="37"/>
    </row>
    <row r="39" spans="1:20" s="1111" customFormat="1" ht="12.75" customHeight="1" x14ac:dyDescent="0.25">
      <c r="A39" s="1344" t="s">
        <v>554</v>
      </c>
      <c r="B39" s="1344"/>
      <c r="C39" s="1344"/>
      <c r="D39" s="1344"/>
      <c r="E39" s="1344"/>
      <c r="F39" s="1344"/>
      <c r="G39" s="1344"/>
      <c r="H39" s="1344"/>
      <c r="I39" s="1344"/>
      <c r="J39" s="1344"/>
      <c r="K39" s="37"/>
      <c r="L39" s="37"/>
      <c r="M39" s="37"/>
      <c r="N39" s="37"/>
      <c r="O39" s="37"/>
      <c r="P39" s="37"/>
      <c r="Q39" s="37"/>
      <c r="R39" s="37"/>
      <c r="S39" s="37"/>
      <c r="T39" s="37"/>
    </row>
    <row r="40" spans="1:20" s="1117" customFormat="1" ht="26.25" customHeight="1" x14ac:dyDescent="0.25">
      <c r="A40" s="1323" t="s">
        <v>555</v>
      </c>
      <c r="B40" s="1323"/>
      <c r="C40" s="1323"/>
      <c r="D40" s="1323"/>
      <c r="E40" s="1323"/>
      <c r="F40" s="1323"/>
      <c r="G40" s="1323"/>
      <c r="H40" s="1323"/>
      <c r="I40" s="1323"/>
      <c r="J40" s="1323"/>
      <c r="K40" s="37"/>
      <c r="L40" s="37"/>
      <c r="M40" s="37"/>
      <c r="N40" s="37"/>
      <c r="O40" s="37"/>
      <c r="P40" s="37"/>
      <c r="Q40" s="37"/>
      <c r="R40" s="37"/>
      <c r="S40" s="37"/>
      <c r="T40" s="37"/>
    </row>
    <row r="41" spans="1:20" s="18" customFormat="1" ht="6" customHeight="1" x14ac:dyDescent="0.2">
      <c r="A41" s="203"/>
      <c r="B41" s="198"/>
      <c r="C41" s="198"/>
      <c r="D41" s="198"/>
      <c r="E41" s="198"/>
      <c r="F41" s="198"/>
      <c r="G41" s="198"/>
      <c r="H41" s="198"/>
      <c r="I41" s="198"/>
      <c r="J41" s="198"/>
      <c r="K41" s="198"/>
      <c r="L41" s="198"/>
      <c r="M41" s="198"/>
      <c r="N41" s="198"/>
      <c r="O41" s="198"/>
      <c r="P41" s="198"/>
      <c r="Q41" s="198"/>
    </row>
    <row r="42" spans="1:20" ht="12.75" customHeight="1" x14ac:dyDescent="0.25">
      <c r="A42" s="1313" t="s">
        <v>194</v>
      </c>
      <c r="B42" s="1313"/>
      <c r="C42" s="1313"/>
      <c r="D42" s="1313"/>
      <c r="E42" s="1313"/>
      <c r="F42" s="1313"/>
      <c r="G42" s="1313"/>
      <c r="H42" s="1313"/>
      <c r="I42" s="1313"/>
      <c r="J42" s="1313"/>
    </row>
  </sheetData>
  <mergeCells count="10">
    <mergeCell ref="A38:J38"/>
    <mergeCell ref="A40:J40"/>
    <mergeCell ref="A39:J39"/>
    <mergeCell ref="A42:J42"/>
    <mergeCell ref="K1:M1"/>
    <mergeCell ref="F1:G1"/>
    <mergeCell ref="H3:J3"/>
    <mergeCell ref="B3:D3"/>
    <mergeCell ref="E3:G3"/>
    <mergeCell ref="A2:J2"/>
  </mergeCells>
  <hyperlinks>
    <hyperlink ref="K1:M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30"/>
  <sheetViews>
    <sheetView workbookViewId="0">
      <pane ySplit="4" topLeftCell="A5" activePane="bottomLeft" state="frozen"/>
      <selection activeCell="A2" sqref="A2:XFD2"/>
      <selection pane="bottomLeft" activeCell="A25" sqref="A25:J25"/>
    </sheetView>
  </sheetViews>
  <sheetFormatPr defaultColWidth="9.140625" defaultRowHeight="15" x14ac:dyDescent="0.25"/>
  <cols>
    <col min="1" max="10" width="6.7109375" style="37" customWidth="1"/>
    <col min="11" max="16384" width="9.140625" style="37"/>
  </cols>
  <sheetData>
    <row r="1" spans="1:14" s="74" customFormat="1" ht="30" customHeight="1" x14ac:dyDescent="0.25">
      <c r="A1" s="349"/>
      <c r="B1" s="117"/>
      <c r="D1" s="489"/>
      <c r="F1" s="1321" t="s">
        <v>200</v>
      </c>
      <c r="G1" s="1322"/>
      <c r="K1" s="1311" t="s">
        <v>328</v>
      </c>
      <c r="L1" s="1312"/>
      <c r="M1" s="1312"/>
    </row>
    <row r="2" spans="1:14" s="121" customFormat="1" ht="30" customHeight="1" x14ac:dyDescent="0.2">
      <c r="A2" s="1337" t="s">
        <v>556</v>
      </c>
      <c r="B2" s="1337"/>
      <c r="C2" s="1337"/>
      <c r="D2" s="1337"/>
      <c r="E2" s="1337"/>
      <c r="F2" s="1337"/>
      <c r="G2" s="1337"/>
      <c r="H2" s="1337"/>
      <c r="I2" s="1337"/>
      <c r="J2" s="1337"/>
      <c r="K2" s="3"/>
      <c r="L2" s="3"/>
      <c r="M2" s="3"/>
      <c r="N2" s="3"/>
    </row>
    <row r="3" spans="1:14" s="3" customFormat="1" ht="15" customHeight="1" x14ac:dyDescent="0.2">
      <c r="A3" s="1122"/>
      <c r="B3" s="1345" t="s">
        <v>25</v>
      </c>
      <c r="C3" s="1345"/>
      <c r="D3" s="1345"/>
      <c r="E3" s="1345" t="s">
        <v>26</v>
      </c>
      <c r="F3" s="1345"/>
      <c r="G3" s="1345"/>
      <c r="H3" s="1345" t="s">
        <v>553</v>
      </c>
      <c r="I3" s="1345"/>
      <c r="J3" s="1345"/>
    </row>
    <row r="4" spans="1:14" s="3" customFormat="1" ht="15" customHeight="1" x14ac:dyDescent="0.2">
      <c r="A4" s="3" t="s">
        <v>39</v>
      </c>
      <c r="B4" s="108" t="s">
        <v>28</v>
      </c>
      <c r="C4" s="108" t="s">
        <v>29</v>
      </c>
      <c r="D4" s="1116" t="s">
        <v>550</v>
      </c>
      <c r="E4" s="108" t="s">
        <v>28</v>
      </c>
      <c r="F4" s="108" t="s">
        <v>29</v>
      </c>
      <c r="G4" s="1116" t="s">
        <v>550</v>
      </c>
      <c r="H4" s="479" t="s">
        <v>28</v>
      </c>
      <c r="I4" s="479" t="s">
        <v>29</v>
      </c>
      <c r="J4" s="1116" t="s">
        <v>550</v>
      </c>
    </row>
    <row r="5" spans="1:14" s="3" customFormat="1" ht="6" customHeight="1" x14ac:dyDescent="0.2">
      <c r="A5" s="273"/>
      <c r="B5" s="291"/>
      <c r="C5" s="291"/>
      <c r="D5" s="1121"/>
      <c r="E5" s="291"/>
      <c r="F5" s="291"/>
      <c r="G5" s="1121"/>
      <c r="H5" s="291"/>
      <c r="I5" s="291"/>
    </row>
    <row r="6" spans="1:14" s="3" customFormat="1" ht="12.75" customHeight="1" x14ac:dyDescent="0.25">
      <c r="A6" s="5">
        <v>2004</v>
      </c>
      <c r="B6" s="62">
        <v>79.295349076019093</v>
      </c>
      <c r="C6" s="62">
        <v>84.070913158669597</v>
      </c>
      <c r="D6" s="62">
        <v>81.614558584319099</v>
      </c>
      <c r="E6" s="62">
        <v>20.7046509239809</v>
      </c>
      <c r="F6" s="62">
        <v>15.929086841330401</v>
      </c>
      <c r="G6" s="62">
        <v>18.385441415680901</v>
      </c>
      <c r="H6" s="150" t="s">
        <v>37</v>
      </c>
      <c r="I6" s="150" t="s">
        <v>37</v>
      </c>
      <c r="J6" s="150" t="s">
        <v>37</v>
      </c>
      <c r="K6"/>
      <c r="L6"/>
      <c r="M6"/>
      <c r="N6"/>
    </row>
    <row r="7" spans="1:14" s="3" customFormat="1" ht="12.75" customHeight="1" x14ac:dyDescent="0.25">
      <c r="A7" s="5">
        <v>2005</v>
      </c>
      <c r="B7" s="62">
        <v>79.139752139316599</v>
      </c>
      <c r="C7" s="62">
        <v>81.090197665654401</v>
      </c>
      <c r="D7" s="62">
        <v>80.09070102492521</v>
      </c>
      <c r="E7" s="62">
        <v>20.860247860683401</v>
      </c>
      <c r="F7" s="62">
        <v>18.909802334345599</v>
      </c>
      <c r="G7" s="62">
        <v>19.909298975074798</v>
      </c>
      <c r="H7" s="150" t="s">
        <v>37</v>
      </c>
      <c r="I7" s="150" t="s">
        <v>37</v>
      </c>
      <c r="J7" s="150" t="s">
        <v>37</v>
      </c>
      <c r="K7"/>
      <c r="L7"/>
      <c r="M7"/>
      <c r="N7"/>
    </row>
    <row r="8" spans="1:14" s="3" customFormat="1" ht="12.75" customHeight="1" x14ac:dyDescent="0.25">
      <c r="A8" s="5">
        <v>2006</v>
      </c>
      <c r="B8" s="62">
        <v>76.257916070982702</v>
      </c>
      <c r="C8" s="62">
        <v>79.849689374558793</v>
      </c>
      <c r="D8" s="62">
        <v>78.008065883097998</v>
      </c>
      <c r="E8" s="62">
        <v>23.742083929017298</v>
      </c>
      <c r="F8" s="62">
        <v>20.1503106254412</v>
      </c>
      <c r="G8" s="62">
        <v>21.991934116902002</v>
      </c>
      <c r="H8" s="150" t="s">
        <v>37</v>
      </c>
      <c r="I8" s="150" t="s">
        <v>37</v>
      </c>
      <c r="J8" s="150" t="s">
        <v>37</v>
      </c>
      <c r="K8"/>
      <c r="L8"/>
      <c r="M8"/>
      <c r="N8"/>
    </row>
    <row r="9" spans="1:14" s="3" customFormat="1" ht="12.75" customHeight="1" x14ac:dyDescent="0.25">
      <c r="A9" s="5">
        <v>2007</v>
      </c>
      <c r="B9" s="62">
        <v>78.8151797394721</v>
      </c>
      <c r="C9" s="62">
        <v>81.856235329587506</v>
      </c>
      <c r="D9" s="62">
        <v>80.293003867066801</v>
      </c>
      <c r="E9" s="62">
        <v>21.1848202605279</v>
      </c>
      <c r="F9" s="62">
        <v>18.143764670412498</v>
      </c>
      <c r="G9" s="62">
        <v>19.706996132933199</v>
      </c>
      <c r="H9" s="150" t="s">
        <v>37</v>
      </c>
      <c r="I9" s="150" t="s">
        <v>37</v>
      </c>
      <c r="J9" s="150" t="s">
        <v>37</v>
      </c>
      <c r="K9"/>
      <c r="L9"/>
      <c r="M9"/>
      <c r="N9"/>
    </row>
    <row r="10" spans="1:14" s="3" customFormat="1" ht="12.75" customHeight="1" x14ac:dyDescent="0.25">
      <c r="A10" s="5">
        <v>2008</v>
      </c>
      <c r="B10" s="62">
        <v>81.228032551226903</v>
      </c>
      <c r="C10" s="62">
        <v>83.947358490571105</v>
      </c>
      <c r="D10" s="62">
        <v>82.528493599804094</v>
      </c>
      <c r="E10" s="62">
        <v>18.771967448773101</v>
      </c>
      <c r="F10" s="62">
        <v>16.052641509428899</v>
      </c>
      <c r="G10" s="62">
        <v>17.471506400195899</v>
      </c>
      <c r="H10" s="150" t="s">
        <v>37</v>
      </c>
      <c r="I10" s="150" t="s">
        <v>37</v>
      </c>
      <c r="J10" s="150" t="s">
        <v>37</v>
      </c>
      <c r="K10"/>
      <c r="L10"/>
      <c r="M10"/>
      <c r="N10"/>
    </row>
    <row r="11" spans="1:14" s="3" customFormat="1" ht="12.75" customHeight="1" x14ac:dyDescent="0.25">
      <c r="A11" s="5">
        <v>2009</v>
      </c>
      <c r="B11" s="62">
        <v>81.263071696766005</v>
      </c>
      <c r="C11" s="62">
        <v>82.065229681718506</v>
      </c>
      <c r="D11" s="62">
        <v>81.647809835555293</v>
      </c>
      <c r="E11" s="62">
        <v>18.736928303233899</v>
      </c>
      <c r="F11" s="62">
        <v>17.934770318281501</v>
      </c>
      <c r="G11" s="62">
        <v>18.3521901644447</v>
      </c>
      <c r="H11" s="150" t="s">
        <v>37</v>
      </c>
      <c r="I11" s="150" t="s">
        <v>37</v>
      </c>
      <c r="J11" s="150" t="s">
        <v>37</v>
      </c>
      <c r="K11"/>
      <c r="L11"/>
      <c r="M11"/>
      <c r="N11"/>
    </row>
    <row r="12" spans="1:14" s="3" customFormat="1" ht="12.75" customHeight="1" x14ac:dyDescent="0.25">
      <c r="A12" s="5">
        <v>2010</v>
      </c>
      <c r="B12" s="62">
        <v>80.880959893441002</v>
      </c>
      <c r="C12" s="62">
        <v>83.425388314514308</v>
      </c>
      <c r="D12" s="62">
        <v>82.095256176164796</v>
      </c>
      <c r="E12" s="62">
        <v>19.119040106558998</v>
      </c>
      <c r="F12" s="62">
        <v>16.574611685485699</v>
      </c>
      <c r="G12" s="62">
        <v>17.904743823835201</v>
      </c>
      <c r="H12" s="150" t="s">
        <v>37</v>
      </c>
      <c r="I12" s="150" t="s">
        <v>37</v>
      </c>
      <c r="J12" s="150" t="s">
        <v>37</v>
      </c>
      <c r="K12"/>
      <c r="L12"/>
      <c r="M12"/>
      <c r="N12"/>
    </row>
    <row r="13" spans="1:14" s="3" customFormat="1" ht="12.75" customHeight="1" x14ac:dyDescent="0.25">
      <c r="A13" s="5">
        <v>2011</v>
      </c>
      <c r="B13" s="62">
        <v>82.655532918893002</v>
      </c>
      <c r="C13" s="62">
        <v>86.263771471883402</v>
      </c>
      <c r="D13" s="62">
        <v>84.410707779295407</v>
      </c>
      <c r="E13" s="62">
        <v>17.344467081107002</v>
      </c>
      <c r="F13" s="62">
        <v>13.736228528116602</v>
      </c>
      <c r="G13" s="62">
        <v>15.589292220704602</v>
      </c>
      <c r="H13" s="150" t="s">
        <v>37</v>
      </c>
      <c r="I13" s="150" t="s">
        <v>37</v>
      </c>
      <c r="J13" s="150" t="s">
        <v>37</v>
      </c>
      <c r="K13"/>
      <c r="L13"/>
      <c r="M13"/>
      <c r="N13"/>
    </row>
    <row r="14" spans="1:14" s="3" customFormat="1" ht="12.75" customHeight="1" x14ac:dyDescent="0.25">
      <c r="A14" s="5" t="s">
        <v>89</v>
      </c>
      <c r="B14" s="62">
        <v>84.492353899220589</v>
      </c>
      <c r="C14" s="62">
        <v>85.758590116154295</v>
      </c>
      <c r="D14" s="62">
        <v>85.109255292695892</v>
      </c>
      <c r="E14" s="62">
        <v>15.507646100779398</v>
      </c>
      <c r="F14" s="62">
        <v>14.241409883845698</v>
      </c>
      <c r="G14" s="62">
        <v>14.890744707304099</v>
      </c>
      <c r="H14" s="150" t="s">
        <v>37</v>
      </c>
      <c r="I14" s="150" t="s">
        <v>37</v>
      </c>
      <c r="J14" s="150" t="s">
        <v>37</v>
      </c>
      <c r="K14"/>
      <c r="L14"/>
      <c r="M14"/>
      <c r="N14"/>
    </row>
    <row r="15" spans="1:14" s="3" customFormat="1" ht="12.75" customHeight="1" x14ac:dyDescent="0.2">
      <c r="A15" s="5" t="s">
        <v>90</v>
      </c>
      <c r="B15" s="62">
        <v>86.178277705266098</v>
      </c>
      <c r="C15" s="62">
        <v>83.696544100973298</v>
      </c>
      <c r="D15" s="62">
        <v>84.968762962585302</v>
      </c>
      <c r="E15" s="62">
        <v>13.542283470653299</v>
      </c>
      <c r="F15" s="62">
        <v>15.799285036492499</v>
      </c>
      <c r="G15" s="62">
        <v>14.6422712628217</v>
      </c>
      <c r="H15" s="661">
        <v>0.279438824080605</v>
      </c>
      <c r="I15" s="661">
        <v>0.50417086253413501</v>
      </c>
      <c r="J15" s="661">
        <v>0.38896577459297099</v>
      </c>
    </row>
    <row r="16" spans="1:14" s="3" customFormat="1" ht="12.75" customHeight="1" x14ac:dyDescent="0.2">
      <c r="A16" s="5">
        <v>2013</v>
      </c>
      <c r="B16" s="62">
        <v>89.528817947307104</v>
      </c>
      <c r="C16" s="62">
        <v>89.419773715402798</v>
      </c>
      <c r="D16" s="62">
        <v>89.476500663349896</v>
      </c>
      <c r="E16" s="62">
        <v>10.319608780868</v>
      </c>
      <c r="F16" s="62">
        <v>10.336702233930101</v>
      </c>
      <c r="G16" s="62">
        <v>10.327809884420599</v>
      </c>
      <c r="H16" s="661">
        <v>0.15157327182488198</v>
      </c>
      <c r="I16" s="661">
        <v>0.24352405066710403</v>
      </c>
      <c r="J16" s="661">
        <v>0.195689452229481</v>
      </c>
    </row>
    <row r="17" spans="1:19" s="3" customFormat="1" ht="12.75" customHeight="1" x14ac:dyDescent="0.2">
      <c r="A17" s="5">
        <v>2014</v>
      </c>
      <c r="B17" s="62">
        <v>88.024975390763004</v>
      </c>
      <c r="C17" s="62">
        <v>90.259350888534797</v>
      </c>
      <c r="D17" s="62">
        <v>89.105202709648694</v>
      </c>
      <c r="E17" s="62">
        <v>11.4962627498036</v>
      </c>
      <c r="F17" s="62">
        <v>9.67386225815887</v>
      </c>
      <c r="G17" s="62">
        <v>10.615208155807</v>
      </c>
      <c r="H17" s="661">
        <v>0.47876185943336802</v>
      </c>
      <c r="I17" s="661">
        <v>6.6786853306372393E-2</v>
      </c>
      <c r="J17" s="661">
        <v>0.27958913454434597</v>
      </c>
    </row>
    <row r="18" spans="1:19" s="3" customFormat="1" ht="12.75" customHeight="1" x14ac:dyDescent="0.2">
      <c r="A18" s="5">
        <v>2015</v>
      </c>
      <c r="B18" s="62">
        <v>90.406769773251</v>
      </c>
      <c r="C18" s="62">
        <v>89.690499347792397</v>
      </c>
      <c r="D18" s="62">
        <v>90.062952887761199</v>
      </c>
      <c r="E18" s="62">
        <v>9.1070913770748501</v>
      </c>
      <c r="F18" s="62">
        <v>10.0291067998504</v>
      </c>
      <c r="G18" s="62">
        <v>9.5496678953350909</v>
      </c>
      <c r="H18" s="661">
        <v>0.48613884967418597</v>
      </c>
      <c r="I18" s="661">
        <v>0.28039385235716902</v>
      </c>
      <c r="J18" s="661">
        <v>0.38737921690371502</v>
      </c>
    </row>
    <row r="19" spans="1:19" s="3" customFormat="1" ht="12.75" customHeight="1" x14ac:dyDescent="0.2">
      <c r="A19" s="617">
        <v>2016</v>
      </c>
      <c r="B19" s="661">
        <v>91.341373635426407</v>
      </c>
      <c r="C19" s="661">
        <v>91.377082753373401</v>
      </c>
      <c r="D19" s="661">
        <v>91.358381236863693</v>
      </c>
      <c r="E19" s="661">
        <v>7.9671196060978495</v>
      </c>
      <c r="F19" s="661">
        <v>8.2215409921098601</v>
      </c>
      <c r="G19" s="661">
        <v>8.0882958708501409</v>
      </c>
      <c r="H19" s="661">
        <v>0.69150675847572896</v>
      </c>
      <c r="I19" s="661">
        <v>0.40137625451669401</v>
      </c>
      <c r="J19" s="661">
        <v>0.55332289228614207</v>
      </c>
    </row>
    <row r="20" spans="1:19" s="3" customFormat="1" ht="12.75" customHeight="1" x14ac:dyDescent="0.2">
      <c r="A20" s="895">
        <v>2017</v>
      </c>
      <c r="B20" s="661">
        <v>89.408132999730711</v>
      </c>
      <c r="C20" s="661">
        <v>90.430876057472503</v>
      </c>
      <c r="D20" s="661">
        <v>89.878240966671001</v>
      </c>
      <c r="E20" s="661">
        <v>9.8278916547021389</v>
      </c>
      <c r="F20" s="661">
        <v>8.83820128053293</v>
      </c>
      <c r="G20" s="661">
        <v>9.3729764869293106</v>
      </c>
      <c r="H20" s="661">
        <v>0.76397534556719404</v>
      </c>
      <c r="I20" s="661">
        <v>0.73092266199455302</v>
      </c>
      <c r="J20" s="661">
        <v>0.74878254639966402</v>
      </c>
    </row>
    <row r="21" spans="1:19" s="3" customFormat="1" ht="12.75" customHeight="1" x14ac:dyDescent="0.2">
      <c r="A21" s="5">
        <v>2018</v>
      </c>
      <c r="B21" s="661">
        <v>92.165185279179497</v>
      </c>
      <c r="C21" s="661">
        <v>91.109881120226603</v>
      </c>
      <c r="D21" s="661">
        <v>91.677349258541696</v>
      </c>
      <c r="E21" s="661">
        <v>7.1741784851114501</v>
      </c>
      <c r="F21" s="661">
        <v>8.5202004004167406</v>
      </c>
      <c r="G21" s="661">
        <v>7.7964047591984302</v>
      </c>
      <c r="H21" s="661">
        <v>0.66063623570906005</v>
      </c>
      <c r="I21" s="661">
        <v>0.36991847935667599</v>
      </c>
      <c r="J21" s="661">
        <v>0.52624598225984809</v>
      </c>
    </row>
    <row r="22" spans="1:19" ht="6" customHeight="1" x14ac:dyDescent="0.25">
      <c r="A22" s="156"/>
      <c r="B22" s="157"/>
      <c r="C22" s="157"/>
      <c r="D22" s="157"/>
      <c r="E22" s="157"/>
      <c r="F22" s="157"/>
      <c r="G22" s="157"/>
      <c r="H22" s="157"/>
      <c r="I22" s="157"/>
      <c r="J22" s="157"/>
      <c r="K22" s="86"/>
    </row>
    <row r="23" spans="1:19" s="18" customFormat="1" ht="12.75" customHeight="1" x14ac:dyDescent="0.25">
      <c r="A23" s="1323" t="s">
        <v>280</v>
      </c>
      <c r="B23" s="1323"/>
      <c r="C23" s="1323"/>
      <c r="D23" s="1323"/>
      <c r="E23" s="1323"/>
      <c r="F23" s="1323"/>
      <c r="G23" s="1323"/>
      <c r="H23" s="1323"/>
      <c r="I23" s="1323"/>
      <c r="J23" s="1323"/>
      <c r="K23" s="37"/>
      <c r="L23" s="37"/>
      <c r="M23" s="37"/>
      <c r="N23" s="37"/>
      <c r="O23" s="37"/>
      <c r="P23" s="37"/>
      <c r="Q23" s="37"/>
      <c r="R23" s="37"/>
      <c r="S23" s="37"/>
    </row>
    <row r="24" spans="1:19" s="18" customFormat="1" ht="12.75" customHeight="1" x14ac:dyDescent="0.25">
      <c r="A24" s="1344" t="s">
        <v>554</v>
      </c>
      <c r="B24" s="1344"/>
      <c r="C24" s="1344"/>
      <c r="D24" s="1344"/>
      <c r="E24" s="1344"/>
      <c r="F24" s="1344"/>
      <c r="G24" s="1344"/>
      <c r="H24" s="1344"/>
      <c r="I24" s="1344"/>
      <c r="J24" s="1344"/>
      <c r="K24" s="37"/>
      <c r="L24" s="37"/>
      <c r="M24" s="37"/>
      <c r="N24" s="37"/>
      <c r="O24" s="37"/>
      <c r="P24" s="37"/>
      <c r="Q24" s="37"/>
      <c r="R24" s="37"/>
      <c r="S24" s="37"/>
    </row>
    <row r="25" spans="1:19" s="1114" customFormat="1" ht="25.5" customHeight="1" x14ac:dyDescent="0.25">
      <c r="A25" s="1323" t="s">
        <v>555</v>
      </c>
      <c r="B25" s="1323"/>
      <c r="C25" s="1323"/>
      <c r="D25" s="1323"/>
      <c r="E25" s="1323"/>
      <c r="F25" s="1323"/>
      <c r="G25" s="1323"/>
      <c r="H25" s="1323"/>
      <c r="I25" s="1323"/>
      <c r="J25" s="1323"/>
      <c r="K25" s="37"/>
      <c r="L25" s="37"/>
      <c r="M25" s="37"/>
      <c r="N25" s="37"/>
      <c r="O25" s="37"/>
      <c r="P25" s="37"/>
      <c r="Q25" s="37"/>
      <c r="R25" s="37"/>
      <c r="S25" s="37"/>
    </row>
    <row r="26" spans="1:19" s="18" customFormat="1" ht="6" customHeight="1" x14ac:dyDescent="0.2">
      <c r="A26" s="203"/>
      <c r="B26" s="198"/>
      <c r="C26" s="198"/>
      <c r="D26" s="198"/>
      <c r="E26" s="198"/>
      <c r="F26" s="198"/>
      <c r="G26" s="198"/>
      <c r="H26" s="198"/>
      <c r="I26" s="198"/>
      <c r="J26" s="198"/>
      <c r="K26" s="198"/>
      <c r="L26" s="198"/>
      <c r="M26" s="198"/>
      <c r="N26" s="198"/>
      <c r="O26" s="198"/>
      <c r="P26" s="198"/>
      <c r="Q26" s="198"/>
    </row>
    <row r="27" spans="1:19" ht="12.75" customHeight="1" x14ac:dyDescent="0.25">
      <c r="A27" s="1313" t="s">
        <v>194</v>
      </c>
      <c r="B27" s="1313"/>
      <c r="C27" s="1313"/>
      <c r="D27" s="1313"/>
      <c r="E27" s="1313"/>
      <c r="F27" s="1313"/>
      <c r="G27" s="1313"/>
      <c r="H27" s="1313"/>
      <c r="I27" s="1313"/>
      <c r="J27" s="1313"/>
    </row>
    <row r="30" spans="1:19" x14ac:dyDescent="0.25">
      <c r="B30" s="141"/>
    </row>
  </sheetData>
  <mergeCells count="10">
    <mergeCell ref="A24:J24"/>
    <mergeCell ref="A27:J27"/>
    <mergeCell ref="K1:M1"/>
    <mergeCell ref="F1:G1"/>
    <mergeCell ref="B3:D3"/>
    <mergeCell ref="E3:G3"/>
    <mergeCell ref="H3:J3"/>
    <mergeCell ref="A2:J2"/>
    <mergeCell ref="A23:J23"/>
    <mergeCell ref="A25:J25"/>
  </mergeCells>
  <hyperlinks>
    <hyperlink ref="K1:M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43"/>
  <sheetViews>
    <sheetView workbookViewId="0">
      <pane ySplit="4" topLeftCell="A5" activePane="bottomLeft" state="frozen"/>
      <selection activeCell="A2" sqref="A2:XFD2"/>
      <selection pane="bottomLeft" activeCell="A41" sqref="A41:J41"/>
    </sheetView>
  </sheetViews>
  <sheetFormatPr defaultColWidth="9.140625" defaultRowHeight="15" x14ac:dyDescent="0.25"/>
  <cols>
    <col min="1" max="10" width="6.7109375" style="37" customWidth="1"/>
    <col min="11" max="16384" width="9.140625" style="37"/>
  </cols>
  <sheetData>
    <row r="1" spans="1:13" s="74" customFormat="1" ht="30" customHeight="1" x14ac:dyDescent="0.25">
      <c r="A1" s="349"/>
      <c r="B1" s="117"/>
      <c r="F1" s="1321" t="s">
        <v>200</v>
      </c>
      <c r="G1" s="1322"/>
      <c r="K1" s="1311" t="s">
        <v>328</v>
      </c>
      <c r="L1" s="1312"/>
      <c r="M1" s="1312"/>
    </row>
    <row r="2" spans="1:13" s="121" customFormat="1" ht="44.25" customHeight="1" x14ac:dyDescent="0.2">
      <c r="A2" s="1347" t="s">
        <v>557</v>
      </c>
      <c r="B2" s="1347"/>
      <c r="C2" s="1347"/>
      <c r="D2" s="1347"/>
      <c r="E2" s="1347"/>
      <c r="F2" s="1347"/>
      <c r="G2" s="1347"/>
      <c r="H2" s="1347"/>
      <c r="I2" s="1347"/>
      <c r="J2" s="1347"/>
    </row>
    <row r="3" spans="1:13" s="3" customFormat="1" ht="15" customHeight="1" x14ac:dyDescent="0.2">
      <c r="A3" s="4"/>
      <c r="B3" s="1345" t="s">
        <v>25</v>
      </c>
      <c r="C3" s="1345"/>
      <c r="D3" s="1345"/>
      <c r="E3" s="1345" t="s">
        <v>26</v>
      </c>
      <c r="F3" s="1345"/>
      <c r="G3" s="1345"/>
      <c r="H3" s="1345" t="s">
        <v>371</v>
      </c>
      <c r="I3" s="1345"/>
      <c r="J3" s="1345"/>
    </row>
    <row r="4" spans="1:13" s="3" customFormat="1" ht="15" customHeight="1" x14ac:dyDescent="0.2">
      <c r="A4" s="3" t="s">
        <v>39</v>
      </c>
      <c r="B4" s="108" t="s">
        <v>28</v>
      </c>
      <c r="C4" s="108" t="s">
        <v>29</v>
      </c>
      <c r="D4" s="1116" t="s">
        <v>551</v>
      </c>
      <c r="E4" s="108" t="s">
        <v>28</v>
      </c>
      <c r="F4" s="108" t="s">
        <v>29</v>
      </c>
      <c r="G4" s="1116" t="s">
        <v>551</v>
      </c>
      <c r="H4" s="479" t="s">
        <v>28</v>
      </c>
      <c r="I4" s="479" t="s">
        <v>29</v>
      </c>
      <c r="J4" s="1116" t="s">
        <v>551</v>
      </c>
    </row>
    <row r="5" spans="1:13" s="3" customFormat="1" ht="6" customHeight="1" x14ac:dyDescent="0.2">
      <c r="A5" s="273"/>
      <c r="B5" s="291"/>
      <c r="C5" s="291"/>
      <c r="D5" s="1121"/>
      <c r="E5" s="291"/>
      <c r="F5" s="291"/>
      <c r="G5" s="1121"/>
      <c r="H5" s="291"/>
      <c r="I5" s="291"/>
    </row>
    <row r="6" spans="1:13" s="3" customFormat="1" ht="12.75" customHeight="1" x14ac:dyDescent="0.2">
      <c r="A6" s="5">
        <v>1989</v>
      </c>
      <c r="B6" s="661">
        <v>73.950334601894895</v>
      </c>
      <c r="C6" s="661">
        <v>82.200869282868112</v>
      </c>
      <c r="D6" s="661">
        <v>77.982893486142004</v>
      </c>
      <c r="E6" s="661">
        <v>26.049665398105198</v>
      </c>
      <c r="F6" s="661">
        <v>17.799130717131899</v>
      </c>
      <c r="G6" s="661">
        <v>22.017106513858</v>
      </c>
      <c r="H6" s="1115" t="s">
        <v>37</v>
      </c>
      <c r="I6" s="1115" t="s">
        <v>37</v>
      </c>
      <c r="J6" s="1115" t="s">
        <v>37</v>
      </c>
    </row>
    <row r="7" spans="1:13" s="3" customFormat="1" ht="12.75" customHeight="1" x14ac:dyDescent="0.2">
      <c r="A7" s="5">
        <v>1990</v>
      </c>
      <c r="B7" s="661">
        <v>73.291283539816192</v>
      </c>
      <c r="C7" s="661">
        <v>79.33789114194451</v>
      </c>
      <c r="D7" s="661">
        <v>76.240674100803901</v>
      </c>
      <c r="E7" s="661">
        <v>26.708716460183801</v>
      </c>
      <c r="F7" s="661">
        <v>20.6621088580555</v>
      </c>
      <c r="G7" s="661">
        <v>23.759325899196099</v>
      </c>
      <c r="H7" s="1115" t="s">
        <v>37</v>
      </c>
      <c r="I7" s="1115" t="s">
        <v>37</v>
      </c>
      <c r="J7" s="1115" t="s">
        <v>37</v>
      </c>
      <c r="L7" s="597"/>
    </row>
    <row r="8" spans="1:13" s="3" customFormat="1" ht="12.75" customHeight="1" x14ac:dyDescent="0.2">
      <c r="A8" s="5">
        <v>1991</v>
      </c>
      <c r="B8" s="62">
        <v>70.090873048759704</v>
      </c>
      <c r="C8" s="62">
        <v>79.842462660577894</v>
      </c>
      <c r="D8" s="62">
        <v>74.858255893447605</v>
      </c>
      <c r="E8" s="62">
        <v>29.9091269512403</v>
      </c>
      <c r="F8" s="62">
        <v>20.157537339422099</v>
      </c>
      <c r="G8" s="62">
        <v>25.141744106552299</v>
      </c>
      <c r="H8" s="150" t="s">
        <v>37</v>
      </c>
      <c r="I8" s="150" t="s">
        <v>37</v>
      </c>
      <c r="J8" s="150" t="s">
        <v>37</v>
      </c>
      <c r="L8" s="597"/>
    </row>
    <row r="9" spans="1:13" s="3" customFormat="1" ht="12.75" customHeight="1" x14ac:dyDescent="0.2">
      <c r="A9" s="5">
        <v>1992</v>
      </c>
      <c r="B9" s="62">
        <v>70.150823558378292</v>
      </c>
      <c r="C9" s="62">
        <v>79.832829883115096</v>
      </c>
      <c r="D9" s="62">
        <v>74.864992580884902</v>
      </c>
      <c r="E9" s="62">
        <v>29.849176441621701</v>
      </c>
      <c r="F9" s="62">
        <v>20.1671701168849</v>
      </c>
      <c r="G9" s="62">
        <v>25.135007419115102</v>
      </c>
      <c r="H9" s="150" t="s">
        <v>37</v>
      </c>
      <c r="I9" s="150" t="s">
        <v>37</v>
      </c>
      <c r="J9" s="150" t="s">
        <v>37</v>
      </c>
      <c r="L9" s="597"/>
    </row>
    <row r="10" spans="1:13" s="3" customFormat="1" ht="12.75" customHeight="1" x14ac:dyDescent="0.2">
      <c r="A10" s="5">
        <v>1993</v>
      </c>
      <c r="B10" s="62">
        <v>70.161114271030996</v>
      </c>
      <c r="C10" s="62">
        <v>77.70397396296201</v>
      </c>
      <c r="D10" s="62">
        <v>73.824157473620502</v>
      </c>
      <c r="E10" s="62">
        <v>29.838885728969</v>
      </c>
      <c r="F10" s="62">
        <v>22.296026037038001</v>
      </c>
      <c r="G10" s="62">
        <v>26.175842526379501</v>
      </c>
      <c r="H10" s="150" t="s">
        <v>37</v>
      </c>
      <c r="I10" s="150" t="s">
        <v>37</v>
      </c>
      <c r="J10" s="150" t="s">
        <v>37</v>
      </c>
      <c r="L10" s="597"/>
    </row>
    <row r="11" spans="1:13" s="3" customFormat="1" ht="12.75" customHeight="1" x14ac:dyDescent="0.2">
      <c r="A11" s="5">
        <v>1994</v>
      </c>
      <c r="B11" s="62">
        <v>68.5571366479397</v>
      </c>
      <c r="C11" s="62">
        <v>76.211367905581497</v>
      </c>
      <c r="D11" s="62">
        <v>72.292556933568392</v>
      </c>
      <c r="E11" s="62">
        <v>31.4428633520603</v>
      </c>
      <c r="F11" s="62">
        <v>23.788632094418599</v>
      </c>
      <c r="G11" s="62">
        <v>27.707443066431598</v>
      </c>
      <c r="H11" s="150" t="s">
        <v>37</v>
      </c>
      <c r="I11" s="150" t="s">
        <v>37</v>
      </c>
      <c r="J11" s="150" t="s">
        <v>37</v>
      </c>
      <c r="L11" s="597"/>
    </row>
    <row r="12" spans="1:13" s="3" customFormat="1" ht="12.75" customHeight="1" x14ac:dyDescent="0.2">
      <c r="A12" s="5">
        <v>1995</v>
      </c>
      <c r="B12" s="62">
        <v>70.710256138854305</v>
      </c>
      <c r="C12" s="62">
        <v>74.941741879201203</v>
      </c>
      <c r="D12" s="62">
        <v>72.775635152607393</v>
      </c>
      <c r="E12" s="62">
        <v>29.289743861145702</v>
      </c>
      <c r="F12" s="62">
        <v>25.058258120798797</v>
      </c>
      <c r="G12" s="62">
        <v>27.2243648473926</v>
      </c>
      <c r="H12" s="150" t="s">
        <v>37</v>
      </c>
      <c r="I12" s="150" t="s">
        <v>37</v>
      </c>
      <c r="J12" s="150" t="s">
        <v>37</v>
      </c>
      <c r="L12" s="597"/>
    </row>
    <row r="13" spans="1:13" s="3" customFormat="1" ht="12.75" customHeight="1" x14ac:dyDescent="0.2">
      <c r="A13" s="5">
        <v>1996</v>
      </c>
      <c r="B13" s="62">
        <v>69.459104374394698</v>
      </c>
      <c r="C13" s="62">
        <v>78.592879790119696</v>
      </c>
      <c r="D13" s="62">
        <v>73.910698110374796</v>
      </c>
      <c r="E13" s="62">
        <v>30.540895625605302</v>
      </c>
      <c r="F13" s="62">
        <v>21.407120209880301</v>
      </c>
      <c r="G13" s="62">
        <v>26.089301889625201</v>
      </c>
      <c r="H13" s="150" t="s">
        <v>37</v>
      </c>
      <c r="I13" s="150" t="s">
        <v>37</v>
      </c>
      <c r="J13" s="150" t="s">
        <v>37</v>
      </c>
      <c r="L13" s="597"/>
    </row>
    <row r="14" spans="1:13" s="3" customFormat="1" ht="12.75" customHeight="1" x14ac:dyDescent="0.2">
      <c r="A14" s="5">
        <v>1997</v>
      </c>
      <c r="B14" s="62">
        <v>70.123870912925099</v>
      </c>
      <c r="C14" s="62">
        <v>76.634553914826697</v>
      </c>
      <c r="D14" s="62">
        <v>73.3063727736901</v>
      </c>
      <c r="E14" s="62">
        <v>29.876129087074897</v>
      </c>
      <c r="F14" s="62">
        <v>23.3654460851733</v>
      </c>
      <c r="G14" s="62">
        <v>26.6936272263099</v>
      </c>
      <c r="H14" s="150" t="s">
        <v>37</v>
      </c>
      <c r="I14" s="150" t="s">
        <v>37</v>
      </c>
      <c r="J14" s="150" t="s">
        <v>37</v>
      </c>
      <c r="L14" s="597"/>
    </row>
    <row r="15" spans="1:13" s="3" customFormat="1" ht="12.75" customHeight="1" x14ac:dyDescent="0.2">
      <c r="A15" s="5">
        <v>1998</v>
      </c>
      <c r="B15" s="62">
        <v>68.799290372971498</v>
      </c>
      <c r="C15" s="62">
        <v>77.131177615706306</v>
      </c>
      <c r="D15" s="62">
        <v>72.843965805075001</v>
      </c>
      <c r="E15" s="62">
        <v>31.200709627028502</v>
      </c>
      <c r="F15" s="62">
        <v>22.868822384293701</v>
      </c>
      <c r="G15" s="62">
        <v>27.156034194924999</v>
      </c>
      <c r="H15" s="150" t="s">
        <v>37</v>
      </c>
      <c r="I15" s="150" t="s">
        <v>37</v>
      </c>
      <c r="J15" s="150" t="s">
        <v>37</v>
      </c>
      <c r="L15" s="597"/>
    </row>
    <row r="16" spans="1:13" s="3" customFormat="1" ht="12.75" customHeight="1" x14ac:dyDescent="0.2">
      <c r="A16" s="5">
        <v>1999</v>
      </c>
      <c r="B16" s="62">
        <v>69.321500714097894</v>
      </c>
      <c r="C16" s="62">
        <v>76.193719908284891</v>
      </c>
      <c r="D16" s="62">
        <v>72.656474615762804</v>
      </c>
      <c r="E16" s="62">
        <v>30.678499285902099</v>
      </c>
      <c r="F16" s="62">
        <v>23.806280091715102</v>
      </c>
      <c r="G16" s="62">
        <v>27.3435253842372</v>
      </c>
      <c r="H16" s="150" t="s">
        <v>37</v>
      </c>
      <c r="I16" s="150" t="s">
        <v>37</v>
      </c>
      <c r="J16" s="150" t="s">
        <v>37</v>
      </c>
      <c r="L16" s="597"/>
    </row>
    <row r="17" spans="1:12" s="3" customFormat="1" ht="12.75" customHeight="1" x14ac:dyDescent="0.2">
      <c r="A17" s="5">
        <v>2000</v>
      </c>
      <c r="B17" s="62">
        <v>65.156729275026706</v>
      </c>
      <c r="C17" s="62">
        <v>74.820400529294702</v>
      </c>
      <c r="D17" s="62">
        <v>70.041067117236196</v>
      </c>
      <c r="E17" s="62">
        <v>34.843270724973301</v>
      </c>
      <c r="F17" s="62">
        <v>25.179599470705298</v>
      </c>
      <c r="G17" s="62">
        <v>29.9589328827639</v>
      </c>
      <c r="H17" s="150" t="s">
        <v>37</v>
      </c>
      <c r="I17" s="150" t="s">
        <v>37</v>
      </c>
      <c r="J17" s="150" t="s">
        <v>37</v>
      </c>
      <c r="L17" s="597"/>
    </row>
    <row r="18" spans="1:12" s="3" customFormat="1" ht="12.75" customHeight="1" x14ac:dyDescent="0.2">
      <c r="A18" s="5">
        <v>2001</v>
      </c>
      <c r="B18" s="62">
        <v>67.346074469388697</v>
      </c>
      <c r="C18" s="62">
        <v>72.956672992737907</v>
      </c>
      <c r="D18" s="62">
        <v>70.070096075163306</v>
      </c>
      <c r="E18" s="62">
        <v>32.653925530611296</v>
      </c>
      <c r="F18" s="62">
        <v>27.043327007262103</v>
      </c>
      <c r="G18" s="62">
        <v>29.929903924836697</v>
      </c>
      <c r="H18" s="150" t="s">
        <v>37</v>
      </c>
      <c r="I18" s="150" t="s">
        <v>37</v>
      </c>
      <c r="J18" s="150" t="s">
        <v>37</v>
      </c>
      <c r="L18" s="597"/>
    </row>
    <row r="19" spans="1:12" s="3" customFormat="1" ht="12.75" customHeight="1" x14ac:dyDescent="0.2">
      <c r="A19" s="5">
        <v>2002</v>
      </c>
      <c r="B19" s="62">
        <v>69.373283727708895</v>
      </c>
      <c r="C19" s="62">
        <v>73.299319743103396</v>
      </c>
      <c r="D19" s="62">
        <v>71.275606993920505</v>
      </c>
      <c r="E19" s="62">
        <v>30.626716272291098</v>
      </c>
      <c r="F19" s="62">
        <v>26.700680256896597</v>
      </c>
      <c r="G19" s="62">
        <v>28.724393006079502</v>
      </c>
      <c r="H19" s="150" t="s">
        <v>37</v>
      </c>
      <c r="I19" s="150" t="s">
        <v>37</v>
      </c>
      <c r="J19" s="150" t="s">
        <v>37</v>
      </c>
      <c r="L19" s="597"/>
    </row>
    <row r="20" spans="1:12" s="3" customFormat="1" ht="12.75" customHeight="1" x14ac:dyDescent="0.2">
      <c r="A20" s="5">
        <v>2003</v>
      </c>
      <c r="B20" s="62">
        <v>72.783873486127106</v>
      </c>
      <c r="C20" s="62">
        <v>74.832759331536806</v>
      </c>
      <c r="D20" s="62">
        <v>73.786781955270001</v>
      </c>
      <c r="E20" s="62">
        <v>27.216126513872901</v>
      </c>
      <c r="F20" s="62">
        <v>25.167240668463197</v>
      </c>
      <c r="G20" s="62">
        <v>26.213218044730002</v>
      </c>
      <c r="H20" s="150" t="s">
        <v>37</v>
      </c>
      <c r="I20" s="150" t="s">
        <v>37</v>
      </c>
      <c r="J20" s="150" t="s">
        <v>37</v>
      </c>
      <c r="L20" s="597"/>
    </row>
    <row r="21" spans="1:12" s="3" customFormat="1" ht="12.75" customHeight="1" x14ac:dyDescent="0.2">
      <c r="A21" s="5">
        <v>2004</v>
      </c>
      <c r="B21" s="62">
        <v>72.868986049668408</v>
      </c>
      <c r="C21" s="62">
        <v>75.219510595762401</v>
      </c>
      <c r="D21" s="62">
        <v>74.008410754592703</v>
      </c>
      <c r="E21" s="62">
        <v>27.131013950331599</v>
      </c>
      <c r="F21" s="62">
        <v>24.780489404237599</v>
      </c>
      <c r="G21" s="62">
        <v>25.991589245407297</v>
      </c>
      <c r="H21" s="150" t="s">
        <v>37</v>
      </c>
      <c r="I21" s="150" t="s">
        <v>37</v>
      </c>
      <c r="J21" s="150" t="s">
        <v>37</v>
      </c>
      <c r="L21" s="597"/>
    </row>
    <row r="22" spans="1:12" s="3" customFormat="1" ht="12.75" customHeight="1" x14ac:dyDescent="0.2">
      <c r="A22" s="5">
        <v>2005</v>
      </c>
      <c r="B22" s="62">
        <v>73.976666749042096</v>
      </c>
      <c r="C22" s="62">
        <v>74.748471311011201</v>
      </c>
      <c r="D22" s="62">
        <v>74.351827239237906</v>
      </c>
      <c r="E22" s="62">
        <v>26.023333250957897</v>
      </c>
      <c r="F22" s="62">
        <v>25.251528688988799</v>
      </c>
      <c r="G22" s="62">
        <v>25.648172760762101</v>
      </c>
      <c r="H22" s="150" t="s">
        <v>37</v>
      </c>
      <c r="I22" s="150" t="s">
        <v>37</v>
      </c>
      <c r="J22" s="150" t="s">
        <v>37</v>
      </c>
      <c r="L22" s="597"/>
    </row>
    <row r="23" spans="1:12" s="3" customFormat="1" ht="12.75" customHeight="1" x14ac:dyDescent="0.2">
      <c r="A23" s="5">
        <v>2006</v>
      </c>
      <c r="B23" s="62">
        <v>74.9379192464895</v>
      </c>
      <c r="C23" s="62">
        <v>76.021325942291597</v>
      </c>
      <c r="D23" s="62">
        <v>75.466402013744698</v>
      </c>
      <c r="E23" s="62">
        <v>25.0620807535105</v>
      </c>
      <c r="F23" s="62">
        <v>23.9786740577084</v>
      </c>
      <c r="G23" s="62">
        <v>24.533597986255302</v>
      </c>
      <c r="H23" s="150" t="s">
        <v>37</v>
      </c>
      <c r="I23" s="150" t="s">
        <v>37</v>
      </c>
      <c r="J23" s="150" t="s">
        <v>37</v>
      </c>
      <c r="L23" s="597"/>
    </row>
    <row r="24" spans="1:12" s="3" customFormat="1" ht="12.75" customHeight="1" x14ac:dyDescent="0.2">
      <c r="A24" s="5">
        <v>2007</v>
      </c>
      <c r="B24" s="62">
        <v>75.440683808661603</v>
      </c>
      <c r="C24" s="62">
        <v>76.414126527971405</v>
      </c>
      <c r="D24" s="62">
        <v>75.912117504444993</v>
      </c>
      <c r="E24" s="62">
        <v>24.5593161913384</v>
      </c>
      <c r="F24" s="62">
        <v>23.585873472028602</v>
      </c>
      <c r="G24" s="62">
        <v>24.087882495555</v>
      </c>
      <c r="H24" s="150" t="s">
        <v>37</v>
      </c>
      <c r="I24" s="150" t="s">
        <v>37</v>
      </c>
      <c r="J24" s="150" t="s">
        <v>37</v>
      </c>
      <c r="L24" s="597"/>
    </row>
    <row r="25" spans="1:12" s="3" customFormat="1" ht="12.75" customHeight="1" x14ac:dyDescent="0.2">
      <c r="A25" s="5">
        <v>2008</v>
      </c>
      <c r="B25" s="62">
        <v>74.410211209513804</v>
      </c>
      <c r="C25" s="62">
        <v>74.085942390914099</v>
      </c>
      <c r="D25" s="62">
        <v>74.252810069335396</v>
      </c>
      <c r="E25" s="62">
        <v>25.5897887904862</v>
      </c>
      <c r="F25" s="62">
        <v>25.914057609085901</v>
      </c>
      <c r="G25" s="62">
        <v>25.7471899306646</v>
      </c>
      <c r="H25" s="150" t="s">
        <v>37</v>
      </c>
      <c r="I25" s="150" t="s">
        <v>37</v>
      </c>
      <c r="J25" s="150" t="s">
        <v>37</v>
      </c>
      <c r="L25" s="597"/>
    </row>
    <row r="26" spans="1:12" s="3" customFormat="1" ht="12.75" customHeight="1" x14ac:dyDescent="0.2">
      <c r="A26" s="5">
        <v>2009</v>
      </c>
      <c r="B26" s="62">
        <v>75.147866951488894</v>
      </c>
      <c r="C26" s="62">
        <v>76.371262335345904</v>
      </c>
      <c r="D26" s="62">
        <v>75.744988606703998</v>
      </c>
      <c r="E26" s="62">
        <v>24.852133048511099</v>
      </c>
      <c r="F26" s="62">
        <v>23.6287376646541</v>
      </c>
      <c r="G26" s="62">
        <v>24.255011393296002</v>
      </c>
      <c r="H26" s="150" t="s">
        <v>37</v>
      </c>
      <c r="I26" s="150" t="s">
        <v>37</v>
      </c>
      <c r="J26" s="150" t="s">
        <v>37</v>
      </c>
      <c r="L26" s="597"/>
    </row>
    <row r="27" spans="1:12" s="3" customFormat="1" ht="12.75" customHeight="1" x14ac:dyDescent="0.2">
      <c r="A27" s="5">
        <v>2010</v>
      </c>
      <c r="B27" s="62">
        <v>78.899535450357803</v>
      </c>
      <c r="C27" s="62">
        <v>78.927514879695806</v>
      </c>
      <c r="D27" s="62">
        <v>78.913139834885897</v>
      </c>
      <c r="E27" s="62">
        <v>21.100464549642201</v>
      </c>
      <c r="F27" s="62">
        <v>21.072485120304201</v>
      </c>
      <c r="G27" s="62">
        <v>21.0868601651141</v>
      </c>
      <c r="H27" s="150" t="s">
        <v>37</v>
      </c>
      <c r="I27" s="150" t="s">
        <v>37</v>
      </c>
      <c r="J27" s="150" t="s">
        <v>37</v>
      </c>
      <c r="L27" s="597"/>
    </row>
    <row r="28" spans="1:12" s="3" customFormat="1" ht="12.75" customHeight="1" x14ac:dyDescent="0.2">
      <c r="A28" s="5">
        <v>2011</v>
      </c>
      <c r="B28" s="62">
        <v>80.222054824752405</v>
      </c>
      <c r="C28" s="62">
        <v>79.347900031634893</v>
      </c>
      <c r="D28" s="62">
        <v>79.799595729447802</v>
      </c>
      <c r="E28" s="62">
        <v>19.777945175247599</v>
      </c>
      <c r="F28" s="62">
        <v>20.6520999683651</v>
      </c>
      <c r="G28" s="62">
        <v>20.200404270552198</v>
      </c>
      <c r="H28" s="150" t="s">
        <v>37</v>
      </c>
      <c r="I28" s="150" t="s">
        <v>37</v>
      </c>
      <c r="J28" s="150" t="s">
        <v>37</v>
      </c>
      <c r="L28" s="597"/>
    </row>
    <row r="29" spans="1:12" s="3" customFormat="1" ht="12.75" customHeight="1" x14ac:dyDescent="0.2">
      <c r="A29" s="5" t="s">
        <v>89</v>
      </c>
      <c r="B29" s="62">
        <v>83.446973721300694</v>
      </c>
      <c r="C29" s="62">
        <v>82.326389978042002</v>
      </c>
      <c r="D29" s="62">
        <v>82.902096482702902</v>
      </c>
      <c r="E29" s="62">
        <v>16.553026278699299</v>
      </c>
      <c r="F29" s="62">
        <v>17.673610021958002</v>
      </c>
      <c r="G29" s="62">
        <v>17.097903517297102</v>
      </c>
      <c r="H29" s="150" t="s">
        <v>37</v>
      </c>
      <c r="I29" s="150" t="s">
        <v>37</v>
      </c>
      <c r="J29" s="150" t="s">
        <v>37</v>
      </c>
      <c r="L29" s="597"/>
    </row>
    <row r="30" spans="1:12" s="3" customFormat="1" ht="12.75" customHeight="1" x14ac:dyDescent="0.2">
      <c r="A30" s="5" t="s">
        <v>90</v>
      </c>
      <c r="B30" s="62">
        <v>84.673621695156399</v>
      </c>
      <c r="C30" s="62">
        <v>85.665430773995695</v>
      </c>
      <c r="D30" s="62">
        <v>85.158836368518195</v>
      </c>
      <c r="E30" s="62">
        <v>14.699271259462099</v>
      </c>
      <c r="F30" s="62">
        <v>14.01144044656</v>
      </c>
      <c r="G30" s="62">
        <v>14.362769396017699</v>
      </c>
      <c r="H30" s="661">
        <v>0.62710704538151696</v>
      </c>
      <c r="I30" s="661">
        <v>0.32312877944430396</v>
      </c>
      <c r="J30" s="661">
        <v>0.478394235464081</v>
      </c>
    </row>
    <row r="31" spans="1:12" s="3" customFormat="1" ht="12.75" customHeight="1" x14ac:dyDescent="0.2">
      <c r="A31" s="5">
        <v>2013</v>
      </c>
      <c r="B31" s="62">
        <v>88.131535571268202</v>
      </c>
      <c r="C31" s="62">
        <v>88.3613779956125</v>
      </c>
      <c r="D31" s="62">
        <v>88.242970585456703</v>
      </c>
      <c r="E31" s="62">
        <v>11.195239535849801</v>
      </c>
      <c r="F31" s="62">
        <v>11.2303811385658</v>
      </c>
      <c r="G31" s="62">
        <v>11.2122773173143</v>
      </c>
      <c r="H31" s="661">
        <v>0.67322489288201603</v>
      </c>
      <c r="I31" s="661">
        <v>0.408240865821698</v>
      </c>
      <c r="J31" s="661">
        <v>0.544752097228971</v>
      </c>
    </row>
    <row r="32" spans="1:12" s="3" customFormat="1" ht="12.75" customHeight="1" x14ac:dyDescent="0.2">
      <c r="A32" s="5">
        <v>2014</v>
      </c>
      <c r="B32" s="62">
        <v>88.720189464098297</v>
      </c>
      <c r="C32" s="62">
        <v>87.780060207818707</v>
      </c>
      <c r="D32" s="62">
        <v>88.265719855296396</v>
      </c>
      <c r="E32" s="62">
        <v>10.4727484260665</v>
      </c>
      <c r="F32" s="62">
        <v>11.954469526741899</v>
      </c>
      <c r="G32" s="62">
        <v>11.189029942123501</v>
      </c>
      <c r="H32" s="661">
        <v>0.8070621098351769</v>
      </c>
      <c r="I32" s="661">
        <v>0.26547026543937902</v>
      </c>
      <c r="J32" s="661">
        <v>0.54525020258010504</v>
      </c>
    </row>
    <row r="33" spans="1:19" s="3" customFormat="1" ht="12.75" customHeight="1" x14ac:dyDescent="0.2">
      <c r="A33" s="5">
        <v>2015</v>
      </c>
      <c r="B33" s="62">
        <v>88.963821055706703</v>
      </c>
      <c r="C33" s="62">
        <v>89.881964428034905</v>
      </c>
      <c r="D33" s="62">
        <v>89.408808239546403</v>
      </c>
      <c r="E33" s="62">
        <v>9.7934591774593507</v>
      </c>
      <c r="F33" s="62">
        <v>9.3116194075381795</v>
      </c>
      <c r="G33" s="62">
        <v>9.5599308106036389</v>
      </c>
      <c r="H33" s="661">
        <v>1.24271976683396</v>
      </c>
      <c r="I33" s="661">
        <v>0.80641616442695307</v>
      </c>
      <c r="J33" s="661">
        <v>1.0312609498499701</v>
      </c>
    </row>
    <row r="34" spans="1:19" s="3" customFormat="1" ht="12.75" customHeight="1" x14ac:dyDescent="0.2">
      <c r="A34" s="635">
        <v>2016</v>
      </c>
      <c r="B34" s="62">
        <v>90.797076080088004</v>
      </c>
      <c r="C34" s="62">
        <v>90.326209634846194</v>
      </c>
      <c r="D34" s="62">
        <v>90.573132273356407</v>
      </c>
      <c r="E34" s="62">
        <v>8.5435782214496889</v>
      </c>
      <c r="F34" s="62">
        <v>8.8426716344826204</v>
      </c>
      <c r="G34" s="62">
        <v>8.6858268742466489</v>
      </c>
      <c r="H34" s="62">
        <v>0.65934569846234203</v>
      </c>
      <c r="I34" s="62">
        <v>0.83111873067116293</v>
      </c>
      <c r="J34" s="661">
        <v>0.74104085239695194</v>
      </c>
      <c r="M34" s="124"/>
    </row>
    <row r="35" spans="1:19" s="3" customFormat="1" ht="12.75" customHeight="1" x14ac:dyDescent="0.2">
      <c r="A35" s="895">
        <v>2017</v>
      </c>
      <c r="B35" s="62">
        <v>91.317266424562604</v>
      </c>
      <c r="C35" s="62">
        <v>89.806320081549401</v>
      </c>
      <c r="D35" s="62">
        <v>90.572672471533792</v>
      </c>
      <c r="E35" s="62">
        <v>7.3621657312644402</v>
      </c>
      <c r="F35" s="62">
        <v>9.5820591233435302</v>
      </c>
      <c r="G35" s="62">
        <v>8.4561286001339599</v>
      </c>
      <c r="H35" s="62">
        <v>1.32056784417299</v>
      </c>
      <c r="I35" s="62">
        <v>0.61162079510703404</v>
      </c>
      <c r="J35" s="661">
        <v>0.97119892833221699</v>
      </c>
      <c r="M35" s="124"/>
    </row>
    <row r="36" spans="1:19" s="3" customFormat="1" ht="12.75" customHeight="1" x14ac:dyDescent="0.2">
      <c r="A36" s="5">
        <v>2018</v>
      </c>
      <c r="B36" s="62">
        <v>90.898486367852001</v>
      </c>
      <c r="C36" s="62">
        <v>89.771249622460203</v>
      </c>
      <c r="D36" s="62">
        <v>90.360251295141708</v>
      </c>
      <c r="E36" s="62">
        <v>7.5484616190674201</v>
      </c>
      <c r="F36" s="62">
        <v>8.5771696941760602</v>
      </c>
      <c r="G36" s="62">
        <v>8.0396510412249906</v>
      </c>
      <c r="H36" s="62">
        <v>1.5530520130806</v>
      </c>
      <c r="I36" s="62">
        <v>1.6515806833637199</v>
      </c>
      <c r="J36" s="661">
        <v>1.6000976636333202</v>
      </c>
      <c r="M36" s="124"/>
    </row>
    <row r="37" spans="1:19" s="3" customFormat="1" ht="6" customHeight="1" x14ac:dyDescent="0.2">
      <c r="A37" s="162"/>
      <c r="B37" s="166"/>
      <c r="C37" s="166"/>
      <c r="D37" s="166"/>
      <c r="E37" s="166"/>
      <c r="F37" s="166"/>
      <c r="G37" s="166"/>
      <c r="H37" s="166"/>
      <c r="I37" s="166"/>
      <c r="J37" s="166"/>
    </row>
    <row r="38" spans="1:19" s="18" customFormat="1" ht="12.75" customHeight="1" x14ac:dyDescent="0.25">
      <c r="A38" s="1313" t="s">
        <v>280</v>
      </c>
      <c r="B38" s="1313"/>
      <c r="C38" s="1313"/>
      <c r="D38" s="1313"/>
      <c r="E38" s="1313"/>
      <c r="F38" s="1313"/>
      <c r="G38" s="1313"/>
      <c r="H38" s="1313"/>
      <c r="I38" s="1313"/>
      <c r="J38" s="1313"/>
      <c r="K38" s="37"/>
      <c r="L38" s="37"/>
      <c r="M38" s="37"/>
      <c r="N38" s="37"/>
      <c r="O38" s="37"/>
      <c r="P38" s="37"/>
      <c r="Q38" s="37"/>
      <c r="R38" s="37"/>
      <c r="S38" s="37"/>
    </row>
    <row r="39" spans="1:19" s="3" customFormat="1" ht="54.75" customHeight="1" x14ac:dyDescent="0.2">
      <c r="A39" s="1313" t="s">
        <v>281</v>
      </c>
      <c r="B39" s="1313"/>
      <c r="C39" s="1313"/>
      <c r="D39" s="1313"/>
      <c r="E39" s="1313"/>
      <c r="F39" s="1313"/>
      <c r="G39" s="1313"/>
      <c r="H39" s="1313"/>
      <c r="I39" s="1313"/>
      <c r="J39" s="1313"/>
    </row>
    <row r="40" spans="1:19" s="3" customFormat="1" ht="12.75" customHeight="1" x14ac:dyDescent="0.2">
      <c r="A40" s="1344" t="s">
        <v>381</v>
      </c>
      <c r="B40" s="1344"/>
      <c r="C40" s="1344"/>
      <c r="D40" s="1344"/>
      <c r="E40" s="1344"/>
      <c r="F40" s="1344"/>
      <c r="G40" s="1344"/>
      <c r="H40" s="1344"/>
      <c r="I40" s="1344"/>
      <c r="J40" s="1344"/>
    </row>
    <row r="41" spans="1:19" s="1114" customFormat="1" ht="26.25" customHeight="1" x14ac:dyDescent="0.25">
      <c r="A41" s="1323" t="s">
        <v>558</v>
      </c>
      <c r="B41" s="1323"/>
      <c r="C41" s="1323"/>
      <c r="D41" s="1323"/>
      <c r="E41" s="1323"/>
      <c r="F41" s="1323"/>
      <c r="G41" s="1323"/>
      <c r="H41" s="1323"/>
      <c r="I41" s="1323"/>
      <c r="J41" s="1323"/>
      <c r="K41" s="37"/>
      <c r="L41" s="37"/>
      <c r="M41" s="37"/>
      <c r="N41" s="37"/>
      <c r="O41" s="37"/>
      <c r="P41" s="37"/>
      <c r="Q41" s="37"/>
      <c r="R41" s="37"/>
      <c r="S41" s="37"/>
    </row>
    <row r="42" spans="1:19" s="18" customFormat="1" ht="6" customHeight="1" x14ac:dyDescent="0.2">
      <c r="B42" s="108"/>
      <c r="C42" s="108"/>
      <c r="D42" s="108"/>
      <c r="E42" s="108"/>
    </row>
    <row r="43" spans="1:19" ht="12.75" customHeight="1" x14ac:dyDescent="0.25">
      <c r="A43" s="1313" t="s">
        <v>194</v>
      </c>
      <c r="B43" s="1313"/>
      <c r="C43" s="1313"/>
      <c r="D43" s="1313"/>
      <c r="E43" s="1313"/>
      <c r="F43" s="1313"/>
      <c r="G43" s="1313"/>
      <c r="H43" s="1313"/>
      <c r="I43" s="1313"/>
      <c r="J43" s="1313"/>
    </row>
  </sheetData>
  <mergeCells count="11">
    <mergeCell ref="A38:J38"/>
    <mergeCell ref="A39:J39"/>
    <mergeCell ref="A41:J41"/>
    <mergeCell ref="A40:J40"/>
    <mergeCell ref="A43:J43"/>
    <mergeCell ref="K1:M1"/>
    <mergeCell ref="F1:G1"/>
    <mergeCell ref="B3:D3"/>
    <mergeCell ref="E3:G3"/>
    <mergeCell ref="H3:J3"/>
    <mergeCell ref="A2:J2"/>
  </mergeCells>
  <hyperlinks>
    <hyperlink ref="K1:M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M30"/>
  <sheetViews>
    <sheetView workbookViewId="0">
      <pane ySplit="4" topLeftCell="A5" activePane="bottomLeft" state="frozen"/>
      <selection activeCell="A2" sqref="A2:XFD2"/>
      <selection pane="bottomLeft" activeCell="G32" sqref="G32"/>
    </sheetView>
  </sheetViews>
  <sheetFormatPr defaultColWidth="9.140625" defaultRowHeight="15" x14ac:dyDescent="0.25"/>
  <cols>
    <col min="1" max="10" width="6.7109375" style="37" customWidth="1"/>
    <col min="11" max="16384" width="9.140625" style="37"/>
  </cols>
  <sheetData>
    <row r="1" spans="1:13" s="74" customFormat="1" ht="30" customHeight="1" x14ac:dyDescent="0.25">
      <c r="A1" s="349"/>
      <c r="B1" s="117"/>
      <c r="D1" s="489"/>
      <c r="F1" s="1321" t="s">
        <v>200</v>
      </c>
      <c r="G1" s="1322"/>
      <c r="K1" s="1311" t="s">
        <v>328</v>
      </c>
      <c r="L1" s="1312"/>
      <c r="M1" s="1312"/>
    </row>
    <row r="2" spans="1:13" s="121" customFormat="1" ht="45" customHeight="1" x14ac:dyDescent="0.2">
      <c r="A2" s="1337" t="s">
        <v>559</v>
      </c>
      <c r="B2" s="1337"/>
      <c r="C2" s="1337"/>
      <c r="D2" s="1337"/>
      <c r="E2" s="1337"/>
      <c r="F2" s="1337"/>
      <c r="G2" s="1337"/>
      <c r="H2" s="1337"/>
      <c r="I2" s="1337"/>
      <c r="J2" s="1337"/>
    </row>
    <row r="3" spans="1:13" s="3" customFormat="1" ht="15" customHeight="1" x14ac:dyDescent="0.2">
      <c r="A3" s="1122"/>
      <c r="B3" s="1345" t="s">
        <v>25</v>
      </c>
      <c r="C3" s="1345"/>
      <c r="D3" s="1345"/>
      <c r="E3" s="1345" t="s">
        <v>26</v>
      </c>
      <c r="F3" s="1345"/>
      <c r="G3" s="1345"/>
      <c r="H3" s="1345" t="s">
        <v>371</v>
      </c>
      <c r="I3" s="1345"/>
      <c r="J3" s="1345"/>
    </row>
    <row r="4" spans="1:13" s="3" customFormat="1" ht="15" customHeight="1" x14ac:dyDescent="0.2">
      <c r="A4" s="3" t="s">
        <v>39</v>
      </c>
      <c r="B4" s="108" t="s">
        <v>28</v>
      </c>
      <c r="C4" s="108" t="s">
        <v>29</v>
      </c>
      <c r="D4" s="1116" t="s">
        <v>551</v>
      </c>
      <c r="E4" s="108" t="s">
        <v>28</v>
      </c>
      <c r="F4" s="108" t="s">
        <v>29</v>
      </c>
      <c r="G4" s="1116" t="s">
        <v>551</v>
      </c>
      <c r="H4" s="479" t="s">
        <v>28</v>
      </c>
      <c r="I4" s="479" t="s">
        <v>29</v>
      </c>
      <c r="J4" s="1116" t="s">
        <v>551</v>
      </c>
    </row>
    <row r="5" spans="1:13" s="3" customFormat="1" ht="6" customHeight="1" x14ac:dyDescent="0.2">
      <c r="A5" s="273"/>
      <c r="B5" s="291"/>
      <c r="C5" s="291"/>
      <c r="D5" s="1121"/>
      <c r="E5" s="291"/>
      <c r="F5" s="291"/>
      <c r="G5" s="1121"/>
      <c r="H5" s="291"/>
      <c r="I5" s="291"/>
    </row>
    <row r="6" spans="1:13" s="3" customFormat="1" ht="12.75" customHeight="1" x14ac:dyDescent="0.2">
      <c r="A6" s="5">
        <v>2004</v>
      </c>
      <c r="B6" s="62">
        <v>49.626142380024504</v>
      </c>
      <c r="C6" s="62">
        <v>60.3971685857192</v>
      </c>
      <c r="D6" s="62">
        <v>54.856993847634094</v>
      </c>
      <c r="E6" s="62">
        <v>50.373857619975503</v>
      </c>
      <c r="F6" s="62">
        <v>39.6028314142808</v>
      </c>
      <c r="G6" s="62">
        <v>45.143006152365899</v>
      </c>
      <c r="H6" s="150" t="s">
        <v>37</v>
      </c>
      <c r="I6" s="150" t="s">
        <v>37</v>
      </c>
      <c r="J6" s="150" t="s">
        <v>37</v>
      </c>
      <c r="L6" s="596"/>
    </row>
    <row r="7" spans="1:13" s="3" customFormat="1" ht="12.75" customHeight="1" x14ac:dyDescent="0.2">
      <c r="A7" s="5">
        <v>2005</v>
      </c>
      <c r="B7" s="62">
        <v>48.756812751640602</v>
      </c>
      <c r="C7" s="62">
        <v>55.611274252163604</v>
      </c>
      <c r="D7" s="62">
        <v>52.098737679740701</v>
      </c>
      <c r="E7" s="62">
        <v>51.243187248359398</v>
      </c>
      <c r="F7" s="62">
        <v>44.388725747836396</v>
      </c>
      <c r="G7" s="62">
        <v>47.901262320259299</v>
      </c>
      <c r="H7" s="150" t="s">
        <v>37</v>
      </c>
      <c r="I7" s="150" t="s">
        <v>37</v>
      </c>
      <c r="J7" s="150" t="s">
        <v>37</v>
      </c>
      <c r="L7" s="596"/>
    </row>
    <row r="8" spans="1:13" s="3" customFormat="1" ht="12.75" customHeight="1" x14ac:dyDescent="0.2">
      <c r="A8" s="5">
        <v>2006</v>
      </c>
      <c r="B8" s="62">
        <v>46.320085960570701</v>
      </c>
      <c r="C8" s="62">
        <v>55.357735055931101</v>
      </c>
      <c r="D8" s="62">
        <v>50.723827101600108</v>
      </c>
      <c r="E8" s="62">
        <v>53.679914039429299</v>
      </c>
      <c r="F8" s="62">
        <v>44.642264944068899</v>
      </c>
      <c r="G8" s="62">
        <v>49.2761728983998</v>
      </c>
      <c r="H8" s="150" t="s">
        <v>37</v>
      </c>
      <c r="I8" s="150" t="s">
        <v>37</v>
      </c>
      <c r="J8" s="150" t="s">
        <v>37</v>
      </c>
      <c r="L8" s="596"/>
    </row>
    <row r="9" spans="1:13" s="3" customFormat="1" ht="12.75" customHeight="1" x14ac:dyDescent="0.2">
      <c r="A9" s="5">
        <v>2007</v>
      </c>
      <c r="B9" s="62">
        <v>46.557410781338199</v>
      </c>
      <c r="C9" s="62">
        <v>55.380095028457696</v>
      </c>
      <c r="D9" s="62">
        <v>50.844861393199103</v>
      </c>
      <c r="E9" s="62">
        <v>53.442589218661794</v>
      </c>
      <c r="F9" s="62">
        <v>44.619904971542304</v>
      </c>
      <c r="G9" s="62">
        <v>49.155138606800904</v>
      </c>
      <c r="H9" s="150" t="s">
        <v>37</v>
      </c>
      <c r="I9" s="150" t="s">
        <v>37</v>
      </c>
      <c r="J9" s="150" t="s">
        <v>37</v>
      </c>
      <c r="L9" s="596"/>
    </row>
    <row r="10" spans="1:13" s="3" customFormat="1" ht="12.75" customHeight="1" x14ac:dyDescent="0.2">
      <c r="A10" s="5">
        <v>2008</v>
      </c>
      <c r="B10" s="62">
        <v>48.106713386487399</v>
      </c>
      <c r="C10" s="62">
        <v>56.069971667803998</v>
      </c>
      <c r="D10" s="62">
        <v>51.914975965378396</v>
      </c>
      <c r="E10" s="62">
        <v>51.893286613512601</v>
      </c>
      <c r="F10" s="62">
        <v>43.930028332195995</v>
      </c>
      <c r="G10" s="62">
        <v>48.085024034621597</v>
      </c>
      <c r="H10" s="150" t="s">
        <v>37</v>
      </c>
      <c r="I10" s="150" t="s">
        <v>37</v>
      </c>
      <c r="J10" s="150" t="s">
        <v>37</v>
      </c>
      <c r="L10" s="596"/>
    </row>
    <row r="11" spans="1:13" s="3" customFormat="1" ht="12.75" customHeight="1" x14ac:dyDescent="0.2">
      <c r="A11" s="5">
        <v>2009</v>
      </c>
      <c r="B11" s="62">
        <v>51.176996246670406</v>
      </c>
      <c r="C11" s="62">
        <v>55.941249297843996</v>
      </c>
      <c r="D11" s="62">
        <v>53.462069618767103</v>
      </c>
      <c r="E11" s="62">
        <v>48.823003753329601</v>
      </c>
      <c r="F11" s="62">
        <v>44.058750702156004</v>
      </c>
      <c r="G11" s="62">
        <v>46.537930381232897</v>
      </c>
      <c r="H11" s="150" t="s">
        <v>37</v>
      </c>
      <c r="I11" s="150" t="s">
        <v>37</v>
      </c>
      <c r="J11" s="150" t="s">
        <v>37</v>
      </c>
      <c r="L11" s="596"/>
    </row>
    <row r="12" spans="1:13" s="3" customFormat="1" ht="12.75" customHeight="1" x14ac:dyDescent="0.2">
      <c r="A12" s="5">
        <v>2010</v>
      </c>
      <c r="B12" s="62">
        <v>50.861037484023896</v>
      </c>
      <c r="C12" s="62">
        <v>54.1549081602382</v>
      </c>
      <c r="D12" s="62">
        <v>52.432995604273401</v>
      </c>
      <c r="E12" s="62">
        <v>49.138962515976097</v>
      </c>
      <c r="F12" s="62">
        <v>45.8450918397618</v>
      </c>
      <c r="G12" s="62">
        <v>47.567004395726599</v>
      </c>
      <c r="H12" s="150" t="s">
        <v>37</v>
      </c>
      <c r="I12" s="150" t="s">
        <v>37</v>
      </c>
      <c r="J12" s="150" t="s">
        <v>37</v>
      </c>
      <c r="L12" s="596"/>
    </row>
    <row r="13" spans="1:13" s="3" customFormat="1" ht="12.75" customHeight="1" x14ac:dyDescent="0.2">
      <c r="A13" s="5">
        <v>2011</v>
      </c>
      <c r="B13" s="62">
        <v>51.464927474188606</v>
      </c>
      <c r="C13" s="62">
        <v>59.6872923229229</v>
      </c>
      <c r="D13" s="62">
        <v>55.464576572664704</v>
      </c>
      <c r="E13" s="62">
        <v>48.535072525811401</v>
      </c>
      <c r="F13" s="62">
        <v>40.3127076770771</v>
      </c>
      <c r="G13" s="62">
        <v>44.535423427335303</v>
      </c>
      <c r="H13" s="150" t="s">
        <v>37</v>
      </c>
      <c r="I13" s="150" t="s">
        <v>37</v>
      </c>
      <c r="J13" s="150" t="s">
        <v>37</v>
      </c>
      <c r="L13" s="596"/>
    </row>
    <row r="14" spans="1:13" s="3" customFormat="1" ht="12.75" customHeight="1" x14ac:dyDescent="0.2">
      <c r="A14" s="5" t="s">
        <v>89</v>
      </c>
      <c r="B14" s="62">
        <v>55.471795471625299</v>
      </c>
      <c r="C14" s="62">
        <v>61.880850706190103</v>
      </c>
      <c r="D14" s="62">
        <v>58.594242178004698</v>
      </c>
      <c r="E14" s="62">
        <v>44.528204528374701</v>
      </c>
      <c r="F14" s="62">
        <v>38.119149293809897</v>
      </c>
      <c r="G14" s="62">
        <v>41.405757821995302</v>
      </c>
      <c r="H14" s="150" t="s">
        <v>37</v>
      </c>
      <c r="I14" s="150" t="s">
        <v>37</v>
      </c>
      <c r="J14" s="150" t="s">
        <v>37</v>
      </c>
      <c r="L14" s="596"/>
    </row>
    <row r="15" spans="1:13" s="3" customFormat="1" ht="12.75" customHeight="1" x14ac:dyDescent="0.2">
      <c r="A15" s="5" t="s">
        <v>90</v>
      </c>
      <c r="B15" s="62">
        <v>62.184669584119099</v>
      </c>
      <c r="C15" s="62">
        <v>65.060726469648998</v>
      </c>
      <c r="D15" s="62">
        <v>63.586364430745604</v>
      </c>
      <c r="E15" s="62">
        <v>37.620055050773196</v>
      </c>
      <c r="F15" s="62">
        <v>34.551714290202099</v>
      </c>
      <c r="G15" s="62">
        <v>36.124647413523299</v>
      </c>
      <c r="H15" s="661">
        <v>0.19527536510772101</v>
      </c>
      <c r="I15" s="661">
        <v>0.38755924014891696</v>
      </c>
      <c r="J15" s="62">
        <v>0.28898815573110903</v>
      </c>
    </row>
    <row r="16" spans="1:13" s="3" customFormat="1" ht="12.75" customHeight="1" x14ac:dyDescent="0.2">
      <c r="A16" s="5">
        <v>2013</v>
      </c>
      <c r="B16" s="62">
        <v>65.781408617372193</v>
      </c>
      <c r="C16" s="62">
        <v>73.0309412138879</v>
      </c>
      <c r="D16" s="62">
        <v>69.259592183665703</v>
      </c>
      <c r="E16" s="62">
        <v>34.103630610138801</v>
      </c>
      <c r="F16" s="62">
        <v>26.7618394535716</v>
      </c>
      <c r="G16" s="62">
        <v>30.581183196052503</v>
      </c>
      <c r="H16" s="661">
        <v>0.114960772488942</v>
      </c>
      <c r="I16" s="661">
        <v>0.20721933254050301</v>
      </c>
      <c r="J16" s="62">
        <v>0.15922462028176002</v>
      </c>
    </row>
    <row r="17" spans="1:13" s="3" customFormat="1" ht="12.75" customHeight="1" x14ac:dyDescent="0.2">
      <c r="A17" s="5">
        <v>2014</v>
      </c>
      <c r="B17" s="62">
        <v>66.119827831710097</v>
      </c>
      <c r="C17" s="62">
        <v>72.586316381213095</v>
      </c>
      <c r="D17" s="62">
        <v>69.246105216778304</v>
      </c>
      <c r="E17" s="62">
        <v>33.447516692846499</v>
      </c>
      <c r="F17" s="62">
        <v>27.346896765480501</v>
      </c>
      <c r="G17" s="62">
        <v>30.498121519899602</v>
      </c>
      <c r="H17" s="661">
        <v>0.43265547544337402</v>
      </c>
      <c r="I17" s="661">
        <v>6.6786853306373795E-2</v>
      </c>
      <c r="J17" s="62">
        <v>0.25577326332210198</v>
      </c>
    </row>
    <row r="18" spans="1:13" s="3" customFormat="1" ht="12.75" customHeight="1" x14ac:dyDescent="0.2">
      <c r="A18" s="5">
        <v>2015</v>
      </c>
      <c r="B18" s="62">
        <v>70.338909404965506</v>
      </c>
      <c r="C18" s="62">
        <v>73.977285776864292</v>
      </c>
      <c r="D18" s="62">
        <v>72.085366033584393</v>
      </c>
      <c r="E18" s="62">
        <v>29.2093267106649</v>
      </c>
      <c r="F18" s="62">
        <v>25.861630364515698</v>
      </c>
      <c r="G18" s="62">
        <v>27.602399368157897</v>
      </c>
      <c r="H18" s="661">
        <v>0.45176388436959197</v>
      </c>
      <c r="I18" s="661">
        <v>0.16108385862001701</v>
      </c>
      <c r="J18" s="62">
        <v>0.31223459825768801</v>
      </c>
    </row>
    <row r="19" spans="1:13" s="3" customFormat="1" ht="12.75" customHeight="1" x14ac:dyDescent="0.2">
      <c r="A19" s="641">
        <v>2016</v>
      </c>
      <c r="B19" s="62">
        <v>71.711815705098104</v>
      </c>
      <c r="C19" s="62">
        <v>76.564853925595997</v>
      </c>
      <c r="D19" s="62">
        <v>74.023229275623308</v>
      </c>
      <c r="E19" s="62">
        <v>27.665682745556104</v>
      </c>
      <c r="F19" s="62">
        <v>23.0337698198874</v>
      </c>
      <c r="G19" s="62">
        <v>25.459587118972799</v>
      </c>
      <c r="H19" s="661">
        <v>0.62250154934573898</v>
      </c>
      <c r="I19" s="661">
        <v>0.40137625451669501</v>
      </c>
      <c r="J19" s="62">
        <v>0.51718360540385</v>
      </c>
      <c r="M19" s="124"/>
    </row>
    <row r="20" spans="1:13" s="3" customFormat="1" ht="12.75" customHeight="1" x14ac:dyDescent="0.2">
      <c r="A20" s="895">
        <v>2017</v>
      </c>
      <c r="B20" s="661">
        <v>71.759536906538798</v>
      </c>
      <c r="C20" s="661">
        <v>74.939379225634895</v>
      </c>
      <c r="D20" s="661">
        <v>73.221164239528704</v>
      </c>
      <c r="E20" s="661">
        <v>27.476487747894002</v>
      </c>
      <c r="F20" s="661">
        <v>24.382733436604202</v>
      </c>
      <c r="G20" s="661">
        <v>26.054431114525499</v>
      </c>
      <c r="H20" s="661">
        <v>0.76397534556719493</v>
      </c>
      <c r="I20" s="661">
        <v>0.67788733776089205</v>
      </c>
      <c r="J20" s="62">
        <v>0.72440464594580301</v>
      </c>
      <c r="M20" s="124"/>
    </row>
    <row r="21" spans="1:13" s="3" customFormat="1" ht="12.75" customHeight="1" x14ac:dyDescent="0.2">
      <c r="A21" s="5">
        <v>2018</v>
      </c>
      <c r="B21" s="661">
        <v>73.82251498819879</v>
      </c>
      <c r="C21" s="661">
        <v>75.445585588546408</v>
      </c>
      <c r="D21" s="661">
        <v>74.572812706795304</v>
      </c>
      <c r="E21" s="661">
        <v>25.5168487760921</v>
      </c>
      <c r="F21" s="661">
        <v>24.209013616516899</v>
      </c>
      <c r="G21" s="661">
        <v>24.912275114096499</v>
      </c>
      <c r="H21" s="661">
        <v>0.66063623570906604</v>
      </c>
      <c r="I21" s="661">
        <v>0.34540079493672099</v>
      </c>
      <c r="J21" s="62">
        <v>0.51491217910820597</v>
      </c>
      <c r="M21" s="124"/>
    </row>
    <row r="22" spans="1:13" s="3" customFormat="1" ht="6" customHeight="1" x14ac:dyDescent="0.2">
      <c r="A22" s="162"/>
      <c r="B22" s="166"/>
      <c r="C22" s="166"/>
      <c r="D22" s="166"/>
      <c r="E22" s="166"/>
      <c r="F22" s="166"/>
      <c r="G22" s="166"/>
      <c r="H22" s="166"/>
      <c r="I22" s="166"/>
      <c r="J22" s="166"/>
    </row>
    <row r="23" spans="1:13" s="18" customFormat="1" ht="12.75" customHeight="1" x14ac:dyDescent="0.2">
      <c r="A23" s="1323" t="s">
        <v>280</v>
      </c>
      <c r="B23" s="1323"/>
      <c r="C23" s="1323"/>
      <c r="D23" s="1323"/>
      <c r="E23" s="1323"/>
      <c r="F23" s="1323"/>
      <c r="G23" s="1323"/>
      <c r="H23" s="1323"/>
      <c r="I23" s="1323"/>
      <c r="J23" s="1323"/>
    </row>
    <row r="24" spans="1:13" s="3" customFormat="1" ht="57" customHeight="1" x14ac:dyDescent="0.2">
      <c r="A24" s="1313" t="s">
        <v>281</v>
      </c>
      <c r="B24" s="1313"/>
      <c r="C24" s="1313"/>
      <c r="D24" s="1313"/>
      <c r="E24" s="1313"/>
      <c r="F24" s="1313"/>
      <c r="G24" s="1313"/>
      <c r="H24" s="1313"/>
      <c r="I24" s="1313"/>
      <c r="J24" s="1313"/>
    </row>
    <row r="25" spans="1:13" s="1114" customFormat="1" ht="12.75" customHeight="1" x14ac:dyDescent="0.2">
      <c r="A25" s="1344" t="s">
        <v>381</v>
      </c>
      <c r="B25" s="1344"/>
      <c r="C25" s="1344"/>
      <c r="D25" s="1344"/>
      <c r="E25" s="1344"/>
      <c r="F25" s="1344"/>
      <c r="G25" s="1344"/>
      <c r="H25" s="1344"/>
      <c r="I25" s="1344"/>
      <c r="J25" s="1344"/>
    </row>
    <row r="26" spans="1:13" s="1114" customFormat="1" ht="26.25" customHeight="1" x14ac:dyDescent="0.2">
      <c r="A26" s="1323" t="s">
        <v>558</v>
      </c>
      <c r="B26" s="1323"/>
      <c r="C26" s="1323"/>
      <c r="D26" s="1323"/>
      <c r="E26" s="1323"/>
      <c r="F26" s="1323"/>
      <c r="G26" s="1323"/>
      <c r="H26" s="1323"/>
      <c r="I26" s="1323"/>
      <c r="J26" s="1323"/>
    </row>
    <row r="27" spans="1:13" s="3" customFormat="1" ht="6" customHeight="1" x14ac:dyDescent="0.25">
      <c r="A27" s="196"/>
      <c r="B27" s="197"/>
      <c r="C27" s="197"/>
      <c r="D27" s="197"/>
      <c r="E27" s="197"/>
    </row>
    <row r="28" spans="1:13" ht="12.75" customHeight="1" x14ac:dyDescent="0.25">
      <c r="A28" s="1325" t="s">
        <v>194</v>
      </c>
      <c r="B28" s="1325"/>
      <c r="C28" s="1325"/>
      <c r="D28" s="1325"/>
      <c r="E28" s="1325"/>
      <c r="F28" s="1325"/>
      <c r="G28" s="1325"/>
      <c r="H28" s="1325"/>
      <c r="I28" s="1325"/>
      <c r="J28" s="1325"/>
    </row>
    <row r="30" spans="1:13" ht="14.45" customHeight="1" x14ac:dyDescent="0.25"/>
  </sheetData>
  <mergeCells count="11">
    <mergeCell ref="A24:J24"/>
    <mergeCell ref="A26:J26"/>
    <mergeCell ref="A25:J25"/>
    <mergeCell ref="A28:J28"/>
    <mergeCell ref="K1:M1"/>
    <mergeCell ref="F1:G1"/>
    <mergeCell ref="B3:D3"/>
    <mergeCell ref="E3:G3"/>
    <mergeCell ref="H3:J3"/>
    <mergeCell ref="A2:J2"/>
    <mergeCell ref="A23:J23"/>
  </mergeCells>
  <hyperlinks>
    <hyperlink ref="K1:M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Y43"/>
  <sheetViews>
    <sheetView workbookViewId="0">
      <pane ySplit="4" topLeftCell="A5" activePane="bottomLeft" state="frozen"/>
      <selection activeCell="A2" sqref="A2:XFD2"/>
      <selection pane="bottomLeft" activeCell="T41" sqref="T41"/>
    </sheetView>
  </sheetViews>
  <sheetFormatPr defaultColWidth="8.85546875" defaultRowHeight="12.75" x14ac:dyDescent="0.2"/>
  <cols>
    <col min="1" max="25" width="6.7109375" style="3" customWidth="1"/>
    <col min="26" max="34" width="8.7109375" style="3" customWidth="1"/>
    <col min="35" max="16384" width="8.85546875" style="3"/>
  </cols>
  <sheetData>
    <row r="1" spans="1:25" s="74" customFormat="1" ht="30" customHeight="1" x14ac:dyDescent="0.25">
      <c r="A1" s="349"/>
      <c r="B1" s="116"/>
      <c r="C1" s="116"/>
      <c r="D1" s="116"/>
      <c r="E1" s="279"/>
      <c r="F1" s="279"/>
      <c r="G1" s="514"/>
      <c r="H1" s="279"/>
      <c r="I1" s="279"/>
      <c r="J1" s="514"/>
      <c r="K1" s="402"/>
      <c r="L1" s="402"/>
      <c r="M1" s="514"/>
      <c r="N1" s="426"/>
      <c r="O1" s="1311" t="s">
        <v>328</v>
      </c>
      <c r="P1" s="1311"/>
      <c r="Q1" s="1335"/>
      <c r="R1" s="1335"/>
      <c r="S1" s="513"/>
      <c r="T1" s="402"/>
      <c r="U1" s="402"/>
      <c r="V1" s="514"/>
      <c r="W1" s="279"/>
    </row>
    <row r="2" spans="1:25" ht="15" customHeight="1" x14ac:dyDescent="0.2">
      <c r="A2" s="1351" t="s">
        <v>493</v>
      </c>
      <c r="B2" s="1351"/>
      <c r="C2" s="1351"/>
      <c r="D2" s="1351"/>
      <c r="E2" s="1351"/>
      <c r="F2" s="1351"/>
      <c r="G2" s="1351"/>
      <c r="H2" s="1351"/>
      <c r="I2" s="1351"/>
      <c r="J2" s="1351"/>
      <c r="K2" s="1351"/>
      <c r="L2" s="1351"/>
      <c r="M2" s="1351"/>
      <c r="N2" s="1351"/>
      <c r="O2" s="1351"/>
      <c r="P2" s="1351"/>
      <c r="Q2" s="1351"/>
      <c r="R2" s="1351"/>
      <c r="S2" s="1351"/>
      <c r="T2" s="1351"/>
      <c r="U2" s="1351"/>
      <c r="V2" s="1351"/>
      <c r="W2" s="1351"/>
      <c r="X2" s="1351"/>
      <c r="Y2" s="1351"/>
    </row>
    <row r="3" spans="1:25" ht="100.5" customHeight="1" x14ac:dyDescent="0.2">
      <c r="B3" s="1348" t="s">
        <v>315</v>
      </c>
      <c r="C3" s="1348"/>
      <c r="D3" s="1348"/>
      <c r="E3" s="1348" t="s">
        <v>132</v>
      </c>
      <c r="F3" s="1348"/>
      <c r="G3" s="1348"/>
      <c r="H3" s="1348" t="s">
        <v>133</v>
      </c>
      <c r="I3" s="1348"/>
      <c r="J3" s="1348"/>
      <c r="K3" s="1348" t="s">
        <v>341</v>
      </c>
      <c r="L3" s="1348"/>
      <c r="M3" s="1348"/>
      <c r="N3" s="1348" t="s">
        <v>347</v>
      </c>
      <c r="O3" s="1348"/>
      <c r="P3" s="1348"/>
      <c r="Q3" s="1349" t="s">
        <v>316</v>
      </c>
      <c r="R3" s="1349"/>
      <c r="S3" s="1349"/>
      <c r="T3" s="1349" t="s">
        <v>342</v>
      </c>
      <c r="U3" s="1349"/>
      <c r="V3" s="1349"/>
      <c r="W3" s="1350" t="s">
        <v>392</v>
      </c>
      <c r="X3" s="1350"/>
      <c r="Y3" s="1350"/>
    </row>
    <row r="4" spans="1:25" x14ac:dyDescent="0.2">
      <c r="A4" s="278" t="s">
        <v>39</v>
      </c>
      <c r="B4" s="278" t="s">
        <v>28</v>
      </c>
      <c r="C4" s="278" t="s">
        <v>29</v>
      </c>
      <c r="D4" s="510" t="s">
        <v>382</v>
      </c>
      <c r="E4" s="278" t="s">
        <v>28</v>
      </c>
      <c r="F4" s="278" t="s">
        <v>29</v>
      </c>
      <c r="G4" s="510" t="s">
        <v>382</v>
      </c>
      <c r="H4" s="278" t="s">
        <v>28</v>
      </c>
      <c r="I4" s="278" t="s">
        <v>29</v>
      </c>
      <c r="J4" s="510" t="s">
        <v>382</v>
      </c>
      <c r="K4" s="400" t="s">
        <v>28</v>
      </c>
      <c r="L4" s="400" t="s">
        <v>29</v>
      </c>
      <c r="M4" s="510" t="s">
        <v>382</v>
      </c>
      <c r="N4" s="424" t="s">
        <v>28</v>
      </c>
      <c r="O4" s="424" t="s">
        <v>29</v>
      </c>
      <c r="P4" s="510" t="s">
        <v>382</v>
      </c>
      <c r="Q4" s="278" t="s">
        <v>28</v>
      </c>
      <c r="R4" s="278" t="s">
        <v>29</v>
      </c>
      <c r="S4" s="510" t="s">
        <v>382</v>
      </c>
      <c r="T4" s="400" t="s">
        <v>28</v>
      </c>
      <c r="U4" s="400" t="s">
        <v>29</v>
      </c>
      <c r="V4" s="510" t="s">
        <v>382</v>
      </c>
      <c r="W4" s="278" t="s">
        <v>28</v>
      </c>
      <c r="X4" s="278" t="s">
        <v>29</v>
      </c>
      <c r="Y4" s="510" t="s">
        <v>382</v>
      </c>
    </row>
    <row r="5" spans="1:25" ht="6" customHeight="1" x14ac:dyDescent="0.2">
      <c r="A5" s="284"/>
      <c r="B5" s="284"/>
      <c r="C5" s="284"/>
      <c r="D5" s="509"/>
      <c r="E5" s="284"/>
      <c r="F5" s="284"/>
      <c r="G5" s="509"/>
      <c r="H5" s="284"/>
      <c r="I5" s="284"/>
      <c r="J5" s="509"/>
      <c r="K5" s="401"/>
      <c r="L5" s="401"/>
      <c r="M5" s="509"/>
      <c r="N5" s="425"/>
      <c r="O5" s="425"/>
      <c r="P5" s="509"/>
      <c r="Q5" s="284"/>
      <c r="R5" s="284"/>
      <c r="S5" s="509"/>
      <c r="T5" s="401"/>
      <c r="U5" s="401"/>
      <c r="V5" s="509"/>
      <c r="W5" s="284"/>
      <c r="X5" s="284"/>
      <c r="Y5" s="510"/>
    </row>
    <row r="6" spans="1:25" x14ac:dyDescent="0.2">
      <c r="A6" s="647">
        <v>1991</v>
      </c>
      <c r="B6" s="152">
        <v>32.931652167174505</v>
      </c>
      <c r="C6" s="152">
        <v>28.494572542136897</v>
      </c>
      <c r="D6" s="152">
        <v>30.762440979361301</v>
      </c>
      <c r="E6" s="2" t="s">
        <v>37</v>
      </c>
      <c r="F6" s="2" t="s">
        <v>37</v>
      </c>
      <c r="G6" s="2" t="s">
        <v>37</v>
      </c>
      <c r="H6" s="2" t="s">
        <v>37</v>
      </c>
      <c r="I6" s="2" t="s">
        <v>37</v>
      </c>
      <c r="J6" s="2" t="s">
        <v>37</v>
      </c>
      <c r="K6" s="2" t="s">
        <v>37</v>
      </c>
      <c r="L6" s="2" t="s">
        <v>37</v>
      </c>
      <c r="M6" s="2" t="s">
        <v>37</v>
      </c>
      <c r="N6" s="2" t="s">
        <v>37</v>
      </c>
      <c r="O6" s="2" t="s">
        <v>37</v>
      </c>
      <c r="P6" s="2" t="s">
        <v>37</v>
      </c>
      <c r="Q6" s="2" t="s">
        <v>37</v>
      </c>
      <c r="R6" s="2" t="s">
        <v>37</v>
      </c>
      <c r="S6" s="2" t="s">
        <v>37</v>
      </c>
      <c r="T6" s="2" t="s">
        <v>37</v>
      </c>
      <c r="U6" s="2" t="s">
        <v>37</v>
      </c>
      <c r="V6" s="2" t="s">
        <v>37</v>
      </c>
      <c r="W6" s="2" t="s">
        <v>37</v>
      </c>
      <c r="X6" s="2" t="s">
        <v>37</v>
      </c>
      <c r="Y6" s="2" t="s">
        <v>37</v>
      </c>
    </row>
    <row r="7" spans="1:25" x14ac:dyDescent="0.2">
      <c r="A7" s="647">
        <v>1992</v>
      </c>
      <c r="B7" s="152">
        <v>34.433135452479405</v>
      </c>
      <c r="C7" s="152">
        <v>31.575437864233201</v>
      </c>
      <c r="D7" s="152">
        <v>33.041722454557402</v>
      </c>
      <c r="E7" s="2" t="s">
        <v>37</v>
      </c>
      <c r="F7" s="2" t="s">
        <v>37</v>
      </c>
      <c r="G7" s="2" t="s">
        <v>37</v>
      </c>
      <c r="H7" s="2" t="s">
        <v>37</v>
      </c>
      <c r="I7" s="2" t="s">
        <v>37</v>
      </c>
      <c r="J7" s="2" t="s">
        <v>37</v>
      </c>
      <c r="K7" s="2" t="s">
        <v>37</v>
      </c>
      <c r="L7" s="2" t="s">
        <v>37</v>
      </c>
      <c r="M7" s="2" t="s">
        <v>37</v>
      </c>
      <c r="N7" s="2" t="s">
        <v>37</v>
      </c>
      <c r="O7" s="2" t="s">
        <v>37</v>
      </c>
      <c r="P7" s="2" t="s">
        <v>37</v>
      </c>
      <c r="Q7" s="2" t="s">
        <v>37</v>
      </c>
      <c r="R7" s="2" t="s">
        <v>37</v>
      </c>
      <c r="S7" s="2" t="s">
        <v>37</v>
      </c>
      <c r="T7" s="2" t="s">
        <v>37</v>
      </c>
      <c r="U7" s="2" t="s">
        <v>37</v>
      </c>
      <c r="V7" s="2" t="s">
        <v>37</v>
      </c>
      <c r="W7" s="2" t="s">
        <v>37</v>
      </c>
      <c r="X7" s="2" t="s">
        <v>37</v>
      </c>
      <c r="Y7" s="2" t="s">
        <v>37</v>
      </c>
    </row>
    <row r="8" spans="1:25" x14ac:dyDescent="0.2">
      <c r="A8" s="647">
        <v>1993</v>
      </c>
      <c r="B8" s="152">
        <v>36.577367242254596</v>
      </c>
      <c r="C8" s="152">
        <v>33.893982777384799</v>
      </c>
      <c r="D8" s="152">
        <v>35.274233732494295</v>
      </c>
      <c r="E8" s="2" t="s">
        <v>37</v>
      </c>
      <c r="F8" s="2" t="s">
        <v>37</v>
      </c>
      <c r="G8" s="2" t="s">
        <v>37</v>
      </c>
      <c r="H8" s="2" t="s">
        <v>37</v>
      </c>
      <c r="I8" s="2" t="s">
        <v>37</v>
      </c>
      <c r="J8" s="2" t="s">
        <v>37</v>
      </c>
      <c r="K8" s="2" t="s">
        <v>37</v>
      </c>
      <c r="L8" s="2" t="s">
        <v>37</v>
      </c>
      <c r="M8" s="2" t="s">
        <v>37</v>
      </c>
      <c r="N8" s="2" t="s">
        <v>37</v>
      </c>
      <c r="O8" s="2" t="s">
        <v>37</v>
      </c>
      <c r="P8" s="2" t="s">
        <v>37</v>
      </c>
      <c r="Q8" s="2" t="s">
        <v>37</v>
      </c>
      <c r="R8" s="2" t="s">
        <v>37</v>
      </c>
      <c r="S8" s="2" t="s">
        <v>37</v>
      </c>
      <c r="T8" s="2" t="s">
        <v>37</v>
      </c>
      <c r="U8" s="2" t="s">
        <v>37</v>
      </c>
      <c r="V8" s="2" t="s">
        <v>37</v>
      </c>
      <c r="W8" s="2" t="s">
        <v>37</v>
      </c>
      <c r="X8" s="2" t="s">
        <v>37</v>
      </c>
      <c r="Y8" s="2" t="s">
        <v>37</v>
      </c>
    </row>
    <row r="9" spans="1:25" x14ac:dyDescent="0.2">
      <c r="A9" s="647">
        <v>1994</v>
      </c>
      <c r="B9" s="152">
        <v>41.523329892875601</v>
      </c>
      <c r="C9" s="152">
        <v>41.864657493500303</v>
      </c>
      <c r="D9" s="152">
        <v>41.6899046932052</v>
      </c>
      <c r="E9" s="2" t="s">
        <v>37</v>
      </c>
      <c r="F9" s="2" t="s">
        <v>37</v>
      </c>
      <c r="G9" s="2" t="s">
        <v>37</v>
      </c>
      <c r="H9" s="2" t="s">
        <v>37</v>
      </c>
      <c r="I9" s="2" t="s">
        <v>37</v>
      </c>
      <c r="J9" s="2" t="s">
        <v>37</v>
      </c>
      <c r="K9" s="2" t="s">
        <v>37</v>
      </c>
      <c r="L9" s="2" t="s">
        <v>37</v>
      </c>
      <c r="M9" s="2" t="s">
        <v>37</v>
      </c>
      <c r="N9" s="2" t="s">
        <v>37</v>
      </c>
      <c r="O9" s="2" t="s">
        <v>37</v>
      </c>
      <c r="P9" s="2" t="s">
        <v>37</v>
      </c>
      <c r="Q9" s="2" t="s">
        <v>37</v>
      </c>
      <c r="R9" s="2" t="s">
        <v>37</v>
      </c>
      <c r="S9" s="2" t="s">
        <v>37</v>
      </c>
      <c r="T9" s="2" t="s">
        <v>37</v>
      </c>
      <c r="U9" s="2" t="s">
        <v>37</v>
      </c>
      <c r="V9" s="2" t="s">
        <v>37</v>
      </c>
      <c r="W9" s="2" t="s">
        <v>37</v>
      </c>
      <c r="X9" s="2" t="s">
        <v>37</v>
      </c>
      <c r="Y9" s="2" t="s">
        <v>37</v>
      </c>
    </row>
    <row r="10" spans="1:25" x14ac:dyDescent="0.2">
      <c r="A10" s="647">
        <v>1995</v>
      </c>
      <c r="B10" s="152">
        <v>41.3971066874035</v>
      </c>
      <c r="C10" s="152">
        <v>42.784871631900799</v>
      </c>
      <c r="D10" s="152">
        <v>42.074471747400601</v>
      </c>
      <c r="E10" s="2" t="s">
        <v>37</v>
      </c>
      <c r="F10" s="2" t="s">
        <v>37</v>
      </c>
      <c r="G10" s="2" t="s">
        <v>37</v>
      </c>
      <c r="H10" s="2" t="s">
        <v>37</v>
      </c>
      <c r="I10" s="2" t="s">
        <v>37</v>
      </c>
      <c r="J10" s="2" t="s">
        <v>37</v>
      </c>
      <c r="K10" s="2" t="s">
        <v>37</v>
      </c>
      <c r="L10" s="2" t="s">
        <v>37</v>
      </c>
      <c r="M10" s="2" t="s">
        <v>37</v>
      </c>
      <c r="N10" s="2" t="s">
        <v>37</v>
      </c>
      <c r="O10" s="2" t="s">
        <v>37</v>
      </c>
      <c r="P10" s="2" t="s">
        <v>37</v>
      </c>
      <c r="Q10" s="2" t="s">
        <v>37</v>
      </c>
      <c r="R10" s="2" t="s">
        <v>37</v>
      </c>
      <c r="S10" s="2" t="s">
        <v>37</v>
      </c>
      <c r="T10" s="2" t="s">
        <v>37</v>
      </c>
      <c r="U10" s="2" t="s">
        <v>37</v>
      </c>
      <c r="V10" s="2" t="s">
        <v>37</v>
      </c>
      <c r="W10" s="2" t="s">
        <v>37</v>
      </c>
      <c r="X10" s="2" t="s">
        <v>37</v>
      </c>
      <c r="Y10" s="2" t="s">
        <v>37</v>
      </c>
    </row>
    <row r="11" spans="1:25" x14ac:dyDescent="0.2">
      <c r="A11" s="647">
        <v>1996</v>
      </c>
      <c r="B11" s="152">
        <v>39.1096154830119</v>
      </c>
      <c r="C11" s="152">
        <v>39.850754591784501</v>
      </c>
      <c r="D11" s="152">
        <v>39.470829774357604</v>
      </c>
      <c r="E11" s="2" t="s">
        <v>37</v>
      </c>
      <c r="F11" s="2" t="s">
        <v>37</v>
      </c>
      <c r="G11" s="2" t="s">
        <v>37</v>
      </c>
      <c r="H11" s="2" t="s">
        <v>37</v>
      </c>
      <c r="I11" s="2" t="s">
        <v>37</v>
      </c>
      <c r="J11" s="2" t="s">
        <v>37</v>
      </c>
      <c r="K11" s="2" t="s">
        <v>37</v>
      </c>
      <c r="L11" s="2" t="s">
        <v>37</v>
      </c>
      <c r="M11" s="2" t="s">
        <v>37</v>
      </c>
      <c r="N11" s="2" t="s">
        <v>37</v>
      </c>
      <c r="O11" s="2" t="s">
        <v>37</v>
      </c>
      <c r="P11" s="2" t="s">
        <v>37</v>
      </c>
      <c r="Q11" s="2" t="s">
        <v>37</v>
      </c>
      <c r="R11" s="2" t="s">
        <v>37</v>
      </c>
      <c r="S11" s="2" t="s">
        <v>37</v>
      </c>
      <c r="T11" s="2" t="s">
        <v>37</v>
      </c>
      <c r="U11" s="2" t="s">
        <v>37</v>
      </c>
      <c r="V11" s="2" t="s">
        <v>37</v>
      </c>
      <c r="W11" s="2" t="s">
        <v>37</v>
      </c>
      <c r="X11" s="2" t="s">
        <v>37</v>
      </c>
      <c r="Y11" s="2" t="s">
        <v>37</v>
      </c>
    </row>
    <row r="12" spans="1:25" x14ac:dyDescent="0.2">
      <c r="A12" s="5">
        <v>1997</v>
      </c>
      <c r="B12" s="152">
        <v>40.1690726582328</v>
      </c>
      <c r="C12" s="152">
        <v>38.294946277058898</v>
      </c>
      <c r="D12" s="152">
        <v>39.2529766520761</v>
      </c>
      <c r="E12" s="152">
        <v>20.066992838447302</v>
      </c>
      <c r="F12" s="152">
        <v>14.7452853796804</v>
      </c>
      <c r="G12" s="152">
        <v>17.465676834423398</v>
      </c>
      <c r="H12" s="2" t="s">
        <v>37</v>
      </c>
      <c r="I12" s="2" t="s">
        <v>37</v>
      </c>
      <c r="J12" s="2" t="s">
        <v>37</v>
      </c>
      <c r="K12" s="2" t="s">
        <v>37</v>
      </c>
      <c r="L12" s="2" t="s">
        <v>37</v>
      </c>
      <c r="M12" s="2" t="s">
        <v>37</v>
      </c>
      <c r="N12" s="2" t="s">
        <v>37</v>
      </c>
      <c r="O12" s="2" t="s">
        <v>37</v>
      </c>
      <c r="P12" s="2" t="s">
        <v>37</v>
      </c>
      <c r="Q12" s="657">
        <v>45.081895324727697</v>
      </c>
      <c r="R12" s="657">
        <v>42.703601108148895</v>
      </c>
      <c r="S12" s="657">
        <v>43.919355884933395</v>
      </c>
      <c r="T12" s="2" t="s">
        <v>37</v>
      </c>
      <c r="U12" s="2" t="s">
        <v>37</v>
      </c>
      <c r="V12" s="2" t="s">
        <v>37</v>
      </c>
      <c r="W12" s="2" t="s">
        <v>37</v>
      </c>
      <c r="X12" s="2" t="s">
        <v>37</v>
      </c>
      <c r="Y12" s="2" t="s">
        <v>37</v>
      </c>
    </row>
    <row r="13" spans="1:25" x14ac:dyDescent="0.2">
      <c r="A13" s="5">
        <v>1998</v>
      </c>
      <c r="B13" s="152">
        <v>40.251637957119904</v>
      </c>
      <c r="C13" s="152">
        <v>39.156074965129598</v>
      </c>
      <c r="D13" s="152">
        <v>39.7198020610101</v>
      </c>
      <c r="E13" s="152">
        <v>21.601900007830999</v>
      </c>
      <c r="F13" s="152">
        <v>17.899505714390099</v>
      </c>
      <c r="G13" s="152">
        <v>19.8045901304442</v>
      </c>
      <c r="H13" s="2" t="s">
        <v>37</v>
      </c>
      <c r="I13" s="2" t="s">
        <v>37</v>
      </c>
      <c r="J13" s="2" t="s">
        <v>37</v>
      </c>
      <c r="K13" s="2" t="s">
        <v>37</v>
      </c>
      <c r="L13" s="2" t="s">
        <v>37</v>
      </c>
      <c r="M13" s="2" t="s">
        <v>37</v>
      </c>
      <c r="N13" s="2" t="s">
        <v>37</v>
      </c>
      <c r="O13" s="2" t="s">
        <v>37</v>
      </c>
      <c r="P13" s="2" t="s">
        <v>37</v>
      </c>
      <c r="Q13" s="657">
        <v>45.582105957793203</v>
      </c>
      <c r="R13" s="657">
        <v>44.2785412945316</v>
      </c>
      <c r="S13" s="657">
        <v>44.9492966297205</v>
      </c>
      <c r="T13" s="2" t="s">
        <v>37</v>
      </c>
      <c r="U13" s="2" t="s">
        <v>37</v>
      </c>
      <c r="V13" s="2" t="s">
        <v>37</v>
      </c>
      <c r="W13" s="2" t="s">
        <v>37</v>
      </c>
      <c r="X13" s="2" t="s">
        <v>37</v>
      </c>
      <c r="Y13" s="2" t="s">
        <v>37</v>
      </c>
    </row>
    <row r="14" spans="1:25" x14ac:dyDescent="0.2">
      <c r="A14" s="5">
        <v>1999</v>
      </c>
      <c r="B14" s="152">
        <v>41.108282654545299</v>
      </c>
      <c r="C14" s="152">
        <v>41.642271278590002</v>
      </c>
      <c r="D14" s="152">
        <v>41.367418470015402</v>
      </c>
      <c r="E14" s="152">
        <v>23.644793263387601</v>
      </c>
      <c r="F14" s="152">
        <v>17.867500866494403</v>
      </c>
      <c r="G14" s="152">
        <v>20.8411691615512</v>
      </c>
      <c r="H14" s="2" t="s">
        <v>37</v>
      </c>
      <c r="I14" s="2" t="s">
        <v>37</v>
      </c>
      <c r="J14" s="2" t="s">
        <v>37</v>
      </c>
      <c r="K14" s="2" t="s">
        <v>37</v>
      </c>
      <c r="L14" s="2" t="s">
        <v>37</v>
      </c>
      <c r="M14" s="2" t="s">
        <v>37</v>
      </c>
      <c r="N14" s="2" t="s">
        <v>37</v>
      </c>
      <c r="O14" s="2" t="s">
        <v>37</v>
      </c>
      <c r="P14" s="2" t="s">
        <v>37</v>
      </c>
      <c r="Q14" s="657">
        <v>47.115820587062103</v>
      </c>
      <c r="R14" s="657">
        <v>45.810278296755101</v>
      </c>
      <c r="S14" s="657">
        <v>46.482262584521102</v>
      </c>
      <c r="T14" s="2" t="s">
        <v>37</v>
      </c>
      <c r="U14" s="2" t="s">
        <v>37</v>
      </c>
      <c r="V14" s="2" t="s">
        <v>37</v>
      </c>
      <c r="W14" s="2" t="s">
        <v>37</v>
      </c>
      <c r="X14" s="2" t="s">
        <v>37</v>
      </c>
      <c r="Y14" s="2" t="s">
        <v>37</v>
      </c>
    </row>
    <row r="15" spans="1:25" x14ac:dyDescent="0.2">
      <c r="A15" s="5">
        <v>2000</v>
      </c>
      <c r="B15" s="152">
        <v>37.925995756774398</v>
      </c>
      <c r="C15" s="152">
        <v>37.932339246159799</v>
      </c>
      <c r="D15" s="152">
        <v>37.929201965309602</v>
      </c>
      <c r="E15" s="152">
        <v>23.648962441531499</v>
      </c>
      <c r="F15" s="152">
        <v>18.752405550641399</v>
      </c>
      <c r="G15" s="152">
        <v>21.174081261344099</v>
      </c>
      <c r="H15" s="2" t="s">
        <v>37</v>
      </c>
      <c r="I15" s="2" t="s">
        <v>37</v>
      </c>
      <c r="J15" s="2" t="s">
        <v>37</v>
      </c>
      <c r="K15" s="2" t="s">
        <v>37</v>
      </c>
      <c r="L15" s="2" t="s">
        <v>37</v>
      </c>
      <c r="M15" s="2" t="s">
        <v>37</v>
      </c>
      <c r="N15" s="2" t="s">
        <v>37</v>
      </c>
      <c r="O15" s="2" t="s">
        <v>37</v>
      </c>
      <c r="P15" s="2" t="s">
        <v>37</v>
      </c>
      <c r="Q15" s="657">
        <v>44.1819174461356</v>
      </c>
      <c r="R15" s="657">
        <v>42.718270337676501</v>
      </c>
      <c r="S15" s="657">
        <v>43.442141974538302</v>
      </c>
      <c r="T15" s="2" t="s">
        <v>37</v>
      </c>
      <c r="U15" s="2" t="s">
        <v>37</v>
      </c>
      <c r="V15" s="2" t="s">
        <v>37</v>
      </c>
      <c r="W15" s="2" t="s">
        <v>37</v>
      </c>
      <c r="X15" s="2" t="s">
        <v>37</v>
      </c>
      <c r="Y15" s="2" t="s">
        <v>37</v>
      </c>
    </row>
    <row r="16" spans="1:25" x14ac:dyDescent="0.2">
      <c r="A16" s="5">
        <v>2001</v>
      </c>
      <c r="B16" s="152">
        <v>35.143705087244697</v>
      </c>
      <c r="C16" s="152">
        <v>36.982573233363297</v>
      </c>
      <c r="D16" s="152">
        <v>36.023334065277204</v>
      </c>
      <c r="E16" s="152">
        <v>23.686497753923</v>
      </c>
      <c r="F16" s="152">
        <v>16.482227083603902</v>
      </c>
      <c r="G16" s="152">
        <v>20.181350502199798</v>
      </c>
      <c r="H16" s="2" t="s">
        <v>37</v>
      </c>
      <c r="I16" s="2" t="s">
        <v>37</v>
      </c>
      <c r="J16" s="2" t="s">
        <v>37</v>
      </c>
      <c r="K16" s="2" t="s">
        <v>37</v>
      </c>
      <c r="L16" s="2" t="s">
        <v>37</v>
      </c>
      <c r="M16" s="2" t="s">
        <v>37</v>
      </c>
      <c r="N16" s="2" t="s">
        <v>37</v>
      </c>
      <c r="O16" s="2" t="s">
        <v>37</v>
      </c>
      <c r="P16" s="2" t="s">
        <v>37</v>
      </c>
      <c r="Q16" s="657">
        <v>42.786440293178899</v>
      </c>
      <c r="R16" s="657">
        <v>41.058068653091802</v>
      </c>
      <c r="S16" s="657">
        <v>41.931966431641996</v>
      </c>
      <c r="T16" s="2" t="s">
        <v>37</v>
      </c>
      <c r="U16" s="2" t="s">
        <v>37</v>
      </c>
      <c r="V16" s="2" t="s">
        <v>37</v>
      </c>
      <c r="W16" s="2" t="s">
        <v>37</v>
      </c>
      <c r="X16" s="2" t="s">
        <v>37</v>
      </c>
      <c r="Y16" s="2" t="s">
        <v>37</v>
      </c>
    </row>
    <row r="17" spans="1:25" x14ac:dyDescent="0.2">
      <c r="A17" s="5">
        <v>2002</v>
      </c>
      <c r="B17" s="152">
        <v>27.6982444531433</v>
      </c>
      <c r="C17" s="152">
        <v>31.815040805646401</v>
      </c>
      <c r="D17" s="152">
        <v>29.687556554177903</v>
      </c>
      <c r="E17" s="152">
        <v>20.630468457066801</v>
      </c>
      <c r="F17" s="152">
        <v>16.607638160810101</v>
      </c>
      <c r="G17" s="152">
        <v>18.6778204644834</v>
      </c>
      <c r="H17" s="2" t="s">
        <v>37</v>
      </c>
      <c r="I17" s="2" t="s">
        <v>37</v>
      </c>
      <c r="J17" s="2" t="s">
        <v>37</v>
      </c>
      <c r="K17" s="2" t="s">
        <v>37</v>
      </c>
      <c r="L17" s="2" t="s">
        <v>37</v>
      </c>
      <c r="M17" s="2" t="s">
        <v>37</v>
      </c>
      <c r="N17" s="2" t="s">
        <v>37</v>
      </c>
      <c r="O17" s="2" t="s">
        <v>37</v>
      </c>
      <c r="P17" s="2" t="s">
        <v>37</v>
      </c>
      <c r="Q17" s="657">
        <v>35.644802624553201</v>
      </c>
      <c r="R17" s="657">
        <v>37.0160529194508</v>
      </c>
      <c r="S17" s="657">
        <v>36.302573945194396</v>
      </c>
      <c r="T17" s="2" t="s">
        <v>37</v>
      </c>
      <c r="U17" s="2" t="s">
        <v>37</v>
      </c>
      <c r="V17" s="2" t="s">
        <v>37</v>
      </c>
      <c r="W17" s="2" t="s">
        <v>37</v>
      </c>
      <c r="X17" s="2" t="s">
        <v>37</v>
      </c>
      <c r="Y17" s="2" t="s">
        <v>37</v>
      </c>
    </row>
    <row r="18" spans="1:25" x14ac:dyDescent="0.2">
      <c r="A18" s="5">
        <v>2003</v>
      </c>
      <c r="B18" s="152">
        <v>23.9617549823739</v>
      </c>
      <c r="C18" s="152">
        <v>28.104622094310301</v>
      </c>
      <c r="D18" s="152">
        <v>25.9896456637426</v>
      </c>
      <c r="E18" s="152">
        <v>17.818052386650198</v>
      </c>
      <c r="F18" s="152">
        <v>16.6911085906431</v>
      </c>
      <c r="G18" s="152">
        <v>17.2664250327907</v>
      </c>
      <c r="H18" s="2" t="s">
        <v>37</v>
      </c>
      <c r="I18" s="2" t="s">
        <v>37</v>
      </c>
      <c r="J18" s="2" t="s">
        <v>37</v>
      </c>
      <c r="K18" s="2" t="s">
        <v>37</v>
      </c>
      <c r="L18" s="2" t="s">
        <v>37</v>
      </c>
      <c r="M18" s="2" t="s">
        <v>37</v>
      </c>
      <c r="N18" s="2" t="s">
        <v>37</v>
      </c>
      <c r="O18" s="2" t="s">
        <v>37</v>
      </c>
      <c r="P18" s="2" t="s">
        <v>37</v>
      </c>
      <c r="Q18" s="657">
        <v>31.188709087892203</v>
      </c>
      <c r="R18" s="657">
        <v>34.514551547106301</v>
      </c>
      <c r="S18" s="657">
        <v>32.8166746365115</v>
      </c>
      <c r="T18" s="2" t="s">
        <v>37</v>
      </c>
      <c r="U18" s="2" t="s">
        <v>37</v>
      </c>
      <c r="V18" s="2" t="s">
        <v>37</v>
      </c>
      <c r="W18" s="2" t="s">
        <v>37</v>
      </c>
      <c r="X18" s="2" t="s">
        <v>37</v>
      </c>
      <c r="Y18" s="2" t="s">
        <v>37</v>
      </c>
    </row>
    <row r="19" spans="1:25" x14ac:dyDescent="0.2">
      <c r="A19" s="5">
        <v>2004</v>
      </c>
      <c r="B19" s="152">
        <v>23.1406413812845</v>
      </c>
      <c r="C19" s="152">
        <v>25.493067248851396</v>
      </c>
      <c r="D19" s="152">
        <v>24.276507871168</v>
      </c>
      <c r="E19" s="152">
        <v>19.062180469982799</v>
      </c>
      <c r="F19" s="152">
        <v>17.828422326616998</v>
      </c>
      <c r="G19" s="152">
        <v>18.4607053842659</v>
      </c>
      <c r="H19" s="2" t="s">
        <v>37</v>
      </c>
      <c r="I19" s="2" t="s">
        <v>37</v>
      </c>
      <c r="J19" s="2" t="s">
        <v>37</v>
      </c>
      <c r="K19" s="2" t="s">
        <v>37</v>
      </c>
      <c r="L19" s="2" t="s">
        <v>37</v>
      </c>
      <c r="M19" s="2" t="s">
        <v>37</v>
      </c>
      <c r="N19" s="2" t="s">
        <v>37</v>
      </c>
      <c r="O19" s="2" t="s">
        <v>37</v>
      </c>
      <c r="P19" s="2" t="s">
        <v>37</v>
      </c>
      <c r="Q19" s="657">
        <v>31.712877537655</v>
      </c>
      <c r="R19" s="657">
        <v>33.584354302832097</v>
      </c>
      <c r="S19" s="657">
        <v>32.614063749010299</v>
      </c>
      <c r="T19" s="2" t="s">
        <v>37</v>
      </c>
      <c r="U19" s="2" t="s">
        <v>37</v>
      </c>
      <c r="V19" s="2" t="s">
        <v>37</v>
      </c>
      <c r="W19" s="2" t="s">
        <v>37</v>
      </c>
      <c r="X19" s="2" t="s">
        <v>37</v>
      </c>
      <c r="Y19" s="2" t="s">
        <v>37</v>
      </c>
    </row>
    <row r="20" spans="1:25" x14ac:dyDescent="0.2">
      <c r="A20" s="5">
        <v>2005</v>
      </c>
      <c r="B20" s="152">
        <v>20.0919974489093</v>
      </c>
      <c r="C20" s="152">
        <v>20.898495862832998</v>
      </c>
      <c r="D20" s="152">
        <v>20.494907483993899</v>
      </c>
      <c r="E20" s="152">
        <v>21.6983081827265</v>
      </c>
      <c r="F20" s="152">
        <v>21.490813708331899</v>
      </c>
      <c r="G20" s="152">
        <v>21.589483674298901</v>
      </c>
      <c r="H20" s="2" t="s">
        <v>37</v>
      </c>
      <c r="I20" s="2" t="s">
        <v>37</v>
      </c>
      <c r="J20" s="2" t="s">
        <v>37</v>
      </c>
      <c r="K20" s="2" t="s">
        <v>37</v>
      </c>
      <c r="L20" s="2" t="s">
        <v>37</v>
      </c>
      <c r="M20" s="2" t="s">
        <v>37</v>
      </c>
      <c r="N20" s="2" t="s">
        <v>37</v>
      </c>
      <c r="O20" s="2" t="s">
        <v>37</v>
      </c>
      <c r="P20" s="2" t="s">
        <v>37</v>
      </c>
      <c r="Q20" s="657">
        <v>30.753149839331101</v>
      </c>
      <c r="R20" s="657">
        <v>31.811366279278001</v>
      </c>
      <c r="S20" s="657">
        <v>31.2744385833142</v>
      </c>
      <c r="T20" s="2" t="s">
        <v>37</v>
      </c>
      <c r="U20" s="2" t="s">
        <v>37</v>
      </c>
      <c r="V20" s="2" t="s">
        <v>37</v>
      </c>
      <c r="W20" s="2" t="s">
        <v>37</v>
      </c>
      <c r="X20" s="2" t="s">
        <v>37</v>
      </c>
      <c r="Y20" s="2" t="s">
        <v>37</v>
      </c>
    </row>
    <row r="21" spans="1:25" x14ac:dyDescent="0.2">
      <c r="A21" s="5">
        <v>2006</v>
      </c>
      <c r="B21" s="152">
        <v>16.934438057745798</v>
      </c>
      <c r="C21" s="152">
        <v>19.0970686319225</v>
      </c>
      <c r="D21" s="152">
        <v>17.995032968210602</v>
      </c>
      <c r="E21" s="152">
        <v>23.110522515817998</v>
      </c>
      <c r="F21" s="152">
        <v>22.596872920709</v>
      </c>
      <c r="G21" s="152">
        <v>22.8616963938574</v>
      </c>
      <c r="H21" s="2" t="s">
        <v>37</v>
      </c>
      <c r="I21" s="2" t="s">
        <v>37</v>
      </c>
      <c r="J21" s="2" t="s">
        <v>37</v>
      </c>
      <c r="K21" s="2" t="s">
        <v>37</v>
      </c>
      <c r="L21" s="2" t="s">
        <v>37</v>
      </c>
      <c r="M21" s="2" t="s">
        <v>37</v>
      </c>
      <c r="N21" s="2" t="s">
        <v>37</v>
      </c>
      <c r="O21" s="2" t="s">
        <v>37</v>
      </c>
      <c r="P21" s="2" t="s">
        <v>37</v>
      </c>
      <c r="Q21" s="657">
        <v>30.195587979626499</v>
      </c>
      <c r="R21" s="657">
        <v>32.496121020635101</v>
      </c>
      <c r="S21" s="657">
        <v>31.312672179637602</v>
      </c>
      <c r="T21" s="2" t="s">
        <v>37</v>
      </c>
      <c r="U21" s="2" t="s">
        <v>37</v>
      </c>
      <c r="V21" s="2" t="s">
        <v>37</v>
      </c>
      <c r="W21" s="2" t="s">
        <v>37</v>
      </c>
      <c r="X21" s="2" t="s">
        <v>37</v>
      </c>
      <c r="Y21" s="2" t="s">
        <v>37</v>
      </c>
    </row>
    <row r="22" spans="1:25" x14ac:dyDescent="0.2">
      <c r="A22" s="5">
        <v>2007</v>
      </c>
      <c r="B22" s="152">
        <v>12.4854915538151</v>
      </c>
      <c r="C22" s="152">
        <v>14.489388898521199</v>
      </c>
      <c r="D22" s="152">
        <v>13.473332249283802</v>
      </c>
      <c r="E22" s="152">
        <v>26.316089899661797</v>
      </c>
      <c r="F22" s="152">
        <v>30.540313083654603</v>
      </c>
      <c r="G22" s="152">
        <v>28.356804788154498</v>
      </c>
      <c r="H22" s="2" t="s">
        <v>37</v>
      </c>
      <c r="I22" s="2" t="s">
        <v>37</v>
      </c>
      <c r="J22" s="2" t="s">
        <v>37</v>
      </c>
      <c r="K22" s="2" t="s">
        <v>37</v>
      </c>
      <c r="L22" s="2" t="s">
        <v>37</v>
      </c>
      <c r="M22" s="2" t="s">
        <v>37</v>
      </c>
      <c r="N22" s="2" t="s">
        <v>37</v>
      </c>
      <c r="O22" s="2" t="s">
        <v>37</v>
      </c>
      <c r="P22" s="2" t="s">
        <v>37</v>
      </c>
      <c r="Q22" s="657">
        <v>29.407458727993301</v>
      </c>
      <c r="R22" s="657">
        <v>35.423844057068301</v>
      </c>
      <c r="S22" s="657">
        <v>32.328954815996404</v>
      </c>
      <c r="T22" s="2" t="s">
        <v>37</v>
      </c>
      <c r="U22" s="2" t="s">
        <v>37</v>
      </c>
      <c r="V22" s="2" t="s">
        <v>37</v>
      </c>
      <c r="W22" s="2" t="s">
        <v>37</v>
      </c>
      <c r="X22" s="2" t="s">
        <v>37</v>
      </c>
      <c r="Y22" s="2" t="s">
        <v>37</v>
      </c>
    </row>
    <row r="23" spans="1:25" x14ac:dyDescent="0.2">
      <c r="A23" s="5">
        <v>2008</v>
      </c>
      <c r="B23" s="152">
        <v>11.6767370551861</v>
      </c>
      <c r="C23" s="152">
        <v>14.329594689976799</v>
      </c>
      <c r="D23" s="152">
        <v>12.986761255195001</v>
      </c>
      <c r="E23" s="152">
        <v>25.8648372316446</v>
      </c>
      <c r="F23" s="152">
        <v>30.844937503628099</v>
      </c>
      <c r="G23" s="152">
        <v>28.282607730101901</v>
      </c>
      <c r="H23" s="2" t="s">
        <v>37</v>
      </c>
      <c r="I23" s="2" t="s">
        <v>37</v>
      </c>
      <c r="J23" s="2" t="s">
        <v>37</v>
      </c>
      <c r="K23" s="2" t="s">
        <v>37</v>
      </c>
      <c r="L23" s="2" t="s">
        <v>37</v>
      </c>
      <c r="M23" s="2" t="s">
        <v>37</v>
      </c>
      <c r="N23" s="2" t="s">
        <v>37</v>
      </c>
      <c r="O23" s="2" t="s">
        <v>37</v>
      </c>
      <c r="P23" s="2" t="s">
        <v>37</v>
      </c>
      <c r="Q23" s="657">
        <v>28.479308852707803</v>
      </c>
      <c r="R23" s="657">
        <v>35.260204993322702</v>
      </c>
      <c r="S23" s="657">
        <v>31.786631755599398</v>
      </c>
      <c r="T23" s="2" t="s">
        <v>37</v>
      </c>
      <c r="U23" s="2" t="s">
        <v>37</v>
      </c>
      <c r="V23" s="2" t="s">
        <v>37</v>
      </c>
      <c r="W23" s="2" t="s">
        <v>37</v>
      </c>
      <c r="X23" s="2" t="s">
        <v>37</v>
      </c>
      <c r="Y23" s="2" t="s">
        <v>37</v>
      </c>
    </row>
    <row r="24" spans="1:25" x14ac:dyDescent="0.2">
      <c r="A24" s="5">
        <v>2009</v>
      </c>
      <c r="B24" s="152">
        <v>11.6308508255769</v>
      </c>
      <c r="C24" s="152">
        <v>12.5560249394458</v>
      </c>
      <c r="D24" s="152">
        <v>12.073154647345801</v>
      </c>
      <c r="E24" s="152">
        <v>25.717047742218202</v>
      </c>
      <c r="F24" s="152">
        <v>30.5799258280305</v>
      </c>
      <c r="G24" s="152">
        <v>28.088179761687499</v>
      </c>
      <c r="H24" s="2" t="s">
        <v>37</v>
      </c>
      <c r="I24" s="2" t="s">
        <v>37</v>
      </c>
      <c r="J24" s="2" t="s">
        <v>37</v>
      </c>
      <c r="K24" s="2" t="s">
        <v>37</v>
      </c>
      <c r="L24" s="2" t="s">
        <v>37</v>
      </c>
      <c r="M24" s="2" t="s">
        <v>37</v>
      </c>
      <c r="N24" s="2" t="s">
        <v>37</v>
      </c>
      <c r="O24" s="2" t="s">
        <v>37</v>
      </c>
      <c r="P24" s="2" t="s">
        <v>37</v>
      </c>
      <c r="Q24" s="657">
        <v>28.454829782992103</v>
      </c>
      <c r="R24" s="657">
        <v>33.918017410191901</v>
      </c>
      <c r="S24" s="657">
        <v>31.116641352707703</v>
      </c>
      <c r="T24" s="2" t="s">
        <v>37</v>
      </c>
      <c r="U24" s="2" t="s">
        <v>37</v>
      </c>
      <c r="V24" s="2" t="s">
        <v>37</v>
      </c>
      <c r="W24" s="2" t="s">
        <v>37</v>
      </c>
      <c r="X24" s="2" t="s">
        <v>37</v>
      </c>
      <c r="Y24" s="2" t="s">
        <v>37</v>
      </c>
    </row>
    <row r="25" spans="1:25" x14ac:dyDescent="0.2">
      <c r="A25" s="5">
        <v>2010</v>
      </c>
      <c r="B25" s="152">
        <v>11.9591703008356</v>
      </c>
      <c r="C25" s="152">
        <v>12.823817318839801</v>
      </c>
      <c r="D25" s="152">
        <v>12.410606719774799</v>
      </c>
      <c r="E25" s="152">
        <v>24.664258545064101</v>
      </c>
      <c r="F25" s="152">
        <v>29.316767724889097</v>
      </c>
      <c r="G25" s="152">
        <v>26.966079328561598</v>
      </c>
      <c r="H25" s="2" t="s">
        <v>37</v>
      </c>
      <c r="I25" s="2" t="s">
        <v>37</v>
      </c>
      <c r="J25" s="2" t="s">
        <v>37</v>
      </c>
      <c r="K25" s="2" t="s">
        <v>37</v>
      </c>
      <c r="L25" s="2" t="s">
        <v>37</v>
      </c>
      <c r="M25" s="2" t="s">
        <v>37</v>
      </c>
      <c r="N25" s="2" t="s">
        <v>37</v>
      </c>
      <c r="O25" s="2" t="s">
        <v>37</v>
      </c>
      <c r="P25" s="2" t="s">
        <v>37</v>
      </c>
      <c r="Q25" s="657">
        <v>27.1810679877102</v>
      </c>
      <c r="R25" s="657">
        <v>32.956990158214701</v>
      </c>
      <c r="S25" s="657">
        <v>30.026598024203199</v>
      </c>
      <c r="T25" s="2" t="s">
        <v>37</v>
      </c>
      <c r="U25" s="2" t="s">
        <v>37</v>
      </c>
      <c r="V25" s="2" t="s">
        <v>37</v>
      </c>
      <c r="W25" s="2" t="s">
        <v>37</v>
      </c>
      <c r="X25" s="2" t="s">
        <v>37</v>
      </c>
      <c r="Y25" s="2" t="s">
        <v>37</v>
      </c>
    </row>
    <row r="26" spans="1:25" x14ac:dyDescent="0.2">
      <c r="A26" s="5">
        <v>2011</v>
      </c>
      <c r="B26" s="152">
        <v>10.110515079523299</v>
      </c>
      <c r="C26" s="152">
        <v>11.377984457393699</v>
      </c>
      <c r="D26" s="152">
        <v>10.749893813379801</v>
      </c>
      <c r="E26" s="152">
        <v>24.143451922795901</v>
      </c>
      <c r="F26" s="152">
        <v>29.2053200211007</v>
      </c>
      <c r="G26" s="152">
        <v>26.571235157724399</v>
      </c>
      <c r="H26" s="2" t="s">
        <v>37</v>
      </c>
      <c r="I26" s="2" t="s">
        <v>37</v>
      </c>
      <c r="J26" s="2" t="s">
        <v>37</v>
      </c>
      <c r="K26" s="2" t="s">
        <v>37</v>
      </c>
      <c r="L26" s="2" t="s">
        <v>37</v>
      </c>
      <c r="M26" s="2" t="s">
        <v>37</v>
      </c>
      <c r="N26" s="2" t="s">
        <v>37</v>
      </c>
      <c r="O26" s="2" t="s">
        <v>37</v>
      </c>
      <c r="P26" s="2" t="s">
        <v>37</v>
      </c>
      <c r="Q26" s="657">
        <v>26.911538381568299</v>
      </c>
      <c r="R26" s="657">
        <v>31.778641487051001</v>
      </c>
      <c r="S26" s="657">
        <v>29.262657416046501</v>
      </c>
      <c r="T26" s="2" t="s">
        <v>37</v>
      </c>
      <c r="U26" s="2" t="s">
        <v>37</v>
      </c>
      <c r="V26" s="2" t="s">
        <v>37</v>
      </c>
      <c r="W26" s="2" t="s">
        <v>37</v>
      </c>
      <c r="X26" s="2" t="s">
        <v>37</v>
      </c>
      <c r="Y26" s="2" t="s">
        <v>37</v>
      </c>
    </row>
    <row r="27" spans="1:25" x14ac:dyDescent="0.2">
      <c r="A27" s="5" t="s">
        <v>89</v>
      </c>
      <c r="B27" s="152">
        <v>7.7895906488585602</v>
      </c>
      <c r="C27" s="152">
        <v>8.9979083628682801</v>
      </c>
      <c r="D27" s="467">
        <v>8.3679122510947597</v>
      </c>
      <c r="E27" s="152">
        <v>20.477089018365501</v>
      </c>
      <c r="F27" s="152">
        <v>25.168295751030399</v>
      </c>
      <c r="G27" s="152">
        <v>22.7331241540974</v>
      </c>
      <c r="H27" s="2" t="s">
        <v>37</v>
      </c>
      <c r="I27" s="2" t="s">
        <v>37</v>
      </c>
      <c r="J27" s="2" t="s">
        <v>37</v>
      </c>
      <c r="K27" s="2" t="s">
        <v>37</v>
      </c>
      <c r="L27" s="2" t="s">
        <v>37</v>
      </c>
      <c r="M27" s="2" t="s">
        <v>37</v>
      </c>
      <c r="N27" s="2" t="s">
        <v>37</v>
      </c>
      <c r="O27" s="2" t="s">
        <v>37</v>
      </c>
      <c r="P27" s="2" t="s">
        <v>37</v>
      </c>
      <c r="Q27" s="657">
        <v>22.637487582460501</v>
      </c>
      <c r="R27" s="657">
        <v>26.870687730663999</v>
      </c>
      <c r="S27" s="657">
        <v>24.6686880384547</v>
      </c>
      <c r="T27" s="2" t="s">
        <v>37</v>
      </c>
      <c r="U27" s="2" t="s">
        <v>37</v>
      </c>
      <c r="V27" s="2" t="s">
        <v>37</v>
      </c>
      <c r="W27" s="2" t="s">
        <v>37</v>
      </c>
      <c r="X27" s="2" t="s">
        <v>37</v>
      </c>
      <c r="Y27" s="2" t="s">
        <v>37</v>
      </c>
    </row>
    <row r="28" spans="1:25" x14ac:dyDescent="0.2">
      <c r="A28" s="5" t="s">
        <v>90</v>
      </c>
      <c r="B28" s="152">
        <v>6.8746244466698565</v>
      </c>
      <c r="C28" s="152">
        <v>8.5159565268161277</v>
      </c>
      <c r="D28" s="152">
        <v>7.6603260000000004</v>
      </c>
      <c r="E28" s="152">
        <v>16.626686207857848</v>
      </c>
      <c r="F28" s="152">
        <v>18.868274025457175</v>
      </c>
      <c r="G28" s="152">
        <v>17.703897000000001</v>
      </c>
      <c r="H28" s="152">
        <v>14.87640263357182</v>
      </c>
      <c r="I28" s="152">
        <v>9.5280385981666207</v>
      </c>
      <c r="J28" s="152">
        <v>12.252736000000001</v>
      </c>
      <c r="K28" s="2" t="s">
        <v>37</v>
      </c>
      <c r="L28" s="2" t="s">
        <v>37</v>
      </c>
      <c r="M28" s="2" t="s">
        <v>37</v>
      </c>
      <c r="N28" s="2" t="s">
        <v>37</v>
      </c>
      <c r="O28" s="2" t="s">
        <v>37</v>
      </c>
      <c r="P28" s="2" t="s">
        <v>37</v>
      </c>
      <c r="Q28" s="152">
        <v>19.056000000000001</v>
      </c>
      <c r="R28" s="152">
        <v>22.584</v>
      </c>
      <c r="S28" s="152">
        <v>20.755662999999998</v>
      </c>
      <c r="T28" s="651">
        <v>22.620999999999999</v>
      </c>
      <c r="U28" s="651">
        <v>23.965</v>
      </c>
      <c r="V28" s="152">
        <v>23.266739999999999</v>
      </c>
      <c r="W28" s="2" t="s">
        <v>37</v>
      </c>
      <c r="X28" s="2" t="s">
        <v>37</v>
      </c>
      <c r="Y28" s="2" t="s">
        <v>37</v>
      </c>
    </row>
    <row r="29" spans="1:25" x14ac:dyDescent="0.2">
      <c r="A29" s="5">
        <v>2013</v>
      </c>
      <c r="B29" s="152">
        <v>5.8099709518960099</v>
      </c>
      <c r="C29" s="152">
        <v>6.3320554275648977</v>
      </c>
      <c r="D29" s="152">
        <v>6.0921459999999996</v>
      </c>
      <c r="E29" s="152">
        <v>18.375292397839527</v>
      </c>
      <c r="F29" s="152">
        <v>23.722215483041921</v>
      </c>
      <c r="G29" s="152">
        <v>21.041211000000001</v>
      </c>
      <c r="H29" s="152">
        <v>16.261735580799915</v>
      </c>
      <c r="I29" s="152">
        <v>10.686000317630658</v>
      </c>
      <c r="J29" s="152">
        <v>13.629106999999999</v>
      </c>
      <c r="K29" s="2" t="s">
        <v>37</v>
      </c>
      <c r="L29" s="2" t="s">
        <v>37</v>
      </c>
      <c r="M29" s="2" t="s">
        <v>37</v>
      </c>
      <c r="N29" s="2" t="s">
        <v>37</v>
      </c>
      <c r="O29" s="2" t="s">
        <v>37</v>
      </c>
      <c r="P29" s="2" t="s">
        <v>37</v>
      </c>
      <c r="Q29" s="152">
        <v>19.731999999999999</v>
      </c>
      <c r="R29" s="152">
        <v>25.606999999999999</v>
      </c>
      <c r="S29" s="152">
        <v>22.645910000000001</v>
      </c>
      <c r="T29" s="152">
        <v>23.129000000000001</v>
      </c>
      <c r="U29" s="152">
        <v>27.375</v>
      </c>
      <c r="V29" s="152">
        <v>25.259868999999998</v>
      </c>
      <c r="W29" s="2" t="s">
        <v>37</v>
      </c>
      <c r="X29" s="2" t="s">
        <v>37</v>
      </c>
      <c r="Y29" s="2" t="s">
        <v>37</v>
      </c>
    </row>
    <row r="30" spans="1:25" x14ac:dyDescent="0.2">
      <c r="A30" s="5">
        <v>2014</v>
      </c>
      <c r="B30" s="152">
        <v>5.7224489091042248</v>
      </c>
      <c r="C30" s="152">
        <v>6.3124379343277273</v>
      </c>
      <c r="D30" s="152">
        <v>5.9942580000000003</v>
      </c>
      <c r="E30" s="152">
        <v>17.757543290465392</v>
      </c>
      <c r="F30" s="152">
        <v>23.585179800412881</v>
      </c>
      <c r="G30" s="152">
        <v>20.528803</v>
      </c>
      <c r="H30" s="152">
        <v>15.868406043397076</v>
      </c>
      <c r="I30" s="152">
        <v>11.684495700550452</v>
      </c>
      <c r="J30" s="152">
        <v>13.814973</v>
      </c>
      <c r="K30" s="2" t="s">
        <v>37</v>
      </c>
      <c r="L30" s="2" t="s">
        <v>37</v>
      </c>
      <c r="M30" s="2" t="s">
        <v>37</v>
      </c>
      <c r="N30" s="2" t="s">
        <v>37</v>
      </c>
      <c r="O30" s="2" t="s">
        <v>37</v>
      </c>
      <c r="P30" s="2" t="s">
        <v>37</v>
      </c>
      <c r="Q30" s="152">
        <v>19.2</v>
      </c>
      <c r="R30" s="152">
        <v>25.135999999999999</v>
      </c>
      <c r="S30" s="152">
        <v>22.01078</v>
      </c>
      <c r="T30" s="152">
        <v>22.030999999999999</v>
      </c>
      <c r="U30" s="152">
        <v>26.478999999999999</v>
      </c>
      <c r="V30" s="152">
        <v>24.126460000000002</v>
      </c>
      <c r="W30" s="2" t="s">
        <v>37</v>
      </c>
      <c r="X30" s="2" t="s">
        <v>37</v>
      </c>
      <c r="Y30" s="2" t="s">
        <v>37</v>
      </c>
    </row>
    <row r="31" spans="1:25" x14ac:dyDescent="0.2">
      <c r="A31" s="5">
        <v>2015</v>
      </c>
      <c r="B31" s="152">
        <v>5.4192999999999998</v>
      </c>
      <c r="C31" s="152">
        <v>5.4770009999999996</v>
      </c>
      <c r="D31" s="152">
        <v>5.5385619999999998</v>
      </c>
      <c r="E31" s="152">
        <v>18.762362</v>
      </c>
      <c r="F31" s="152">
        <v>22.946366000000001</v>
      </c>
      <c r="G31" s="152">
        <v>20.918918000000001</v>
      </c>
      <c r="H31" s="152">
        <v>14.180097</v>
      </c>
      <c r="I31" s="656">
        <v>9.6402348808131091</v>
      </c>
      <c r="J31" s="656">
        <v>12.055709</v>
      </c>
      <c r="K31" s="152">
        <v>16.365562614432648</v>
      </c>
      <c r="L31" s="152">
        <v>24.344640039677909</v>
      </c>
      <c r="M31" s="152">
        <v>20.303999999999998</v>
      </c>
      <c r="N31" s="656">
        <v>6.0226487759834253</v>
      </c>
      <c r="O31" s="152">
        <v>10.990206017977169</v>
      </c>
      <c r="P31" s="152">
        <v>8.4851290000000006</v>
      </c>
      <c r="Q31" s="656">
        <v>19.722000000000001</v>
      </c>
      <c r="R31" s="152">
        <v>24.395</v>
      </c>
      <c r="S31" s="152">
        <v>22.129193999999998</v>
      </c>
      <c r="T31" s="152">
        <v>22.382999999999999</v>
      </c>
      <c r="U31" s="152">
        <v>25.242999999999999</v>
      </c>
      <c r="V31" s="152">
        <v>23.902114999999998</v>
      </c>
      <c r="W31" s="152">
        <v>25.697387661125827</v>
      </c>
      <c r="X31" s="152">
        <v>30.986586354408431</v>
      </c>
      <c r="Y31" s="152">
        <v>28.389243</v>
      </c>
    </row>
    <row r="32" spans="1:25" x14ac:dyDescent="0.2">
      <c r="A32" s="621">
        <v>2016</v>
      </c>
      <c r="B32" s="152">
        <v>5.3178593377935099</v>
      </c>
      <c r="C32" s="152">
        <v>5.1418058443630894</v>
      </c>
      <c r="D32" s="152">
        <v>5.5086370000000002</v>
      </c>
      <c r="E32" s="152">
        <v>15.000661589502002</v>
      </c>
      <c r="F32" s="152">
        <v>23.631684173782798</v>
      </c>
      <c r="G32" s="152">
        <v>19.163694</v>
      </c>
      <c r="H32" s="152">
        <v>11.626228169216992</v>
      </c>
      <c r="I32" s="656">
        <v>7.8756362819762824</v>
      </c>
      <c r="J32" s="656">
        <v>10.010501</v>
      </c>
      <c r="K32" s="152">
        <v>14.027925924194895</v>
      </c>
      <c r="L32" s="152">
        <v>24.806347984820256</v>
      </c>
      <c r="M32" s="152">
        <v>19.252762000000001</v>
      </c>
      <c r="N32" s="656">
        <v>4.9128920304013919</v>
      </c>
      <c r="O32" s="152">
        <v>11.009966697004394</v>
      </c>
      <c r="P32" s="152">
        <v>7.9651639999999997</v>
      </c>
      <c r="Q32" s="656">
        <v>16.507861999999999</v>
      </c>
      <c r="R32" s="152">
        <v>24.788786000000002</v>
      </c>
      <c r="S32" s="152">
        <v>20.577475</v>
      </c>
      <c r="T32" s="152">
        <v>19.288985</v>
      </c>
      <c r="U32" s="152">
        <v>25.965340999999999</v>
      </c>
      <c r="V32" s="152">
        <v>22.652906999999999</v>
      </c>
      <c r="W32" s="152">
        <v>21.555508871311027</v>
      </c>
      <c r="X32" s="152">
        <v>31.526894374184579</v>
      </c>
      <c r="Y32" s="152">
        <v>26.502043</v>
      </c>
    </row>
    <row r="33" spans="1:25" x14ac:dyDescent="0.2">
      <c r="A33" s="892">
        <v>2017</v>
      </c>
      <c r="B33" s="152">
        <v>5.8765269065697794</v>
      </c>
      <c r="C33" s="152">
        <v>5.0288820931022542</v>
      </c>
      <c r="D33" s="152">
        <v>5.5519268451991906</v>
      </c>
      <c r="E33" s="152">
        <v>18.256850445691683</v>
      </c>
      <c r="F33" s="152">
        <v>24.362895005096817</v>
      </c>
      <c r="G33" s="152">
        <v>21.276943174395853</v>
      </c>
      <c r="H33" s="152">
        <v>13.469792010564561</v>
      </c>
      <c r="I33" s="656">
        <v>10.09174311926607</v>
      </c>
      <c r="J33" s="656">
        <v>11.920313520574823</v>
      </c>
      <c r="K33" s="152">
        <v>16.176956091119195</v>
      </c>
      <c r="L33" s="152">
        <v>26.19775739041792</v>
      </c>
      <c r="M33" s="152">
        <v>21.113651208360537</v>
      </c>
      <c r="N33" s="656">
        <v>5.1832287883790258</v>
      </c>
      <c r="O33" s="152">
        <v>11.926605504587158</v>
      </c>
      <c r="P33" s="152">
        <v>8.5564990202481539</v>
      </c>
      <c r="Q33" s="700">
        <v>19.478376000000001</v>
      </c>
      <c r="R33" s="651">
        <v>25.450220999999999</v>
      </c>
      <c r="S33" s="651">
        <v>22.452645</v>
      </c>
      <c r="T33" s="651">
        <v>22.020468999999999</v>
      </c>
      <c r="U33" s="651">
        <v>27.047231</v>
      </c>
      <c r="V33" s="651">
        <v>24.542781999999999</v>
      </c>
      <c r="W33" s="651">
        <v>24.067349</v>
      </c>
      <c r="X33" s="651">
        <v>32.347943999999998</v>
      </c>
      <c r="Y33" s="651">
        <v>28.167864000000002</v>
      </c>
    </row>
    <row r="34" spans="1:25" x14ac:dyDescent="0.2">
      <c r="A34" s="5">
        <v>2018</v>
      </c>
      <c r="B34" s="152">
        <v>5.3816835942778702</v>
      </c>
      <c r="C34" s="152">
        <v>5.0905150569781101</v>
      </c>
      <c r="D34" s="152">
        <v>5.3718152962662797</v>
      </c>
      <c r="E34" s="152">
        <v>16.950728865974298</v>
      </c>
      <c r="F34" s="152">
        <v>25.094086805160501</v>
      </c>
      <c r="G34" s="152">
        <v>20.964225454136098</v>
      </c>
      <c r="H34" s="152">
        <v>12.6340544943466</v>
      </c>
      <c r="I34" s="152">
        <v>8.7134095814875394</v>
      </c>
      <c r="J34" s="152">
        <v>10.8064557306614</v>
      </c>
      <c r="K34" s="152">
        <v>14.470673950730101</v>
      </c>
      <c r="L34" s="152">
        <v>25.167968823918301</v>
      </c>
      <c r="M34" s="152">
        <v>19.5854566598064</v>
      </c>
      <c r="N34" s="152">
        <v>5.0989623447721897</v>
      </c>
      <c r="O34" s="152">
        <v>11.0284580672343</v>
      </c>
      <c r="P34" s="152">
        <v>8.0470330618473405</v>
      </c>
      <c r="Q34" s="657">
        <v>18.496372867916399</v>
      </c>
      <c r="R34" s="657">
        <v>25.876418528460299</v>
      </c>
      <c r="S34" s="657">
        <v>22.1340010728956</v>
      </c>
      <c r="T34" s="657">
        <v>20.495694892697198</v>
      </c>
      <c r="U34" s="657">
        <v>26.948755738572601</v>
      </c>
      <c r="V34" s="657">
        <v>23.650901772418301</v>
      </c>
      <c r="W34" s="657">
        <v>22.299362049174899</v>
      </c>
      <c r="X34" s="657">
        <v>31.016853339967799</v>
      </c>
      <c r="Y34" s="657">
        <v>26.499631418964402</v>
      </c>
    </row>
    <row r="35" spans="1:25" ht="6" customHeight="1" x14ac:dyDescent="0.2">
      <c r="A35" s="273"/>
      <c r="B35" s="273"/>
      <c r="C35" s="273"/>
      <c r="D35" s="273"/>
      <c r="E35" s="281"/>
      <c r="F35" s="281"/>
      <c r="G35" s="509"/>
      <c r="H35" s="281"/>
      <c r="I35" s="281"/>
      <c r="J35" s="509"/>
      <c r="K35" s="401"/>
      <c r="L35" s="401"/>
      <c r="M35" s="509"/>
      <c r="N35" s="425"/>
      <c r="O35" s="425"/>
      <c r="P35" s="509"/>
      <c r="Q35" s="281"/>
      <c r="R35" s="281"/>
      <c r="S35" s="509"/>
      <c r="T35" s="401"/>
      <c r="U35" s="401"/>
      <c r="V35" s="509"/>
      <c r="W35" s="281"/>
      <c r="X35" s="281"/>
      <c r="Y35" s="509"/>
    </row>
    <row r="36" spans="1:25" ht="29.1" customHeight="1" x14ac:dyDescent="0.2">
      <c r="A36" s="1331" t="s">
        <v>324</v>
      </c>
      <c r="B36" s="1331"/>
      <c r="C36" s="1331"/>
      <c r="D36" s="1331"/>
      <c r="E36" s="1331"/>
      <c r="F36" s="1331"/>
      <c r="G36" s="1331"/>
      <c r="H36" s="1331"/>
      <c r="I36" s="1331"/>
      <c r="J36" s="1331"/>
      <c r="K36" s="1331"/>
      <c r="L36" s="1331"/>
      <c r="M36" s="1331"/>
      <c r="N36" s="1331"/>
      <c r="O36" s="1331"/>
      <c r="P36" s="1331"/>
      <c r="Q36" s="1331"/>
      <c r="R36" s="1331"/>
      <c r="S36" s="1331"/>
      <c r="T36" s="1331"/>
      <c r="U36" s="1331"/>
      <c r="V36" s="1331"/>
      <c r="W36" s="1331"/>
      <c r="X36" s="1331"/>
      <c r="Y36" s="1331"/>
    </row>
    <row r="37" spans="1:25" ht="6" customHeight="1" x14ac:dyDescent="0.2">
      <c r="A37" s="5"/>
      <c r="B37" s="5"/>
      <c r="C37" s="5"/>
      <c r="D37" s="515"/>
      <c r="E37" s="493"/>
      <c r="F37" s="493"/>
      <c r="G37" s="510"/>
      <c r="H37" s="493"/>
      <c r="I37" s="493"/>
      <c r="J37" s="510"/>
      <c r="K37" s="493"/>
      <c r="L37" s="493"/>
      <c r="M37" s="510"/>
      <c r="N37" s="493"/>
      <c r="O37" s="493"/>
      <c r="P37" s="510"/>
      <c r="Q37" s="493"/>
      <c r="R37" s="493"/>
      <c r="S37" s="510"/>
      <c r="T37" s="493"/>
      <c r="U37" s="493"/>
      <c r="V37" s="510"/>
      <c r="W37" s="493"/>
      <c r="X37" s="493"/>
      <c r="Y37" s="510"/>
    </row>
    <row r="38" spans="1:25" ht="14.1" customHeight="1" x14ac:dyDescent="0.2">
      <c r="A38" s="1331" t="s">
        <v>194</v>
      </c>
      <c r="B38" s="1331"/>
      <c r="C38" s="1331"/>
      <c r="D38" s="1331"/>
      <c r="E38" s="1331"/>
      <c r="F38" s="1331"/>
      <c r="G38" s="1331"/>
      <c r="H38" s="1331"/>
      <c r="I38" s="1331"/>
      <c r="J38" s="1331"/>
      <c r="K38" s="1331"/>
      <c r="L38" s="1331"/>
      <c r="M38" s="1331"/>
      <c r="N38" s="1331"/>
      <c r="O38" s="1331"/>
      <c r="P38" s="1331"/>
      <c r="Q38" s="1331"/>
      <c r="R38" s="1331"/>
      <c r="S38" s="1331"/>
      <c r="T38" s="1331"/>
      <c r="U38" s="1331"/>
      <c r="V38" s="1331"/>
      <c r="W38" s="1331"/>
      <c r="X38" s="1331"/>
      <c r="Y38" s="1331"/>
    </row>
    <row r="39" spans="1:25" x14ac:dyDescent="0.2">
      <c r="N39" s="900"/>
      <c r="T39" s="900"/>
    </row>
    <row r="40" spans="1:25" x14ac:dyDescent="0.2">
      <c r="E40" s="901"/>
      <c r="N40" s="900"/>
      <c r="T40" s="900"/>
    </row>
    <row r="41" spans="1:25" x14ac:dyDescent="0.2">
      <c r="N41" s="900"/>
      <c r="T41" s="900"/>
    </row>
    <row r="42" spans="1:25" x14ac:dyDescent="0.2">
      <c r="N42" s="900"/>
    </row>
    <row r="43" spans="1:25" x14ac:dyDescent="0.2">
      <c r="K43" s="152"/>
      <c r="L43" s="152"/>
      <c r="M43" s="152"/>
    </row>
  </sheetData>
  <mergeCells count="12">
    <mergeCell ref="A2:Y2"/>
    <mergeCell ref="O1:R1"/>
    <mergeCell ref="B3:D3"/>
    <mergeCell ref="E3:G3"/>
    <mergeCell ref="H3:J3"/>
    <mergeCell ref="K3:M3"/>
    <mergeCell ref="A36:Y36"/>
    <mergeCell ref="A38:Y38"/>
    <mergeCell ref="N3:P3"/>
    <mergeCell ref="Q3:S3"/>
    <mergeCell ref="T3:V3"/>
    <mergeCell ref="W3:Y3"/>
  </mergeCells>
  <hyperlinks>
    <hyperlink ref="O1" location="Tabellförteckning!A1" display="Tabellförteckning!A1"/>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7"/>
  <sheetViews>
    <sheetView topLeftCell="A7" workbookViewId="0">
      <selection activeCell="F1" sqref="F1"/>
    </sheetView>
  </sheetViews>
  <sheetFormatPr defaultColWidth="9.140625" defaultRowHeight="15" x14ac:dyDescent="0.25"/>
  <cols>
    <col min="1" max="1" width="18" style="98" customWidth="1"/>
    <col min="2" max="2" width="70" style="60" customWidth="1"/>
    <col min="3" max="16384" width="9.140625" style="60"/>
  </cols>
  <sheetData>
    <row r="1" spans="1:2" x14ac:dyDescent="0.25">
      <c r="A1" s="1307"/>
      <c r="B1" s="1308"/>
    </row>
    <row r="2" spans="1:2" s="58" customFormat="1" x14ac:dyDescent="0.25">
      <c r="A2" s="57"/>
    </row>
    <row r="3" spans="1:2" s="58" customFormat="1" x14ac:dyDescent="0.25">
      <c r="A3" s="57"/>
    </row>
    <row r="4" spans="1:2" ht="225" x14ac:dyDescent="0.25">
      <c r="A4" s="87" t="s">
        <v>210</v>
      </c>
      <c r="B4" s="504" t="s">
        <v>610</v>
      </c>
    </row>
    <row r="5" spans="1:2" x14ac:dyDescent="0.25">
      <c r="A5" s="59"/>
    </row>
    <row r="6" spans="1:2" ht="30" x14ac:dyDescent="0.25">
      <c r="A6" s="87" t="s">
        <v>147</v>
      </c>
      <c r="B6" s="94" t="s">
        <v>612</v>
      </c>
    </row>
    <row r="7" spans="1:2" x14ac:dyDescent="0.25">
      <c r="A7" s="59"/>
      <c r="B7" s="88"/>
    </row>
    <row r="8" spans="1:2" ht="15" customHeight="1" x14ac:dyDescent="0.25">
      <c r="A8" s="57" t="s">
        <v>203</v>
      </c>
      <c r="B8" s="58" t="s">
        <v>146</v>
      </c>
    </row>
    <row r="9" spans="1:2" x14ac:dyDescent="0.25">
      <c r="A9" s="59" t="s">
        <v>118</v>
      </c>
      <c r="B9" s="88" t="s">
        <v>213</v>
      </c>
    </row>
    <row r="10" spans="1:2" ht="30" x14ac:dyDescent="0.25">
      <c r="A10" s="59" t="s">
        <v>36</v>
      </c>
      <c r="B10" s="89" t="s">
        <v>214</v>
      </c>
    </row>
    <row r="11" spans="1:2" ht="30" x14ac:dyDescent="0.25">
      <c r="A11" s="59" t="s">
        <v>37</v>
      </c>
      <c r="B11" s="90" t="s">
        <v>211</v>
      </c>
    </row>
    <row r="12" spans="1:2" ht="30" x14ac:dyDescent="0.25">
      <c r="A12" s="704">
        <v>0</v>
      </c>
      <c r="B12" s="89" t="s">
        <v>396</v>
      </c>
    </row>
    <row r="13" spans="1:2" ht="30" x14ac:dyDescent="0.25">
      <c r="A13" s="59" t="s">
        <v>145</v>
      </c>
      <c r="B13" s="89" t="s">
        <v>212</v>
      </c>
    </row>
    <row r="14" spans="1:2" ht="30" x14ac:dyDescent="0.25">
      <c r="A14" s="59" t="s">
        <v>144</v>
      </c>
      <c r="B14" s="60" t="s">
        <v>606</v>
      </c>
    </row>
    <row r="15" spans="1:2" ht="30" x14ac:dyDescent="0.25">
      <c r="A15" s="59" t="s">
        <v>215</v>
      </c>
      <c r="B15" s="60" t="s">
        <v>607</v>
      </c>
    </row>
    <row r="16" spans="1:2" s="820" customFormat="1" ht="45" x14ac:dyDescent="0.25">
      <c r="A16" s="59" t="s">
        <v>403</v>
      </c>
      <c r="B16" s="820" t="s">
        <v>608</v>
      </c>
    </row>
    <row r="17" spans="1:2" ht="60" x14ac:dyDescent="0.25">
      <c r="A17" s="91" t="s">
        <v>200</v>
      </c>
      <c r="B17" s="337" t="s">
        <v>327</v>
      </c>
    </row>
    <row r="18" spans="1:2" x14ac:dyDescent="0.25">
      <c r="A18" s="59"/>
    </row>
    <row r="19" spans="1:2" x14ac:dyDescent="0.25">
      <c r="A19" s="59" t="s">
        <v>148</v>
      </c>
      <c r="B19" s="1265" t="s">
        <v>402</v>
      </c>
    </row>
    <row r="20" spans="1:2" x14ac:dyDescent="0.25">
      <c r="A20" s="59"/>
      <c r="B20" s="92"/>
    </row>
    <row r="21" spans="1:2" s="95" customFormat="1" x14ac:dyDescent="0.25">
      <c r="A21" s="93" t="s">
        <v>143</v>
      </c>
      <c r="B21" s="94" t="s">
        <v>611</v>
      </c>
    </row>
    <row r="22" spans="1:2" x14ac:dyDescent="0.25">
      <c r="A22" s="59"/>
    </row>
    <row r="23" spans="1:2" x14ac:dyDescent="0.25">
      <c r="A23" s="57"/>
      <c r="B23" s="58"/>
    </row>
    <row r="24" spans="1:2" x14ac:dyDescent="0.25">
      <c r="A24" s="96"/>
      <c r="B24" s="97"/>
    </row>
    <row r="25" spans="1:2" x14ac:dyDescent="0.25">
      <c r="A25" s="96"/>
      <c r="B25" s="97"/>
    </row>
    <row r="26" spans="1:2" x14ac:dyDescent="0.25">
      <c r="A26" s="96"/>
      <c r="B26" s="97"/>
    </row>
    <row r="27" spans="1:2" x14ac:dyDescent="0.25">
      <c r="A27" s="96"/>
      <c r="B27" s="97"/>
    </row>
    <row r="28" spans="1:2" x14ac:dyDescent="0.25">
      <c r="A28" s="96"/>
      <c r="B28" s="97"/>
    </row>
    <row r="29" spans="1:2" x14ac:dyDescent="0.25">
      <c r="A29" s="96"/>
      <c r="B29" s="97"/>
    </row>
    <row r="30" spans="1:2" x14ac:dyDescent="0.25">
      <c r="A30" s="96"/>
      <c r="B30" s="97"/>
    </row>
    <row r="31" spans="1:2" x14ac:dyDescent="0.25">
      <c r="A31" s="96"/>
      <c r="B31" s="97"/>
    </row>
    <row r="32" spans="1:2" x14ac:dyDescent="0.25">
      <c r="A32" s="96"/>
      <c r="B32" s="97"/>
    </row>
    <row r="33" spans="1:2" x14ac:dyDescent="0.25">
      <c r="A33" s="96"/>
      <c r="B33" s="97"/>
    </row>
    <row r="37" spans="1:2" x14ac:dyDescent="0.25">
      <c r="B37" s="99"/>
    </row>
  </sheetData>
  <mergeCells count="1">
    <mergeCell ref="A1:B1"/>
  </mergeCells>
  <hyperlinks>
    <hyperlink ref="B19" r:id="rId1" display="isabella.gripe@can.se "/>
  </hyperlinks>
  <pageMargins left="0.70866141732283472" right="0.70866141732283472" top="0.74803149606299213" bottom="0.74803149606299213" header="0.31496062992125984" footer="0.31496062992125984"/>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1"/>
  <sheetViews>
    <sheetView workbookViewId="0">
      <pane ySplit="4" topLeftCell="A5" activePane="bottomLeft" state="frozen"/>
      <selection activeCell="A2" sqref="A2:XFD2"/>
      <selection pane="bottomLeft" activeCell="A3" sqref="A3"/>
    </sheetView>
  </sheetViews>
  <sheetFormatPr defaultColWidth="8.85546875" defaultRowHeight="12.75" x14ac:dyDescent="0.2"/>
  <cols>
    <col min="1" max="14" width="6.7109375" style="3" customWidth="1"/>
    <col min="15" max="16" width="7" style="3" customWidth="1"/>
    <col min="17" max="25" width="6.7109375" style="3" customWidth="1"/>
    <col min="26" max="35" width="8.7109375" style="3" customWidth="1"/>
    <col min="36" max="16384" width="8.85546875" style="3"/>
  </cols>
  <sheetData>
    <row r="1" spans="1:25" s="74" customFormat="1" ht="30" customHeight="1" x14ac:dyDescent="0.25">
      <c r="A1" s="349"/>
      <c r="B1" s="116"/>
      <c r="C1" s="116"/>
      <c r="D1" s="116"/>
      <c r="E1" s="279"/>
      <c r="F1" s="279"/>
      <c r="G1" s="514"/>
      <c r="H1" s="279"/>
      <c r="I1" s="279"/>
      <c r="J1" s="514"/>
      <c r="K1" s="402"/>
      <c r="L1" s="402"/>
      <c r="M1" s="514"/>
      <c r="N1" s="426"/>
      <c r="O1" s="1311" t="s">
        <v>328</v>
      </c>
      <c r="P1" s="1311"/>
      <c r="Q1" s="1311"/>
      <c r="R1" s="1311"/>
      <c r="S1" s="508"/>
      <c r="T1" s="279"/>
    </row>
    <row r="2" spans="1:25" ht="15" customHeight="1" x14ac:dyDescent="0.2">
      <c r="A2" s="1352" t="s">
        <v>494</v>
      </c>
      <c r="B2" s="1352"/>
      <c r="C2" s="1352"/>
      <c r="D2" s="1352"/>
      <c r="E2" s="1352"/>
      <c r="F2" s="1352"/>
      <c r="G2" s="1352"/>
      <c r="H2" s="1352"/>
      <c r="I2" s="1352"/>
      <c r="J2" s="1352"/>
      <c r="K2" s="1352"/>
      <c r="L2" s="1352"/>
      <c r="M2" s="1352"/>
      <c r="N2" s="1352"/>
      <c r="O2" s="1352"/>
      <c r="P2" s="1352"/>
      <c r="Q2" s="1352"/>
      <c r="R2" s="1352"/>
      <c r="S2" s="1352"/>
      <c r="T2" s="1352"/>
      <c r="U2" s="1352"/>
      <c r="V2" s="1352"/>
      <c r="W2" s="1352"/>
      <c r="X2" s="1352"/>
      <c r="Y2" s="1352"/>
    </row>
    <row r="3" spans="1:25" ht="105.75" customHeight="1" x14ac:dyDescent="0.2">
      <c r="B3" s="1343" t="s">
        <v>315</v>
      </c>
      <c r="C3" s="1343"/>
      <c r="D3" s="1343"/>
      <c r="E3" s="1343" t="s">
        <v>132</v>
      </c>
      <c r="F3" s="1343"/>
      <c r="G3" s="1343"/>
      <c r="H3" s="1343" t="s">
        <v>133</v>
      </c>
      <c r="I3" s="1343"/>
      <c r="J3" s="1343"/>
      <c r="K3" s="1343" t="s">
        <v>341</v>
      </c>
      <c r="L3" s="1343"/>
      <c r="M3" s="1343"/>
      <c r="N3" s="1343" t="s">
        <v>347</v>
      </c>
      <c r="O3" s="1343"/>
      <c r="P3" s="1343"/>
      <c r="Q3" s="1354" t="s">
        <v>316</v>
      </c>
      <c r="R3" s="1354"/>
      <c r="S3" s="1354"/>
      <c r="T3" s="1354" t="s">
        <v>342</v>
      </c>
      <c r="U3" s="1354"/>
      <c r="V3" s="1354"/>
      <c r="W3" s="1355" t="s">
        <v>392</v>
      </c>
      <c r="X3" s="1355"/>
      <c r="Y3" s="1355"/>
    </row>
    <row r="4" spans="1:25" x14ac:dyDescent="0.2">
      <c r="A4" s="278" t="s">
        <v>39</v>
      </c>
      <c r="B4" s="278" t="s">
        <v>28</v>
      </c>
      <c r="C4" s="278" t="s">
        <v>29</v>
      </c>
      <c r="D4" s="510" t="s">
        <v>382</v>
      </c>
      <c r="E4" s="278" t="s">
        <v>28</v>
      </c>
      <c r="F4" s="278" t="s">
        <v>29</v>
      </c>
      <c r="G4" s="510" t="s">
        <v>382</v>
      </c>
      <c r="H4" s="278" t="s">
        <v>28</v>
      </c>
      <c r="I4" s="278" t="s">
        <v>29</v>
      </c>
      <c r="J4" s="510" t="s">
        <v>382</v>
      </c>
      <c r="K4" s="400" t="s">
        <v>28</v>
      </c>
      <c r="L4" s="400" t="s">
        <v>29</v>
      </c>
      <c r="M4" s="510" t="s">
        <v>382</v>
      </c>
      <c r="N4" s="424" t="s">
        <v>28</v>
      </c>
      <c r="O4" s="424" t="s">
        <v>29</v>
      </c>
      <c r="P4" s="510" t="s">
        <v>382</v>
      </c>
      <c r="Q4" s="278" t="s">
        <v>28</v>
      </c>
      <c r="R4" s="278" t="s">
        <v>29</v>
      </c>
      <c r="S4" s="510" t="s">
        <v>382</v>
      </c>
      <c r="T4" s="278" t="s">
        <v>28</v>
      </c>
      <c r="U4" s="278" t="s">
        <v>29</v>
      </c>
      <c r="V4" s="510" t="s">
        <v>382</v>
      </c>
      <c r="W4" s="400" t="s">
        <v>28</v>
      </c>
      <c r="X4" s="400" t="s">
        <v>29</v>
      </c>
      <c r="Y4" s="510" t="s">
        <v>382</v>
      </c>
    </row>
    <row r="5" spans="1:25" ht="6" customHeight="1" x14ac:dyDescent="0.2">
      <c r="A5" s="284"/>
      <c r="B5" s="284"/>
      <c r="C5" s="284"/>
      <c r="D5" s="509"/>
      <c r="E5" s="284"/>
      <c r="F5" s="284"/>
      <c r="G5" s="509"/>
      <c r="H5" s="284"/>
      <c r="I5" s="284"/>
      <c r="J5" s="509"/>
      <c r="K5" s="401"/>
      <c r="L5" s="401"/>
      <c r="M5" s="509"/>
      <c r="N5" s="425"/>
      <c r="O5" s="425"/>
      <c r="P5" s="509"/>
      <c r="Q5" s="284"/>
      <c r="R5" s="284"/>
      <c r="S5" s="509"/>
      <c r="T5" s="284"/>
      <c r="U5" s="284"/>
      <c r="V5" s="509"/>
      <c r="W5" s="401"/>
      <c r="X5" s="401"/>
      <c r="Y5" s="510"/>
    </row>
    <row r="6" spans="1:25" x14ac:dyDescent="0.2">
      <c r="A6" s="5">
        <v>2004</v>
      </c>
      <c r="B6" s="152">
        <f>0.310312443603239*100</f>
        <v>31.0312443603239</v>
      </c>
      <c r="C6" s="152">
        <f>0.292514824114836*100</f>
        <v>29.251482411483597</v>
      </c>
      <c r="D6" s="152">
        <f>0.301669190653799*100</f>
        <v>30.166919065379901</v>
      </c>
      <c r="E6" s="651">
        <v>42.071565286757199</v>
      </c>
      <c r="F6" s="651">
        <v>26.6845089876335</v>
      </c>
      <c r="G6" s="651">
        <v>34.598980549946504</v>
      </c>
      <c r="H6" s="2" t="s">
        <v>37</v>
      </c>
      <c r="I6" s="2" t="s">
        <v>37</v>
      </c>
      <c r="J6" s="2" t="s">
        <v>37</v>
      </c>
      <c r="K6" s="2" t="s">
        <v>37</v>
      </c>
      <c r="L6" s="2" t="s">
        <v>37</v>
      </c>
      <c r="M6" s="2" t="s">
        <v>37</v>
      </c>
      <c r="N6" s="2" t="s">
        <v>37</v>
      </c>
      <c r="O6" s="2" t="s">
        <v>37</v>
      </c>
      <c r="P6" s="2" t="s">
        <v>37</v>
      </c>
      <c r="Q6" s="152">
        <v>53.444934382624595</v>
      </c>
      <c r="R6" s="152">
        <v>43.9169669105748</v>
      </c>
      <c r="S6" s="152">
        <v>48.817763147245202</v>
      </c>
      <c r="T6" s="308" t="s">
        <v>37</v>
      </c>
      <c r="U6" s="308" t="s">
        <v>37</v>
      </c>
      <c r="V6" s="308" t="s">
        <v>37</v>
      </c>
      <c r="W6" s="308" t="s">
        <v>37</v>
      </c>
      <c r="X6" s="308" t="s">
        <v>37</v>
      </c>
      <c r="Y6" s="308" t="s">
        <v>37</v>
      </c>
    </row>
    <row r="7" spans="1:25" x14ac:dyDescent="0.2">
      <c r="A7" s="5">
        <v>2005</v>
      </c>
      <c r="B7" s="152">
        <f>0.25966369957741*100</f>
        <v>25.966369957740998</v>
      </c>
      <c r="C7" s="152">
        <f>0.236935667402438*100</f>
        <v>23.693566740243799</v>
      </c>
      <c r="D7" s="152">
        <f>0.248582540643714*100</f>
        <v>24.858254064371398</v>
      </c>
      <c r="E7" s="651">
        <v>46.744763677444801</v>
      </c>
      <c r="F7" s="651">
        <v>38.345382020271401</v>
      </c>
      <c r="G7" s="651">
        <v>42.649605664143095</v>
      </c>
      <c r="H7" s="2" t="s">
        <v>37</v>
      </c>
      <c r="I7" s="2" t="s">
        <v>37</v>
      </c>
      <c r="J7" s="2" t="s">
        <v>37</v>
      </c>
      <c r="K7" s="2" t="s">
        <v>37</v>
      </c>
      <c r="L7" s="2" t="s">
        <v>37</v>
      </c>
      <c r="M7" s="2" t="s">
        <v>37</v>
      </c>
      <c r="N7" s="2" t="s">
        <v>37</v>
      </c>
      <c r="O7" s="2" t="s">
        <v>37</v>
      </c>
      <c r="P7" s="2" t="s">
        <v>37</v>
      </c>
      <c r="Q7" s="152">
        <v>54.243148560249196</v>
      </c>
      <c r="R7" s="152">
        <v>47.528080477335898</v>
      </c>
      <c r="S7" s="152">
        <v>50.969185548207399</v>
      </c>
      <c r="T7" s="289" t="s">
        <v>37</v>
      </c>
      <c r="U7" s="289" t="s">
        <v>37</v>
      </c>
      <c r="V7" s="289" t="s">
        <v>37</v>
      </c>
      <c r="W7" s="289" t="s">
        <v>37</v>
      </c>
      <c r="X7" s="289" t="s">
        <v>37</v>
      </c>
      <c r="Y7" s="289" t="s">
        <v>37</v>
      </c>
    </row>
    <row r="8" spans="1:25" x14ac:dyDescent="0.2">
      <c r="A8" s="5">
        <v>2006</v>
      </c>
      <c r="B8" s="152">
        <f>0.237473583391986*100</f>
        <v>23.747358339198598</v>
      </c>
      <c r="C8" s="152">
        <f>0.209835375471777*100</f>
        <v>20.983537547177701</v>
      </c>
      <c r="D8" s="152">
        <f>0.223887739306465*100</f>
        <v>22.388773930646501</v>
      </c>
      <c r="E8" s="651">
        <v>52.319519247470303</v>
      </c>
      <c r="F8" s="651">
        <v>37.916421832045998</v>
      </c>
      <c r="G8" s="651">
        <v>45.330355771159802</v>
      </c>
      <c r="H8" s="2" t="s">
        <v>37</v>
      </c>
      <c r="I8" s="2" t="s">
        <v>37</v>
      </c>
      <c r="J8" s="2" t="s">
        <v>37</v>
      </c>
      <c r="K8" s="2" t="s">
        <v>37</v>
      </c>
      <c r="L8" s="2" t="s">
        <v>37</v>
      </c>
      <c r="M8" s="2" t="s">
        <v>37</v>
      </c>
      <c r="N8" s="2" t="s">
        <v>37</v>
      </c>
      <c r="O8" s="2" t="s">
        <v>37</v>
      </c>
      <c r="P8" s="2" t="s">
        <v>37</v>
      </c>
      <c r="Q8" s="152">
        <v>57.856952363137701</v>
      </c>
      <c r="R8" s="152">
        <v>46.344626172448002</v>
      </c>
      <c r="S8" s="152">
        <v>52.272684059158003</v>
      </c>
      <c r="T8" s="289" t="s">
        <v>37</v>
      </c>
      <c r="U8" s="289" t="s">
        <v>37</v>
      </c>
      <c r="V8" s="289" t="s">
        <v>37</v>
      </c>
      <c r="W8" s="289" t="s">
        <v>37</v>
      </c>
      <c r="X8" s="289" t="s">
        <v>37</v>
      </c>
      <c r="Y8" s="289" t="s">
        <v>37</v>
      </c>
    </row>
    <row r="9" spans="1:25" x14ac:dyDescent="0.2">
      <c r="A9" s="5">
        <v>2007</v>
      </c>
      <c r="B9" s="152">
        <f>0.180402754669253*100</f>
        <v>18.040275466925301</v>
      </c>
      <c r="C9" s="152">
        <f>0.170584392879687*100</f>
        <v>17.058439287968699</v>
      </c>
      <c r="D9" s="152">
        <f>0.17638160551238*100</f>
        <v>17.638160551237998</v>
      </c>
      <c r="E9" s="651">
        <v>50.532583661357499</v>
      </c>
      <c r="F9" s="651">
        <v>41.9709267106157</v>
      </c>
      <c r="G9" s="651">
        <v>46.403498409544703</v>
      </c>
      <c r="H9" s="2" t="s">
        <v>37</v>
      </c>
      <c r="I9" s="2" t="s">
        <v>37</v>
      </c>
      <c r="J9" s="2" t="s">
        <v>37</v>
      </c>
      <c r="K9" s="2" t="s">
        <v>37</v>
      </c>
      <c r="L9" s="2" t="s">
        <v>37</v>
      </c>
      <c r="M9" s="2" t="s">
        <v>37</v>
      </c>
      <c r="N9" s="2" t="s">
        <v>37</v>
      </c>
      <c r="O9" s="2" t="s">
        <v>37</v>
      </c>
      <c r="P9" s="2" t="s">
        <v>37</v>
      </c>
      <c r="Q9" s="152">
        <v>54.216411331231697</v>
      </c>
      <c r="R9" s="152">
        <v>47.088022640939201</v>
      </c>
      <c r="S9" s="152">
        <v>50.819956891583196</v>
      </c>
      <c r="T9" s="289" t="s">
        <v>37</v>
      </c>
      <c r="U9" s="289" t="s">
        <v>37</v>
      </c>
      <c r="V9" s="289" t="s">
        <v>37</v>
      </c>
      <c r="W9" s="289" t="s">
        <v>37</v>
      </c>
      <c r="X9" s="289" t="s">
        <v>37</v>
      </c>
      <c r="Y9" s="289" t="s">
        <v>37</v>
      </c>
    </row>
    <row r="10" spans="1:25" x14ac:dyDescent="0.2">
      <c r="A10" s="5">
        <v>2008</v>
      </c>
      <c r="B10" s="152">
        <f>0.190615217810044*100</f>
        <v>19.061521781004402</v>
      </c>
      <c r="C10" s="152">
        <f>0.152747328011634*100</f>
        <v>15.274732801163399</v>
      </c>
      <c r="D10" s="152">
        <f>0.172583434433935*100</f>
        <v>17.2583434433935</v>
      </c>
      <c r="E10" s="651">
        <v>48.7474361233634</v>
      </c>
      <c r="F10" s="651">
        <v>41.126345027591597</v>
      </c>
      <c r="G10" s="651">
        <v>45.082639526338198</v>
      </c>
      <c r="H10" s="2" t="s">
        <v>37</v>
      </c>
      <c r="I10" s="2" t="s">
        <v>37</v>
      </c>
      <c r="J10" s="2" t="s">
        <v>37</v>
      </c>
      <c r="K10" s="2" t="s">
        <v>37</v>
      </c>
      <c r="L10" s="2" t="s">
        <v>37</v>
      </c>
      <c r="M10" s="2" t="s">
        <v>37</v>
      </c>
      <c r="N10" s="2" t="s">
        <v>37</v>
      </c>
      <c r="O10" s="2" t="s">
        <v>37</v>
      </c>
      <c r="P10" s="2" t="s">
        <v>37</v>
      </c>
      <c r="Q10" s="152">
        <v>53.384173291539803</v>
      </c>
      <c r="R10" s="152">
        <v>44.909634363838201</v>
      </c>
      <c r="S10" s="152">
        <v>49.306990645625895</v>
      </c>
      <c r="T10" s="289" t="s">
        <v>37</v>
      </c>
      <c r="U10" s="289" t="s">
        <v>37</v>
      </c>
      <c r="V10" s="289" t="s">
        <v>37</v>
      </c>
      <c r="W10" s="289" t="s">
        <v>37</v>
      </c>
      <c r="X10" s="289" t="s">
        <v>37</v>
      </c>
      <c r="Y10" s="289" t="s">
        <v>37</v>
      </c>
    </row>
    <row r="11" spans="1:25" x14ac:dyDescent="0.2">
      <c r="A11" s="5">
        <v>2009</v>
      </c>
      <c r="B11" s="152">
        <f>0.165282655926087*100</f>
        <v>16.528265592608701</v>
      </c>
      <c r="C11" s="152">
        <f>0.142580977980284*100</f>
        <v>14.258097798028398</v>
      </c>
      <c r="D11" s="152">
        <f>0.154318461936594*100</f>
        <v>15.431846193659398</v>
      </c>
      <c r="E11" s="651">
        <v>46.531076983331801</v>
      </c>
      <c r="F11" s="651">
        <v>42.471621425770202</v>
      </c>
      <c r="G11" s="651">
        <v>44.562152361676901</v>
      </c>
      <c r="H11" s="2" t="s">
        <v>37</v>
      </c>
      <c r="I11" s="2" t="s">
        <v>37</v>
      </c>
      <c r="J11" s="2" t="s">
        <v>37</v>
      </c>
      <c r="K11" s="2" t="s">
        <v>37</v>
      </c>
      <c r="L11" s="2" t="s">
        <v>37</v>
      </c>
      <c r="M11" s="2" t="s">
        <v>37</v>
      </c>
      <c r="N11" s="2" t="s">
        <v>37</v>
      </c>
      <c r="O11" s="2" t="s">
        <v>37</v>
      </c>
      <c r="P11" s="2" t="s">
        <v>37</v>
      </c>
      <c r="Q11" s="152">
        <v>49.370993677776596</v>
      </c>
      <c r="R11" s="152">
        <v>46.079650705329499</v>
      </c>
      <c r="S11" s="152">
        <v>47.768902626218399</v>
      </c>
      <c r="T11" s="289" t="s">
        <v>37</v>
      </c>
      <c r="U11" s="289" t="s">
        <v>37</v>
      </c>
      <c r="V11" s="289" t="s">
        <v>37</v>
      </c>
      <c r="W11" s="289" t="s">
        <v>37</v>
      </c>
      <c r="X11" s="289" t="s">
        <v>37</v>
      </c>
      <c r="Y11" s="289" t="s">
        <v>37</v>
      </c>
    </row>
    <row r="12" spans="1:25" x14ac:dyDescent="0.2">
      <c r="A12" s="5">
        <v>2010</v>
      </c>
      <c r="B12" s="152">
        <f>0.199167513656621*100</f>
        <v>19.916751365662101</v>
      </c>
      <c r="C12" s="152">
        <f>0.15438920297674*100</f>
        <v>15.438920297674001</v>
      </c>
      <c r="D12" s="152">
        <f>0.177752516376579*100</f>
        <v>17.775251637657899</v>
      </c>
      <c r="E12" s="651">
        <v>44.394676220426497</v>
      </c>
      <c r="F12" s="651">
        <v>44.455544659260397</v>
      </c>
      <c r="G12" s="651">
        <v>44.4378269873813</v>
      </c>
      <c r="H12" s="2" t="s">
        <v>37</v>
      </c>
      <c r="I12" s="2" t="s">
        <v>37</v>
      </c>
      <c r="J12" s="2" t="s">
        <v>37</v>
      </c>
      <c r="K12" s="2" t="s">
        <v>37</v>
      </c>
      <c r="L12" s="2" t="s">
        <v>37</v>
      </c>
      <c r="M12" s="2" t="s">
        <v>37</v>
      </c>
      <c r="N12" s="2" t="s">
        <v>37</v>
      </c>
      <c r="O12" s="2" t="s">
        <v>37</v>
      </c>
      <c r="P12" s="2" t="s">
        <v>37</v>
      </c>
      <c r="Q12" s="152">
        <v>48.233480886659102</v>
      </c>
      <c r="R12" s="152">
        <v>47.855457142690497</v>
      </c>
      <c r="S12" s="152">
        <v>48.066254989546806</v>
      </c>
      <c r="T12" s="289" t="s">
        <v>37</v>
      </c>
      <c r="U12" s="289" t="s">
        <v>37</v>
      </c>
      <c r="V12" s="289" t="s">
        <v>37</v>
      </c>
      <c r="W12" s="289" t="s">
        <v>37</v>
      </c>
      <c r="X12" s="289" t="s">
        <v>37</v>
      </c>
      <c r="Y12" s="289" t="s">
        <v>37</v>
      </c>
    </row>
    <row r="13" spans="1:25" x14ac:dyDescent="0.2">
      <c r="A13" s="5">
        <v>2011</v>
      </c>
      <c r="B13" s="152">
        <f>0.161064214107266*100</f>
        <v>16.1064214107266</v>
      </c>
      <c r="C13" s="152">
        <f>0.148715957319298*100</f>
        <v>14.871595731929798</v>
      </c>
      <c r="D13" s="152">
        <f>0.155311076612429*100</f>
        <v>15.531107661242899</v>
      </c>
      <c r="E13" s="651">
        <v>45.006142157164405</v>
      </c>
      <c r="F13" s="651">
        <v>38.853219347037999</v>
      </c>
      <c r="G13" s="651">
        <v>42.042496523723401</v>
      </c>
      <c r="H13" s="2" t="s">
        <v>37</v>
      </c>
      <c r="I13" s="2" t="s">
        <v>37</v>
      </c>
      <c r="J13" s="2" t="s">
        <v>37</v>
      </c>
      <c r="K13" s="2" t="s">
        <v>37</v>
      </c>
      <c r="L13" s="2" t="s">
        <v>37</v>
      </c>
      <c r="M13" s="2" t="s">
        <v>37</v>
      </c>
      <c r="N13" s="2" t="s">
        <v>37</v>
      </c>
      <c r="O13" s="2" t="s">
        <v>37</v>
      </c>
      <c r="P13" s="2" t="s">
        <v>37</v>
      </c>
      <c r="Q13" s="152">
        <v>48.352667319916399</v>
      </c>
      <c r="R13" s="152">
        <v>42.776199990481203</v>
      </c>
      <c r="S13" s="152">
        <v>45.662393288779498</v>
      </c>
      <c r="T13" s="289" t="s">
        <v>37</v>
      </c>
      <c r="U13" s="289" t="s">
        <v>37</v>
      </c>
      <c r="V13" s="289" t="s">
        <v>37</v>
      </c>
      <c r="W13" s="289" t="s">
        <v>37</v>
      </c>
      <c r="X13" s="289" t="s">
        <v>37</v>
      </c>
      <c r="Y13" s="289" t="s">
        <v>37</v>
      </c>
    </row>
    <row r="14" spans="1:25" x14ac:dyDescent="0.2">
      <c r="A14" s="5" t="s">
        <v>89</v>
      </c>
      <c r="B14" s="152">
        <f>0.149632782295033*100</f>
        <v>14.963278229503299</v>
      </c>
      <c r="C14" s="152">
        <f>0.120796073585106*100</f>
        <v>12.0796073585106</v>
      </c>
      <c r="D14" s="152">
        <f>0.135462611289156*100</f>
        <v>13.546261128915599</v>
      </c>
      <c r="E14" s="651">
        <v>39.774159404832197</v>
      </c>
      <c r="F14" s="651">
        <v>37.0622091242181</v>
      </c>
      <c r="G14" s="651">
        <v>38.448342492544704</v>
      </c>
      <c r="H14" s="2" t="s">
        <v>37</v>
      </c>
      <c r="I14" s="2" t="s">
        <v>37</v>
      </c>
      <c r="J14" s="2" t="s">
        <v>37</v>
      </c>
      <c r="K14" s="2" t="s">
        <v>37</v>
      </c>
      <c r="L14" s="2" t="s">
        <v>37</v>
      </c>
      <c r="M14" s="2" t="s">
        <v>37</v>
      </c>
      <c r="N14" s="2" t="s">
        <v>37</v>
      </c>
      <c r="O14" s="2" t="s">
        <v>37</v>
      </c>
      <c r="P14" s="2" t="s">
        <v>37</v>
      </c>
      <c r="Q14" s="152">
        <v>42.556052997952001</v>
      </c>
      <c r="R14" s="152">
        <v>39.937364383688603</v>
      </c>
      <c r="S14" s="152">
        <v>41.273146609313699</v>
      </c>
      <c r="T14" s="289" t="s">
        <v>37</v>
      </c>
      <c r="U14" s="289" t="s">
        <v>37</v>
      </c>
      <c r="V14" s="289" t="s">
        <v>37</v>
      </c>
      <c r="W14" s="289" t="s">
        <v>37</v>
      </c>
      <c r="X14" s="289" t="s">
        <v>37</v>
      </c>
      <c r="Y14" s="289" t="s">
        <v>37</v>
      </c>
    </row>
    <row r="15" spans="1:25" x14ac:dyDescent="0.2">
      <c r="A15" s="5" t="s">
        <v>90</v>
      </c>
      <c r="B15" s="152">
        <v>12.771335826251301</v>
      </c>
      <c r="C15" s="152">
        <v>11.6404016475595</v>
      </c>
      <c r="D15" s="152">
        <v>12.207421</v>
      </c>
      <c r="E15" s="651">
        <v>33.539107735080925</v>
      </c>
      <c r="F15" s="651">
        <v>28.591259197929698</v>
      </c>
      <c r="G15" s="651">
        <v>31.175255</v>
      </c>
      <c r="H15" s="152">
        <v>31.049964283999</v>
      </c>
      <c r="I15" s="152">
        <v>13.147653414302587</v>
      </c>
      <c r="J15" s="152">
        <v>22.381865999999999</v>
      </c>
      <c r="K15" s="2" t="s">
        <v>37</v>
      </c>
      <c r="L15" s="2" t="s">
        <v>37</v>
      </c>
      <c r="M15" s="2" t="s">
        <v>37</v>
      </c>
      <c r="N15" s="2" t="s">
        <v>37</v>
      </c>
      <c r="O15" s="2" t="s">
        <v>37</v>
      </c>
      <c r="P15" s="2" t="s">
        <v>37</v>
      </c>
      <c r="Q15" s="152">
        <v>37.856999999999999</v>
      </c>
      <c r="R15" s="152">
        <v>33.387</v>
      </c>
      <c r="S15" s="152">
        <v>35.721189000000003</v>
      </c>
      <c r="T15" s="152">
        <v>43.244999999999997</v>
      </c>
      <c r="U15" s="152">
        <v>35.738</v>
      </c>
      <c r="V15" s="152">
        <v>39.624904000000001</v>
      </c>
      <c r="W15" s="289" t="s">
        <v>37</v>
      </c>
      <c r="X15" s="308" t="s">
        <v>37</v>
      </c>
      <c r="Y15" s="308" t="s">
        <v>37</v>
      </c>
    </row>
    <row r="16" spans="1:25" x14ac:dyDescent="0.2">
      <c r="A16" s="5">
        <v>2013</v>
      </c>
      <c r="B16" s="152">
        <v>10.979967660110171</v>
      </c>
      <c r="C16" s="152">
        <v>9.3154072624668647</v>
      </c>
      <c r="D16" s="152">
        <v>10.180505999999999</v>
      </c>
      <c r="E16" s="651">
        <v>34.016415259895588</v>
      </c>
      <c r="F16" s="651">
        <v>33.298954955905629</v>
      </c>
      <c r="G16" s="651">
        <v>33.701433000000002</v>
      </c>
      <c r="H16" s="152">
        <v>31.569086195325035</v>
      </c>
      <c r="I16" s="152">
        <v>12.853454302311212</v>
      </c>
      <c r="J16" s="152">
        <v>22.623937000000002</v>
      </c>
      <c r="K16" s="2" t="s">
        <v>37</v>
      </c>
      <c r="L16" s="2" t="s">
        <v>37</v>
      </c>
      <c r="M16" s="2" t="s">
        <v>37</v>
      </c>
      <c r="N16" s="2" t="s">
        <v>37</v>
      </c>
      <c r="O16" s="2" t="s">
        <v>37</v>
      </c>
      <c r="P16" s="2" t="s">
        <v>37</v>
      </c>
      <c r="Q16" s="152">
        <v>37.506999999999998</v>
      </c>
      <c r="R16" s="152">
        <v>36.787999999999997</v>
      </c>
      <c r="S16" s="152">
        <v>37.175158000000003</v>
      </c>
      <c r="T16" s="152">
        <v>43.604999999999997</v>
      </c>
      <c r="U16" s="152">
        <v>38.624000000000002</v>
      </c>
      <c r="V16" s="152">
        <v>41.255653000000002</v>
      </c>
      <c r="W16" s="289" t="s">
        <v>37</v>
      </c>
      <c r="X16" s="308" t="s">
        <v>37</v>
      </c>
      <c r="Y16" s="308" t="s">
        <v>37</v>
      </c>
    </row>
    <row r="17" spans="1:25" x14ac:dyDescent="0.2">
      <c r="A17" s="5">
        <v>2014</v>
      </c>
      <c r="B17" s="152">
        <v>11.998963742996297</v>
      </c>
      <c r="C17" s="152">
        <v>8.8257098750876182</v>
      </c>
      <c r="D17" s="152">
        <v>10.423939000000001</v>
      </c>
      <c r="E17" s="152">
        <v>33.620253164556999</v>
      </c>
      <c r="F17" s="152">
        <v>32.465626</v>
      </c>
      <c r="G17" s="152">
        <v>32.956769999999999</v>
      </c>
      <c r="H17" s="152">
        <v>30.8704453441296</v>
      </c>
      <c r="I17" s="152">
        <v>11.2554112554113</v>
      </c>
      <c r="J17" s="152">
        <v>21.358529999999998</v>
      </c>
      <c r="K17" s="2" t="s">
        <v>37</v>
      </c>
      <c r="L17" s="2" t="s">
        <v>37</v>
      </c>
      <c r="M17" s="2" t="s">
        <v>37</v>
      </c>
      <c r="N17" s="2" t="s">
        <v>37</v>
      </c>
      <c r="O17" s="2" t="s">
        <v>37</v>
      </c>
      <c r="P17" s="2" t="s">
        <v>37</v>
      </c>
      <c r="Q17" s="152">
        <v>36.686999999999998</v>
      </c>
      <c r="R17" s="152">
        <v>35.481999999999999</v>
      </c>
      <c r="S17" s="152">
        <v>35.989479000000003</v>
      </c>
      <c r="T17" s="152">
        <v>42.008000000000003</v>
      </c>
      <c r="U17" s="152">
        <v>36.936999999999998</v>
      </c>
      <c r="V17" s="152">
        <v>39.479591999999997</v>
      </c>
      <c r="W17" s="289" t="s">
        <v>37</v>
      </c>
      <c r="X17" s="308" t="s">
        <v>37</v>
      </c>
      <c r="Y17" s="308" t="s">
        <v>37</v>
      </c>
    </row>
    <row r="18" spans="1:25" x14ac:dyDescent="0.2">
      <c r="A18" s="5">
        <v>2015</v>
      </c>
      <c r="B18" s="152">
        <v>11.140817</v>
      </c>
      <c r="C18" s="152">
        <v>7.1681730000000003</v>
      </c>
      <c r="D18" s="152">
        <v>9.224361</v>
      </c>
      <c r="E18" s="651">
        <v>34.376277000000002</v>
      </c>
      <c r="F18" s="651">
        <v>34.893445999999997</v>
      </c>
      <c r="G18" s="651">
        <v>34.481541</v>
      </c>
      <c r="H18" s="651">
        <v>30.93984</v>
      </c>
      <c r="I18" s="651">
        <v>11.865409</v>
      </c>
      <c r="J18" s="651">
        <v>21.744291</v>
      </c>
      <c r="K18" s="658">
        <v>24.508866099688245</v>
      </c>
      <c r="L18" s="658">
        <v>32.43238989366926</v>
      </c>
      <c r="M18" s="658">
        <v>28.255990000000001</v>
      </c>
      <c r="N18" s="152">
        <v>11.817510589555221</v>
      </c>
      <c r="O18" s="152">
        <v>21.806019824084871</v>
      </c>
      <c r="P18" s="152">
        <v>16.533028999999999</v>
      </c>
      <c r="Q18" s="152">
        <v>36.970334999999999</v>
      </c>
      <c r="R18" s="152">
        <v>37.47034</v>
      </c>
      <c r="S18" s="152">
        <v>37.075166000000003</v>
      </c>
      <c r="T18" s="152">
        <v>42.218046999999999</v>
      </c>
      <c r="U18" s="152">
        <v>39.157941000000001</v>
      </c>
      <c r="V18" s="152">
        <v>40.639713999999998</v>
      </c>
      <c r="W18" s="152">
        <v>43.935625999999999</v>
      </c>
      <c r="X18" s="152">
        <v>46.682161277071508</v>
      </c>
      <c r="Y18" s="152">
        <v>45.140459</v>
      </c>
    </row>
    <row r="19" spans="1:25" x14ac:dyDescent="0.2">
      <c r="A19" s="621">
        <v>2016</v>
      </c>
      <c r="B19" s="152">
        <v>11.1622960612155</v>
      </c>
      <c r="C19" s="152">
        <v>7.3758514229297703</v>
      </c>
      <c r="D19" s="152">
        <v>9.5154519999999998</v>
      </c>
      <c r="E19" s="152">
        <v>35.490012344962004</v>
      </c>
      <c r="F19" s="152">
        <v>35.921016923116802</v>
      </c>
      <c r="G19" s="152">
        <v>35.711461999999997</v>
      </c>
      <c r="H19" s="152">
        <v>30.325792029393707</v>
      </c>
      <c r="I19" s="152">
        <v>9.468967880375196</v>
      </c>
      <c r="J19" s="152">
        <v>20.626647999999999</v>
      </c>
      <c r="K19" s="152">
        <v>24.680249437894624</v>
      </c>
      <c r="L19" s="152">
        <v>33.217442982755074</v>
      </c>
      <c r="M19" s="152">
        <v>28.736260000000001</v>
      </c>
      <c r="N19" s="152">
        <v>11.291259593468487</v>
      </c>
      <c r="O19" s="152">
        <v>21.866155086260754</v>
      </c>
      <c r="P19" s="152">
        <v>16.535014</v>
      </c>
      <c r="Q19" s="152">
        <v>38.336250999999997</v>
      </c>
      <c r="R19" s="152">
        <v>38.380180000000003</v>
      </c>
      <c r="S19" s="152">
        <v>38.400691999999999</v>
      </c>
      <c r="T19" s="152">
        <v>44.310465000000001</v>
      </c>
      <c r="U19" s="152">
        <v>39.586669999999998</v>
      </c>
      <c r="V19" s="152">
        <v>42.088619000000001</v>
      </c>
      <c r="W19" s="152">
        <v>45.966993838240576</v>
      </c>
      <c r="X19" s="152">
        <v>46.60875548337043</v>
      </c>
      <c r="Y19" s="152">
        <v>46.325533999999998</v>
      </c>
    </row>
    <row r="20" spans="1:25" x14ac:dyDescent="0.2">
      <c r="A20" s="892">
        <v>2017</v>
      </c>
      <c r="B20" s="152">
        <v>10.65826462521099</v>
      </c>
      <c r="C20" s="152">
        <v>5.8275246598913384</v>
      </c>
      <c r="D20" s="152">
        <v>8.547669199947066</v>
      </c>
      <c r="E20" s="152">
        <v>38.977050795102187</v>
      </c>
      <c r="F20" s="152">
        <v>41.45819474017825</v>
      </c>
      <c r="G20" s="152">
        <v>39.969046129937091</v>
      </c>
      <c r="H20" s="152">
        <v>32.821725366024651</v>
      </c>
      <c r="I20" s="152">
        <v>12.948706591182088</v>
      </c>
      <c r="J20" s="152">
        <v>23.667137592249105</v>
      </c>
      <c r="K20" s="152">
        <v>27.436672644135299</v>
      </c>
      <c r="L20" s="152">
        <v>39.069748123517698</v>
      </c>
      <c r="M20" s="152">
        <v>32.611675754926495</v>
      </c>
      <c r="N20" s="152">
        <v>13.524879778116201</v>
      </c>
      <c r="O20" s="152">
        <v>27.725477949547624</v>
      </c>
      <c r="P20" s="152">
        <v>19.988579453911569</v>
      </c>
      <c r="Q20" s="700">
        <v>40.931092</v>
      </c>
      <c r="R20" s="651">
        <v>42.968902</v>
      </c>
      <c r="S20" s="651">
        <v>41.710931000000002</v>
      </c>
      <c r="T20" s="651">
        <v>45.775333000000003</v>
      </c>
      <c r="U20" s="651">
        <v>44.423409999999997</v>
      </c>
      <c r="V20" s="651">
        <v>45.004834000000002</v>
      </c>
      <c r="W20" s="651">
        <v>47.821157999999997</v>
      </c>
      <c r="X20" s="651">
        <v>50.280366000000001</v>
      </c>
      <c r="Y20" s="651">
        <v>48.759805</v>
      </c>
    </row>
    <row r="21" spans="1:25" x14ac:dyDescent="0.2">
      <c r="A21" s="5">
        <v>2018</v>
      </c>
      <c r="B21" s="651">
        <v>10.206904802110699</v>
      </c>
      <c r="C21" s="651">
        <v>7.1280956201795096</v>
      </c>
      <c r="D21" s="651">
        <v>8.8644179353344299</v>
      </c>
      <c r="E21" s="651">
        <v>38.519638601611099</v>
      </c>
      <c r="F21" s="651">
        <v>42.798894626492498</v>
      </c>
      <c r="G21" s="651">
        <v>40.478470831321097</v>
      </c>
      <c r="H21" s="651">
        <v>31.254743398978501</v>
      </c>
      <c r="I21" s="651">
        <v>13.186280303528401</v>
      </c>
      <c r="J21" s="651">
        <v>22.947273728827899</v>
      </c>
      <c r="K21" s="651">
        <v>29.050554213591202</v>
      </c>
      <c r="L21" s="651">
        <v>38.805613731468902</v>
      </c>
      <c r="M21" s="651">
        <v>33.597824560906801</v>
      </c>
      <c r="N21" s="651">
        <v>13.3493479277286</v>
      </c>
      <c r="O21" s="651">
        <v>27.542183079072402</v>
      </c>
      <c r="P21" s="651">
        <v>19.8336458188219</v>
      </c>
      <c r="Q21" s="657">
        <v>40.343705906466901</v>
      </c>
      <c r="R21" s="657">
        <v>44.105342603559599</v>
      </c>
      <c r="S21" s="657">
        <v>42.061341138107601</v>
      </c>
      <c r="T21" s="657">
        <v>45.535257486015603</v>
      </c>
      <c r="U21" s="657">
        <v>45.402690289558301</v>
      </c>
      <c r="V21" s="657">
        <v>45.425245705039401</v>
      </c>
      <c r="W21" s="657">
        <v>47.347139692461496</v>
      </c>
      <c r="X21" s="657">
        <v>50.980509907205203</v>
      </c>
      <c r="Y21" s="657">
        <v>48.9892560862517</v>
      </c>
    </row>
    <row r="22" spans="1:25" ht="6" customHeight="1" x14ac:dyDescent="0.2">
      <c r="A22" s="273"/>
      <c r="B22" s="273"/>
      <c r="C22" s="273"/>
      <c r="D22" s="273"/>
      <c r="E22" s="281"/>
      <c r="F22" s="281"/>
      <c r="G22" s="509"/>
      <c r="H22" s="281"/>
      <c r="I22" s="281"/>
      <c r="J22" s="509"/>
      <c r="K22" s="401"/>
      <c r="L22" s="401"/>
      <c r="M22" s="509"/>
      <c r="N22" s="425"/>
      <c r="O22" s="425"/>
      <c r="P22" s="509"/>
      <c r="Q22" s="281"/>
      <c r="R22" s="281"/>
      <c r="S22" s="509"/>
      <c r="T22" s="281"/>
      <c r="U22" s="281"/>
      <c r="V22" s="509"/>
      <c r="W22" s="434"/>
      <c r="X22" s="434"/>
      <c r="Y22" s="517"/>
    </row>
    <row r="23" spans="1:25" ht="32.1" customHeight="1" x14ac:dyDescent="0.2">
      <c r="A23" s="1353" t="s">
        <v>325</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row>
    <row r="24" spans="1:25" ht="6" customHeight="1" x14ac:dyDescent="0.2">
      <c r="A24" s="5"/>
      <c r="B24" s="5"/>
      <c r="C24" s="5"/>
      <c r="D24" s="515"/>
      <c r="E24" s="493"/>
      <c r="F24" s="493"/>
      <c r="G24" s="510"/>
      <c r="H24" s="493"/>
      <c r="I24" s="493"/>
      <c r="J24" s="510"/>
      <c r="K24" s="493"/>
      <c r="L24" s="493"/>
      <c r="M24" s="510"/>
      <c r="N24" s="493"/>
      <c r="O24" s="493"/>
      <c r="P24" s="510"/>
      <c r="Q24" s="493"/>
      <c r="R24" s="493"/>
      <c r="S24" s="510"/>
      <c r="T24" s="493"/>
      <c r="U24" s="493"/>
      <c r="V24" s="510"/>
      <c r="W24" s="493"/>
      <c r="X24" s="493"/>
      <c r="Y24" s="510"/>
    </row>
    <row r="25" spans="1:25" ht="12.75" customHeight="1" x14ac:dyDescent="0.2">
      <c r="A25" s="1331" t="s">
        <v>194</v>
      </c>
      <c r="B25" s="1331"/>
      <c r="C25" s="1331"/>
      <c r="D25" s="1331"/>
      <c r="E25" s="1331"/>
      <c r="F25" s="1331"/>
      <c r="G25" s="1331"/>
      <c r="H25" s="1331"/>
      <c r="I25" s="1331"/>
      <c r="J25" s="1331"/>
      <c r="K25" s="1331"/>
      <c r="L25" s="1331"/>
      <c r="M25" s="1331"/>
      <c r="N25" s="1331"/>
      <c r="O25" s="1331"/>
      <c r="P25" s="1331"/>
      <c r="Q25" s="1331"/>
      <c r="R25" s="1331"/>
      <c r="S25" s="1331"/>
      <c r="T25" s="1331"/>
      <c r="U25" s="1331"/>
      <c r="V25" s="1331"/>
      <c r="W25" s="1331"/>
      <c r="X25" s="1331"/>
      <c r="Y25" s="1331"/>
    </row>
    <row r="26" spans="1:25" x14ac:dyDescent="0.2">
      <c r="Q26" s="26"/>
      <c r="T26" s="26"/>
    </row>
    <row r="27" spans="1:25" x14ac:dyDescent="0.2">
      <c r="J27" s="899"/>
      <c r="R27" s="899"/>
    </row>
    <row r="28" spans="1:25" x14ac:dyDescent="0.2">
      <c r="J28" s="899"/>
      <c r="R28" s="899"/>
    </row>
    <row r="29" spans="1:25" x14ac:dyDescent="0.2">
      <c r="J29" s="899"/>
      <c r="R29" s="899"/>
    </row>
    <row r="30" spans="1:25" x14ac:dyDescent="0.2">
      <c r="J30" s="899"/>
    </row>
    <row r="31" spans="1:25" x14ac:dyDescent="0.2">
      <c r="J31" s="899"/>
    </row>
  </sheetData>
  <mergeCells count="12">
    <mergeCell ref="O1:R1"/>
    <mergeCell ref="A2:Y2"/>
    <mergeCell ref="A23:Y23"/>
    <mergeCell ref="A25:Y25"/>
    <mergeCell ref="B3:D3"/>
    <mergeCell ref="T3:V3"/>
    <mergeCell ref="W3:Y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AO42"/>
  <sheetViews>
    <sheetView workbookViewId="0">
      <selection activeCell="H1" sqref="H1:N1"/>
    </sheetView>
  </sheetViews>
  <sheetFormatPr defaultColWidth="9.140625" defaultRowHeight="12.75" x14ac:dyDescent="0.2"/>
  <cols>
    <col min="1" max="1" width="6.7109375" style="897" customWidth="1"/>
    <col min="2" max="4" width="5.7109375" style="897" customWidth="1"/>
    <col min="5" max="7" width="5.7109375" style="1082" customWidth="1"/>
    <col min="8" max="37" width="5.7109375" style="897" customWidth="1"/>
    <col min="38" max="40" width="8.7109375" style="897" customWidth="1"/>
    <col min="41" max="16384" width="9.140625" style="897"/>
  </cols>
  <sheetData>
    <row r="1" spans="1:41" s="74" customFormat="1" ht="30" customHeight="1" x14ac:dyDescent="0.2">
      <c r="A1" s="349"/>
      <c r="B1" s="349"/>
      <c r="C1" s="349"/>
      <c r="D1" s="349"/>
      <c r="E1" s="1081"/>
      <c r="F1" s="1081"/>
      <c r="G1" s="1081"/>
      <c r="H1" s="884"/>
      <c r="I1" s="884"/>
      <c r="J1" s="72"/>
      <c r="K1" s="72"/>
      <c r="L1" s="72"/>
      <c r="M1" s="72"/>
      <c r="N1" s="884"/>
      <c r="O1" s="824"/>
      <c r="P1" s="824"/>
      <c r="Q1" s="824"/>
      <c r="T1" s="914"/>
      <c r="U1" s="1356" t="s">
        <v>328</v>
      </c>
      <c r="V1" s="1356"/>
      <c r="W1" s="1357"/>
      <c r="X1" s="1357"/>
      <c r="Y1" s="915"/>
    </row>
    <row r="2" spans="1:41" s="898" customFormat="1" ht="15" customHeight="1" x14ac:dyDescent="0.2">
      <c r="A2" s="1316" t="s">
        <v>419</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row>
    <row r="3" spans="1:41" ht="66.75" customHeight="1" x14ac:dyDescent="0.2">
      <c r="A3" s="895"/>
      <c r="B3" s="1359" t="s">
        <v>10</v>
      </c>
      <c r="C3" s="1359"/>
      <c r="D3" s="1359"/>
      <c r="E3" s="1358" t="s">
        <v>406</v>
      </c>
      <c r="F3" s="1358"/>
      <c r="G3" s="1358"/>
      <c r="H3" s="1358" t="s">
        <v>407</v>
      </c>
      <c r="I3" s="1358"/>
      <c r="J3" s="1358"/>
      <c r="K3" s="1350" t="s">
        <v>11</v>
      </c>
      <c r="L3" s="1350"/>
      <c r="M3" s="1350"/>
      <c r="N3" s="1350" t="s">
        <v>127</v>
      </c>
      <c r="O3" s="1350"/>
      <c r="P3" s="1350"/>
      <c r="Q3" s="1350" t="s">
        <v>128</v>
      </c>
      <c r="R3" s="1350"/>
      <c r="S3" s="1350"/>
      <c r="T3" s="1350" t="s">
        <v>129</v>
      </c>
      <c r="U3" s="1350"/>
      <c r="V3" s="1350"/>
      <c r="W3" s="1350" t="s">
        <v>130</v>
      </c>
      <c r="X3" s="1350"/>
      <c r="Y3" s="1350"/>
      <c r="Z3" s="1350" t="s">
        <v>13</v>
      </c>
      <c r="AA3" s="1350"/>
      <c r="AB3" s="1350"/>
      <c r="AC3" s="1350" t="s">
        <v>12</v>
      </c>
      <c r="AD3" s="1350"/>
      <c r="AE3" s="1350"/>
      <c r="AF3" s="1350" t="s">
        <v>117</v>
      </c>
      <c r="AG3" s="1350"/>
      <c r="AH3" s="1350"/>
      <c r="AI3" s="1350" t="s">
        <v>35</v>
      </c>
      <c r="AJ3" s="1350"/>
      <c r="AK3" s="1350"/>
      <c r="AL3" s="72"/>
      <c r="AN3" s="1349"/>
      <c r="AO3" s="1349"/>
    </row>
    <row r="4" spans="1:41" s="3" customFormat="1" ht="15" customHeight="1" x14ac:dyDescent="0.2">
      <c r="A4" s="895" t="s">
        <v>39</v>
      </c>
      <c r="B4" s="894" t="s">
        <v>28</v>
      </c>
      <c r="C4" s="894" t="s">
        <v>29</v>
      </c>
      <c r="D4" s="894" t="s">
        <v>382</v>
      </c>
      <c r="E4" s="1" t="s">
        <v>28</v>
      </c>
      <c r="F4" s="1" t="s">
        <v>29</v>
      </c>
      <c r="G4" s="1" t="s">
        <v>382</v>
      </c>
      <c r="H4" s="1" t="s">
        <v>28</v>
      </c>
      <c r="I4" s="1" t="s">
        <v>29</v>
      </c>
      <c r="J4" s="1" t="s">
        <v>382</v>
      </c>
      <c r="K4" s="1" t="s">
        <v>28</v>
      </c>
      <c r="L4" s="1" t="s">
        <v>29</v>
      </c>
      <c r="M4" s="1" t="s">
        <v>382</v>
      </c>
      <c r="N4" s="1" t="s">
        <v>28</v>
      </c>
      <c r="O4" s="1" t="s">
        <v>29</v>
      </c>
      <c r="P4" s="1" t="s">
        <v>382</v>
      </c>
      <c r="Q4" s="1" t="s">
        <v>28</v>
      </c>
      <c r="R4" s="1" t="s">
        <v>29</v>
      </c>
      <c r="S4" s="1" t="s">
        <v>382</v>
      </c>
      <c r="T4" s="1" t="s">
        <v>28</v>
      </c>
      <c r="U4" s="1" t="s">
        <v>29</v>
      </c>
      <c r="V4" s="1" t="s">
        <v>382</v>
      </c>
      <c r="W4" s="1" t="s">
        <v>28</v>
      </c>
      <c r="X4" s="1" t="s">
        <v>29</v>
      </c>
      <c r="Y4" s="1" t="s">
        <v>382</v>
      </c>
      <c r="Z4" s="1" t="s">
        <v>28</v>
      </c>
      <c r="AA4" s="1" t="s">
        <v>29</v>
      </c>
      <c r="AB4" s="1" t="s">
        <v>382</v>
      </c>
      <c r="AC4" s="1" t="s">
        <v>28</v>
      </c>
      <c r="AD4" s="1" t="s">
        <v>29</v>
      </c>
      <c r="AE4" s="1" t="s">
        <v>382</v>
      </c>
      <c r="AF4" s="1" t="s">
        <v>28</v>
      </c>
      <c r="AG4" s="1" t="s">
        <v>29</v>
      </c>
      <c r="AH4" s="1" t="s">
        <v>382</v>
      </c>
      <c r="AI4" s="1" t="s">
        <v>28</v>
      </c>
      <c r="AJ4" s="1" t="s">
        <v>29</v>
      </c>
      <c r="AK4" s="1168" t="s">
        <v>382</v>
      </c>
      <c r="AL4" s="124"/>
    </row>
    <row r="5" spans="1:41" s="3" customFormat="1" ht="6" customHeight="1" x14ac:dyDescent="0.2">
      <c r="A5" s="273"/>
      <c r="B5" s="812"/>
      <c r="C5" s="812"/>
      <c r="D5" s="812"/>
      <c r="E5" s="1169"/>
      <c r="F5" s="1169"/>
      <c r="G5" s="1169"/>
      <c r="H5" s="1169"/>
      <c r="I5" s="1169"/>
      <c r="J5" s="1169"/>
      <c r="K5" s="645"/>
      <c r="L5" s="645"/>
      <c r="M5" s="645"/>
      <c r="N5" s="645"/>
      <c r="O5" s="645"/>
      <c r="P5" s="645"/>
      <c r="Q5" s="645"/>
      <c r="R5" s="645"/>
      <c r="S5" s="645"/>
      <c r="T5" s="645"/>
      <c r="U5" s="645"/>
      <c r="V5" s="645"/>
      <c r="W5" s="645"/>
      <c r="X5" s="645"/>
      <c r="Y5" s="645"/>
      <c r="Z5" s="645"/>
      <c r="AA5" s="645"/>
      <c r="AB5" s="645"/>
      <c r="AC5" s="645"/>
      <c r="AD5" s="645"/>
      <c r="AE5" s="645"/>
      <c r="AF5" s="645"/>
      <c r="AG5" s="645"/>
      <c r="AH5" s="645"/>
      <c r="AI5" s="645"/>
      <c r="AJ5" s="645"/>
      <c r="AK5" s="1170"/>
      <c r="AL5" s="124"/>
    </row>
    <row r="6" spans="1:41" s="3" customFormat="1" ht="12.75" customHeight="1" x14ac:dyDescent="0.2">
      <c r="A6" s="895">
        <v>2012</v>
      </c>
      <c r="B6" s="646">
        <v>1194</v>
      </c>
      <c r="C6" s="646">
        <v>1344</v>
      </c>
      <c r="D6" s="646">
        <v>2544</v>
      </c>
      <c r="E6" s="661">
        <v>21.313278978666698</v>
      </c>
      <c r="F6" s="661">
        <v>32.139338959685901</v>
      </c>
      <c r="G6" s="661">
        <v>26.877706018566201</v>
      </c>
      <c r="H6" s="646">
        <v>2.5482480604009901</v>
      </c>
      <c r="I6" s="646">
        <v>1.4729915125050639</v>
      </c>
      <c r="J6" s="646">
        <v>1.9884488882195104</v>
      </c>
      <c r="K6" s="661">
        <v>3.305276874790033</v>
      </c>
      <c r="L6" s="661">
        <v>2.3507529253324959</v>
      </c>
      <c r="M6" s="810">
        <v>2.8058608403877932</v>
      </c>
      <c r="N6" s="661">
        <v>12.208480512837893</v>
      </c>
      <c r="O6" s="661">
        <v>16.478416523849855</v>
      </c>
      <c r="P6" s="810">
        <v>14.378567864518295</v>
      </c>
      <c r="Q6" s="661">
        <v>6.8756894454532551</v>
      </c>
      <c r="R6" s="661">
        <v>2.9408046724483938</v>
      </c>
      <c r="S6" s="810">
        <v>4.8329192090038209</v>
      </c>
      <c r="T6" s="661">
        <v>1.8823839283528698</v>
      </c>
      <c r="U6" s="661">
        <v>4.0112592786100487</v>
      </c>
      <c r="V6" s="810">
        <v>2.9742968710748139</v>
      </c>
      <c r="W6" s="661">
        <v>3.2562436753786832</v>
      </c>
      <c r="X6" s="661">
        <v>3.1503655844160297</v>
      </c>
      <c r="Y6" s="810">
        <v>3.1939980435392097</v>
      </c>
      <c r="Z6" s="661">
        <v>5.1139396491709332</v>
      </c>
      <c r="AA6" s="661">
        <v>4.2089032784998643</v>
      </c>
      <c r="AB6" s="810">
        <v>4.6357227658080475</v>
      </c>
      <c r="AC6" s="661">
        <v>5.5114047774224852</v>
      </c>
      <c r="AD6" s="661">
        <v>2.2219309145789472</v>
      </c>
      <c r="AE6" s="810">
        <v>3.8042560894601953</v>
      </c>
      <c r="AF6" s="661">
        <v>8.7047872401003943</v>
      </c>
      <c r="AG6" s="661">
        <v>5.0385648472558326</v>
      </c>
      <c r="AH6" s="810">
        <v>6.796043144242307</v>
      </c>
      <c r="AI6" s="661">
        <v>35.072012188317601</v>
      </c>
      <c r="AJ6" s="661">
        <v>34.012924898451388</v>
      </c>
      <c r="AK6" s="810">
        <v>34.640973287234623</v>
      </c>
      <c r="AL6" s="124"/>
    </row>
    <row r="7" spans="1:41" s="3" customFormat="1" ht="12.75" customHeight="1" x14ac:dyDescent="0.2">
      <c r="A7" s="895">
        <v>2013</v>
      </c>
      <c r="B7" s="646">
        <v>1161</v>
      </c>
      <c r="C7" s="646">
        <v>1278</v>
      </c>
      <c r="D7" s="646">
        <v>2454</v>
      </c>
      <c r="E7" s="661">
        <v>31.093249557041801</v>
      </c>
      <c r="F7" s="661">
        <v>40.594980800350598</v>
      </c>
      <c r="G7" s="661">
        <v>35.912589057975701</v>
      </c>
      <c r="H7" s="646">
        <v>1.6805196150951167</v>
      </c>
      <c r="I7" s="646">
        <v>1.0211511156745086</v>
      </c>
      <c r="J7" s="646">
        <v>1.4548930518633338</v>
      </c>
      <c r="K7" s="661">
        <v>3.9373400058146726</v>
      </c>
      <c r="L7" s="661">
        <v>2.0678137906129312</v>
      </c>
      <c r="M7" s="810">
        <v>2.9511596721117099</v>
      </c>
      <c r="N7" s="661">
        <v>11.220513463454299</v>
      </c>
      <c r="O7" s="661">
        <v>13.760675982457077</v>
      </c>
      <c r="P7" s="810">
        <v>12.540387145440505</v>
      </c>
      <c r="Q7" s="661">
        <v>5.3152876164545884</v>
      </c>
      <c r="R7" s="661">
        <v>3.1723051140924419</v>
      </c>
      <c r="S7" s="810">
        <v>4.179885661282599</v>
      </c>
      <c r="T7" s="661">
        <v>2.6872235834831963</v>
      </c>
      <c r="U7" s="661">
        <v>3.8615450856105316</v>
      </c>
      <c r="V7" s="810">
        <v>3.3573542243269765</v>
      </c>
      <c r="W7" s="661">
        <v>3.711778170329584</v>
      </c>
      <c r="X7" s="661">
        <v>3.595422251988952</v>
      </c>
      <c r="Y7" s="810">
        <v>3.6702399978351377</v>
      </c>
      <c r="Z7" s="661">
        <v>5.2449588411435268</v>
      </c>
      <c r="AA7" s="661">
        <v>5.9944748429973496</v>
      </c>
      <c r="AB7" s="810">
        <v>5.5980244562209407</v>
      </c>
      <c r="AC7" s="661">
        <v>5.1332858959281715</v>
      </c>
      <c r="AD7" s="661">
        <v>1.8895315955383667</v>
      </c>
      <c r="AE7" s="810">
        <v>3.4327257682301653</v>
      </c>
      <c r="AF7" s="661">
        <v>6.3336117512783021</v>
      </c>
      <c r="AG7" s="661">
        <v>4.2651966548407572</v>
      </c>
      <c r="AH7" s="810">
        <v>5.2302569347490246</v>
      </c>
      <c r="AI7" s="661">
        <v>31.242585982151478</v>
      </c>
      <c r="AJ7" s="661">
        <v>28.005511805934901</v>
      </c>
      <c r="AK7" s="810">
        <v>29.590252015339942</v>
      </c>
      <c r="AL7" s="124"/>
    </row>
    <row r="8" spans="1:41" s="3" customFormat="1" ht="12.75" customHeight="1" x14ac:dyDescent="0.2">
      <c r="A8" s="895">
        <v>2014</v>
      </c>
      <c r="B8" s="646">
        <v>1098</v>
      </c>
      <c r="C8" s="646">
        <v>1151</v>
      </c>
      <c r="D8" s="646">
        <v>2253</v>
      </c>
      <c r="E8" s="661">
        <v>32.285350803453802</v>
      </c>
      <c r="F8" s="661">
        <v>39.940915575685302</v>
      </c>
      <c r="G8" s="661">
        <v>36.370351514818601</v>
      </c>
      <c r="H8" s="646">
        <v>1.7998364391914952</v>
      </c>
      <c r="I8" s="646">
        <v>1.1631396575687893</v>
      </c>
      <c r="J8" s="646">
        <v>1.4631690314463059</v>
      </c>
      <c r="K8" s="661">
        <v>3.1487876252403257</v>
      </c>
      <c r="L8" s="661">
        <v>2.7854294612370323</v>
      </c>
      <c r="M8" s="811">
        <v>2.9529337222747278</v>
      </c>
      <c r="N8" s="661">
        <v>13.105549299367258</v>
      </c>
      <c r="O8" s="661">
        <v>14.300269995807483</v>
      </c>
      <c r="P8" s="811">
        <v>13.708381414652932</v>
      </c>
      <c r="Q8" s="661">
        <v>6.3381141358588575</v>
      </c>
      <c r="R8" s="661">
        <v>2.0130456480124126</v>
      </c>
      <c r="S8" s="811">
        <v>4.0614640483186575</v>
      </c>
      <c r="T8" s="661">
        <v>2.7528278390484955</v>
      </c>
      <c r="U8" s="661">
        <v>3.5662241591910351</v>
      </c>
      <c r="V8" s="811">
        <v>3.174070020749836</v>
      </c>
      <c r="W8" s="661">
        <v>4.3088139176643097</v>
      </c>
      <c r="X8" s="661">
        <v>2.5342162352906104</v>
      </c>
      <c r="Y8" s="811">
        <v>3.3716973351253281</v>
      </c>
      <c r="Z8" s="661">
        <v>7.0526603027887607</v>
      </c>
      <c r="AA8" s="661">
        <v>5.4778561309335698</v>
      </c>
      <c r="AB8" s="811">
        <v>6.2153872338622937</v>
      </c>
      <c r="AC8" s="661">
        <v>6.8291044619135715</v>
      </c>
      <c r="AD8" s="661">
        <v>3.3043652229847567</v>
      </c>
      <c r="AE8" s="811">
        <v>5.0146555528038457</v>
      </c>
      <c r="AF8" s="661">
        <v>8.1487375752622562</v>
      </c>
      <c r="AG8" s="661">
        <v>2.3058347554212433</v>
      </c>
      <c r="AH8" s="811">
        <v>5.0738480108504884</v>
      </c>
      <c r="AI8" s="661">
        <v>23.008347630996052</v>
      </c>
      <c r="AJ8" s="661">
        <v>30.166955206424806</v>
      </c>
      <c r="AK8" s="810">
        <v>26.717789157367978</v>
      </c>
      <c r="AL8" s="124"/>
    </row>
    <row r="9" spans="1:41" s="3" customFormat="1" ht="12.75" customHeight="1" x14ac:dyDescent="0.2">
      <c r="A9" s="895">
        <v>2015</v>
      </c>
      <c r="B9" s="646">
        <v>1013</v>
      </c>
      <c r="C9" s="646">
        <v>1085</v>
      </c>
      <c r="D9" s="646">
        <v>2114</v>
      </c>
      <c r="E9" s="661">
        <v>30.595857922529401</v>
      </c>
      <c r="F9" s="661">
        <v>43.184464326685898</v>
      </c>
      <c r="G9" s="661">
        <v>36.929171507156099</v>
      </c>
      <c r="H9" s="646">
        <v>1.9189486612956694</v>
      </c>
      <c r="I9" s="646">
        <v>0.82961953741649919</v>
      </c>
      <c r="J9" s="646">
        <v>1.4528326912665306</v>
      </c>
      <c r="K9" s="661">
        <v>2.4475449391772277</v>
      </c>
      <c r="L9" s="661">
        <v>1.2120531689221665</v>
      </c>
      <c r="M9" s="811">
        <v>1.8076154669610687</v>
      </c>
      <c r="N9" s="661">
        <v>9.489201453984375</v>
      </c>
      <c r="O9" s="661">
        <v>10.7065638341258</v>
      </c>
      <c r="P9" s="811">
        <v>10.028088286975482</v>
      </c>
      <c r="Q9" s="661">
        <v>5.8760926188969513</v>
      </c>
      <c r="R9" s="661">
        <v>2.8394173995688825</v>
      </c>
      <c r="S9" s="811">
        <v>4.304306172881903</v>
      </c>
      <c r="T9" s="661">
        <v>3.1493782355369371</v>
      </c>
      <c r="U9" s="661">
        <v>4.2686168259256059</v>
      </c>
      <c r="V9" s="811">
        <v>3.7358969586559461</v>
      </c>
      <c r="W9" s="661">
        <v>4.554851311977929</v>
      </c>
      <c r="X9" s="661">
        <v>2.5865989588776777</v>
      </c>
      <c r="Y9" s="811">
        <v>3.5303349664072647</v>
      </c>
      <c r="Z9" s="661">
        <v>6.5035286549583837</v>
      </c>
      <c r="AA9" s="661">
        <v>3.4577942699513873</v>
      </c>
      <c r="AB9" s="811">
        <v>4.9704894910195261</v>
      </c>
      <c r="AC9" s="661">
        <v>6.1320893599108901</v>
      </c>
      <c r="AD9" s="661">
        <v>2.7791619491570883</v>
      </c>
      <c r="AE9" s="811">
        <v>4.4956186653520778</v>
      </c>
      <c r="AF9" s="661">
        <v>6.295279801088796</v>
      </c>
      <c r="AG9" s="661">
        <v>4.4798589007709051</v>
      </c>
      <c r="AH9" s="811">
        <v>5.3341879822777791</v>
      </c>
      <c r="AI9" s="661">
        <v>32.321608516405512</v>
      </c>
      <c r="AJ9" s="661">
        <v>31.482814647109723</v>
      </c>
      <c r="AK9" s="810">
        <v>31.891695117971018</v>
      </c>
      <c r="AL9" s="124"/>
    </row>
    <row r="10" spans="1:41" s="3" customFormat="1" ht="12.75" customHeight="1" x14ac:dyDescent="0.2">
      <c r="A10" s="895">
        <v>2016</v>
      </c>
      <c r="B10" s="646">
        <v>834</v>
      </c>
      <c r="C10" s="646">
        <v>994</v>
      </c>
      <c r="D10" s="646">
        <v>1880</v>
      </c>
      <c r="E10" s="661">
        <v>34.528233112635398</v>
      </c>
      <c r="F10" s="661">
        <v>49.805456059904898</v>
      </c>
      <c r="G10" s="661">
        <v>42.337380771671803</v>
      </c>
      <c r="H10" s="646">
        <v>1.4480750552209753</v>
      </c>
      <c r="I10" s="646">
        <v>1.0148828996354888</v>
      </c>
      <c r="J10" s="646">
        <v>1.3443460587169271</v>
      </c>
      <c r="K10" s="661">
        <v>2.7257195975095403</v>
      </c>
      <c r="L10" s="661">
        <v>1.7971232231765011</v>
      </c>
      <c r="M10" s="811">
        <v>2.3864060391146644</v>
      </c>
      <c r="N10" s="661">
        <v>8.3582268663628092</v>
      </c>
      <c r="O10" s="661">
        <v>8.7394967343508032</v>
      </c>
      <c r="P10" s="811">
        <v>8.5872824020245542</v>
      </c>
      <c r="Q10" s="661">
        <v>5.5842842232633965</v>
      </c>
      <c r="R10" s="661">
        <v>2.4812582317476419</v>
      </c>
      <c r="S10" s="811">
        <v>3.9512973778295164</v>
      </c>
      <c r="T10" s="661">
        <v>1.511683878771467</v>
      </c>
      <c r="U10" s="661">
        <v>2.1548653840241294</v>
      </c>
      <c r="V10" s="811">
        <v>2.0609626267512953</v>
      </c>
      <c r="W10" s="661">
        <v>3.2921229214222163</v>
      </c>
      <c r="X10" s="661">
        <v>2.1309445509632599</v>
      </c>
      <c r="Y10" s="811">
        <v>2.766186751685384</v>
      </c>
      <c r="Z10" s="661">
        <v>6.0604609485990064</v>
      </c>
      <c r="AA10" s="661">
        <v>3.2981225943571038</v>
      </c>
      <c r="AB10" s="811">
        <v>4.6933093961167494</v>
      </c>
      <c r="AC10" s="661">
        <v>5.9886549419428219</v>
      </c>
      <c r="AD10" s="661">
        <v>2.3012142892425196</v>
      </c>
      <c r="AE10" s="811">
        <v>3.9936673999428756</v>
      </c>
      <c r="AF10" s="661">
        <v>7.006433945290075</v>
      </c>
      <c r="AG10" s="661">
        <v>3.4508108741084218</v>
      </c>
      <c r="AH10" s="811">
        <v>5.0510990310337363</v>
      </c>
      <c r="AI10" s="661">
        <v>31.845593379560917</v>
      </c>
      <c r="AJ10" s="661">
        <v>28.910654132487451</v>
      </c>
      <c r="AK10" s="810">
        <v>30.42121990449732</v>
      </c>
      <c r="AL10" s="124"/>
    </row>
    <row r="11" spans="1:41" s="3" customFormat="1" ht="12.75" customHeight="1" x14ac:dyDescent="0.2">
      <c r="A11" s="895">
        <v>2017</v>
      </c>
      <c r="B11" s="646">
        <v>1108</v>
      </c>
      <c r="C11" s="646">
        <v>1251</v>
      </c>
      <c r="D11" s="646">
        <v>2435</v>
      </c>
      <c r="E11" s="661">
        <v>35.559566787003597</v>
      </c>
      <c r="F11" s="661">
        <v>48.281374900079904</v>
      </c>
      <c r="G11" s="661">
        <v>42.094455852156102</v>
      </c>
      <c r="H11" s="646">
        <v>1.1732851985559567</v>
      </c>
      <c r="I11" s="646">
        <v>0.23980815347721821</v>
      </c>
      <c r="J11" s="646">
        <v>0.82135523613963046</v>
      </c>
      <c r="K11" s="661">
        <v>1.895306859205776</v>
      </c>
      <c r="L11" s="661">
        <v>1.0391686650679457</v>
      </c>
      <c r="M11" s="661">
        <v>1.4373716632443532</v>
      </c>
      <c r="N11" s="661">
        <v>10.379061371841155</v>
      </c>
      <c r="O11" s="661">
        <v>8.1534772182254205</v>
      </c>
      <c r="P11" s="661">
        <v>9.1991786447638599</v>
      </c>
      <c r="Q11" s="661">
        <v>5.4151624548736459</v>
      </c>
      <c r="R11" s="661">
        <v>2.3980815347721824</v>
      </c>
      <c r="S11" s="661">
        <v>3.7782340862422998</v>
      </c>
      <c r="T11" s="661">
        <v>1.8050541516245486</v>
      </c>
      <c r="U11" s="661">
        <v>2.2382094324540369</v>
      </c>
      <c r="V11" s="661">
        <v>2.0944558521560577</v>
      </c>
      <c r="W11" s="661">
        <v>3.3393501805054155</v>
      </c>
      <c r="X11" s="661">
        <v>2.5579536370903275</v>
      </c>
      <c r="Y11" s="661">
        <v>3.162217659137577</v>
      </c>
      <c r="Z11" s="661">
        <v>5.6859205776173285</v>
      </c>
      <c r="AA11" s="661">
        <v>3.0375699440447641</v>
      </c>
      <c r="AB11" s="661">
        <v>4.3531827515400412</v>
      </c>
      <c r="AC11" s="661">
        <v>5.2346570397111911</v>
      </c>
      <c r="AD11" s="661">
        <v>2.9576338928856916</v>
      </c>
      <c r="AE11" s="1171">
        <v>4.1889117043121153</v>
      </c>
      <c r="AF11" s="661">
        <v>6.2274368231046928</v>
      </c>
      <c r="AG11" s="661">
        <v>3.9168665067945643</v>
      </c>
      <c r="AH11" s="661">
        <v>4.9691991786447645</v>
      </c>
      <c r="AI11" s="661">
        <v>30.054151624548737</v>
      </c>
      <c r="AJ11" s="661">
        <v>29.65627498001599</v>
      </c>
      <c r="AK11" s="661">
        <v>29.856262833675562</v>
      </c>
      <c r="AL11" s="1172"/>
    </row>
    <row r="12" spans="1:41" s="3" customFormat="1" ht="12.75" customHeight="1" x14ac:dyDescent="0.2">
      <c r="A12" s="895">
        <v>2018</v>
      </c>
      <c r="B12" s="811">
        <v>922</v>
      </c>
      <c r="C12" s="811">
        <v>1114</v>
      </c>
      <c r="D12" s="646">
        <v>2095</v>
      </c>
      <c r="E12" s="661">
        <v>33.579761631596199</v>
      </c>
      <c r="F12" s="661">
        <v>49.134323902175097</v>
      </c>
      <c r="G12" s="661">
        <v>41.804432244691199</v>
      </c>
      <c r="H12" s="811">
        <v>1.90961148198455</v>
      </c>
      <c r="I12" s="811">
        <v>0.57239853527211704</v>
      </c>
      <c r="J12" s="811">
        <v>1.22618155303717</v>
      </c>
      <c r="K12" s="811">
        <v>2.2024125076171499</v>
      </c>
      <c r="L12" s="811">
        <v>1.2037522533868299</v>
      </c>
      <c r="M12" s="811">
        <v>1.63403996475625</v>
      </c>
      <c r="N12" s="811">
        <v>8.8777547203102891</v>
      </c>
      <c r="O12" s="811">
        <v>7.5581278705201198</v>
      </c>
      <c r="P12" s="811">
        <v>8.1016487319082007</v>
      </c>
      <c r="Q12" s="811">
        <v>6.9157633349397498</v>
      </c>
      <c r="R12" s="811">
        <v>2.0704852804154199</v>
      </c>
      <c r="S12" s="811">
        <v>4.3132838907356401</v>
      </c>
      <c r="T12" s="811">
        <v>3.5839065340793801</v>
      </c>
      <c r="U12" s="811">
        <v>2.8245274618768699</v>
      </c>
      <c r="V12" s="811">
        <v>3.14563410414394</v>
      </c>
      <c r="W12" s="661">
        <v>4.82261931009847</v>
      </c>
      <c r="X12" s="661">
        <v>2.5152916817252402</v>
      </c>
      <c r="Y12" s="661">
        <v>3.6132195850388902</v>
      </c>
      <c r="Z12" s="811">
        <v>5.3103852309376496</v>
      </c>
      <c r="AA12" s="811">
        <v>3.56972436861302</v>
      </c>
      <c r="AB12" s="811">
        <v>4.4704037824486003</v>
      </c>
      <c r="AC12" s="811">
        <v>5.7509088472008703</v>
      </c>
      <c r="AD12" s="811">
        <v>3.0729928720711399</v>
      </c>
      <c r="AE12" s="811">
        <v>4.2312098596034602</v>
      </c>
      <c r="AF12" s="811">
        <v>6.2986728711331104</v>
      </c>
      <c r="AG12" s="811">
        <v>3.7637089226692599</v>
      </c>
      <c r="AH12" s="811">
        <v>4.8358326515196399</v>
      </c>
      <c r="AI12" s="811">
        <v>31.900965638795402</v>
      </c>
      <c r="AJ12" s="811">
        <v>27.973506915704199</v>
      </c>
      <c r="AK12" s="811">
        <v>30.064535403407501</v>
      </c>
      <c r="AL12" s="1172"/>
    </row>
    <row r="13" spans="1:41" s="3" customFormat="1" ht="6" customHeight="1" x14ac:dyDescent="0.2">
      <c r="A13" s="162"/>
      <c r="B13" s="812"/>
      <c r="C13" s="812"/>
      <c r="D13" s="812"/>
      <c r="E13" s="972"/>
      <c r="F13" s="972"/>
      <c r="G13" s="972"/>
      <c r="H13" s="845"/>
      <c r="I13" s="845"/>
      <c r="J13" s="845"/>
      <c r="K13" s="164"/>
      <c r="L13" s="164"/>
      <c r="M13" s="228"/>
      <c r="N13" s="164"/>
      <c r="O13" s="164"/>
      <c r="P13" s="228"/>
      <c r="Q13" s="164"/>
      <c r="R13" s="164"/>
      <c r="S13" s="228"/>
      <c r="T13" s="164"/>
      <c r="U13" s="164"/>
      <c r="V13" s="228"/>
      <c r="W13" s="164"/>
      <c r="X13" s="164"/>
      <c r="Y13" s="228"/>
      <c r="Z13" s="164"/>
      <c r="AA13" s="164"/>
      <c r="AB13" s="228"/>
      <c r="AC13" s="164"/>
      <c r="AD13" s="164"/>
      <c r="AE13" s="228"/>
      <c r="AF13" s="164"/>
      <c r="AG13" s="164"/>
      <c r="AH13" s="228"/>
      <c r="AI13" s="164"/>
      <c r="AJ13" s="164"/>
      <c r="AK13" s="228"/>
    </row>
    <row r="14" spans="1:41" s="3" customFormat="1" ht="15" customHeight="1" x14ac:dyDescent="0.2">
      <c r="A14" s="1313" t="s">
        <v>194</v>
      </c>
      <c r="B14" s="1313"/>
      <c r="C14" s="1313"/>
      <c r="D14" s="1313"/>
      <c r="E14" s="1313"/>
      <c r="F14" s="1313"/>
      <c r="G14" s="1313"/>
      <c r="H14" s="1313"/>
      <c r="I14" s="1313"/>
      <c r="J14" s="1313"/>
      <c r="K14" s="1313"/>
      <c r="L14" s="1313"/>
      <c r="M14" s="1313"/>
      <c r="N14" s="1313"/>
      <c r="O14" s="1313"/>
      <c r="P14" s="1313"/>
      <c r="Q14" s="1313"/>
      <c r="R14" s="1313"/>
      <c r="S14" s="1313"/>
      <c r="T14" s="1313"/>
      <c r="U14" s="1313"/>
      <c r="V14" s="1313"/>
      <c r="W14" s="1313"/>
      <c r="X14" s="1313"/>
      <c r="Y14" s="1313"/>
      <c r="Z14" s="1313"/>
      <c r="AA14" s="1313"/>
      <c r="AB14" s="1313"/>
      <c r="AC14" s="1313"/>
      <c r="AD14" s="1313"/>
      <c r="AE14" s="1313"/>
      <c r="AF14" s="1313"/>
      <c r="AG14" s="1313"/>
      <c r="AH14" s="1313"/>
      <c r="AI14" s="1313"/>
      <c r="AJ14" s="1313"/>
      <c r="AK14" s="1313"/>
    </row>
    <row r="15" spans="1:41" s="3" customFormat="1" ht="12.75" customHeight="1" x14ac:dyDescent="0.2">
      <c r="A15" s="895"/>
      <c r="B15" s="895"/>
      <c r="C15" s="895"/>
      <c r="D15" s="895"/>
      <c r="E15" s="23"/>
      <c r="F15" s="23"/>
      <c r="G15" s="23"/>
      <c r="H15" s="23"/>
      <c r="I15" s="23"/>
      <c r="J15" s="23"/>
      <c r="T15" s="811"/>
      <c r="U15" s="811"/>
      <c r="V15" s="811"/>
      <c r="W15" s="811"/>
      <c r="X15" s="811"/>
      <c r="Y15" s="811"/>
      <c r="Z15" s="811"/>
      <c r="AA15" s="811"/>
      <c r="AB15" s="811"/>
      <c r="AC15" s="811"/>
      <c r="AD15" s="811"/>
      <c r="AE15" s="811"/>
      <c r="AF15" s="811"/>
      <c r="AG15" s="811"/>
      <c r="AH15" s="811"/>
      <c r="AI15" s="811"/>
    </row>
    <row r="16" spans="1:41" s="72" customFormat="1" x14ac:dyDescent="0.2">
      <c r="A16" s="1173"/>
      <c r="C16" s="877"/>
      <c r="E16" s="884"/>
      <c r="F16" s="884"/>
      <c r="G16" s="884"/>
      <c r="H16" s="884"/>
      <c r="I16" s="884"/>
      <c r="N16" s="884"/>
      <c r="O16" s="884"/>
      <c r="P16" s="884"/>
      <c r="Q16" s="884"/>
      <c r="R16" s="884"/>
      <c r="S16" s="884"/>
      <c r="T16" s="811"/>
      <c r="U16" s="811"/>
      <c r="V16" s="811"/>
      <c r="W16" s="811"/>
      <c r="X16" s="811"/>
      <c r="Y16" s="811"/>
      <c r="Z16" s="811"/>
      <c r="AA16" s="811"/>
      <c r="AB16" s="811"/>
      <c r="AC16" s="811"/>
      <c r="AD16" s="811"/>
      <c r="AE16" s="811"/>
      <c r="AF16" s="811"/>
      <c r="AG16" s="811"/>
      <c r="AH16" s="811"/>
      <c r="AI16" s="811"/>
      <c r="AJ16" s="884"/>
      <c r="AK16" s="884"/>
    </row>
    <row r="17" spans="1:36" ht="12.75" customHeight="1" x14ac:dyDescent="0.2">
      <c r="A17" s="1173"/>
      <c r="B17" s="918"/>
      <c r="C17" s="53"/>
      <c r="D17" s="880"/>
      <c r="E17" s="880"/>
      <c r="F17" s="880"/>
      <c r="G17" s="880"/>
      <c r="H17" s="880"/>
      <c r="I17" s="880"/>
      <c r="N17" s="880"/>
      <c r="O17" s="880"/>
      <c r="P17" s="880"/>
      <c r="Q17" s="880"/>
      <c r="R17" s="880"/>
      <c r="S17" s="880"/>
      <c r="T17" s="811"/>
      <c r="U17" s="811"/>
      <c r="V17" s="811"/>
      <c r="W17" s="811"/>
      <c r="X17" s="811"/>
      <c r="Y17" s="811"/>
      <c r="Z17" s="811"/>
      <c r="AA17" s="811"/>
      <c r="AB17" s="811"/>
      <c r="AC17" s="811"/>
      <c r="AD17" s="811"/>
      <c r="AE17" s="811"/>
      <c r="AF17" s="811"/>
      <c r="AG17" s="811"/>
      <c r="AH17" s="811"/>
      <c r="AI17" s="811"/>
      <c r="AJ17" s="874"/>
    </row>
    <row r="18" spans="1:36" ht="15" customHeight="1" x14ac:dyDescent="0.2">
      <c r="A18" s="917"/>
      <c r="B18" s="917"/>
      <c r="C18" s="917"/>
      <c r="D18" s="917"/>
      <c r="H18" s="811"/>
      <c r="I18" s="811"/>
      <c r="J18" s="811"/>
      <c r="K18" s="811"/>
      <c r="L18" s="811"/>
      <c r="M18" s="811"/>
      <c r="N18" s="811"/>
      <c r="O18" s="811"/>
      <c r="P18" s="811"/>
      <c r="Q18" s="811"/>
      <c r="R18" s="811"/>
      <c r="S18" s="811"/>
      <c r="AJ18" s="1083"/>
    </row>
    <row r="19" spans="1:36" x14ac:dyDescent="0.2">
      <c r="A19" s="879"/>
      <c r="B19" s="879"/>
      <c r="C19" s="874"/>
      <c r="D19" s="874"/>
      <c r="H19" s="811"/>
      <c r="I19" s="811"/>
      <c r="J19" s="811"/>
      <c r="K19" s="811"/>
      <c r="L19" s="811"/>
      <c r="M19" s="811"/>
      <c r="N19" s="811"/>
      <c r="O19" s="811"/>
      <c r="P19" s="811"/>
      <c r="Q19" s="811"/>
      <c r="R19" s="811"/>
      <c r="S19" s="811"/>
      <c r="AJ19" s="1083"/>
    </row>
    <row r="20" spans="1:36" ht="12.75" customHeight="1" x14ac:dyDescent="0.2">
      <c r="A20" s="880"/>
      <c r="B20" s="880"/>
      <c r="C20" s="874"/>
      <c r="D20" s="874"/>
      <c r="H20" s="1083"/>
      <c r="I20" s="874"/>
      <c r="J20" s="874"/>
      <c r="K20" s="874"/>
      <c r="L20" s="874"/>
      <c r="M20" s="874"/>
      <c r="N20" s="876"/>
      <c r="O20" s="874"/>
      <c r="P20" s="874"/>
      <c r="Q20" s="874"/>
      <c r="R20" s="874"/>
      <c r="S20" s="874"/>
      <c r="T20" s="874"/>
      <c r="U20" s="874"/>
      <c r="V20" s="874"/>
      <c r="W20" s="874"/>
      <c r="X20" s="874"/>
      <c r="Y20" s="874"/>
      <c r="Z20" s="874"/>
      <c r="AA20" s="874"/>
      <c r="AB20" s="874"/>
      <c r="AC20" s="874"/>
      <c r="AD20" s="874"/>
      <c r="AE20" s="874"/>
      <c r="AF20" s="874"/>
      <c r="AG20" s="874"/>
      <c r="AH20" s="874"/>
      <c r="AI20" s="874"/>
      <c r="AJ20" s="874"/>
    </row>
    <row r="21" spans="1:36" x14ac:dyDescent="0.2">
      <c r="A21" s="880"/>
      <c r="B21" s="880"/>
      <c r="C21" s="874"/>
      <c r="D21" s="874"/>
      <c r="H21" s="1083"/>
      <c r="I21" s="874"/>
      <c r="J21" s="874"/>
      <c r="K21" s="874"/>
      <c r="L21" s="874"/>
      <c r="M21" s="874"/>
      <c r="N21" s="876"/>
      <c r="O21" s="874"/>
      <c r="P21" s="874"/>
      <c r="Q21" s="874"/>
      <c r="R21" s="874"/>
      <c r="S21" s="874"/>
      <c r="T21" s="874"/>
      <c r="U21" s="874"/>
      <c r="V21" s="874"/>
      <c r="W21" s="874"/>
      <c r="X21" s="874"/>
      <c r="Y21" s="874"/>
      <c r="Z21" s="874"/>
      <c r="AA21" s="874"/>
      <c r="AB21" s="874"/>
      <c r="AC21" s="874"/>
      <c r="AD21" s="874"/>
      <c r="AE21" s="874"/>
      <c r="AF21" s="874"/>
      <c r="AG21" s="874"/>
      <c r="AH21" s="874"/>
      <c r="AI21" s="874"/>
      <c r="AJ21" s="874"/>
    </row>
    <row r="22" spans="1:36" x14ac:dyDescent="0.2">
      <c r="A22" s="880"/>
      <c r="B22" s="880"/>
      <c r="C22" s="874"/>
      <c r="D22" s="874"/>
      <c r="E22" s="62"/>
      <c r="F22" s="62"/>
      <c r="G22" s="62"/>
      <c r="H22" s="874"/>
      <c r="I22" s="874"/>
      <c r="J22" s="874"/>
      <c r="K22" s="874"/>
      <c r="L22" s="874"/>
      <c r="M22" s="874"/>
      <c r="N22" s="876"/>
      <c r="O22" s="874"/>
      <c r="P22" s="874"/>
      <c r="Q22" s="874"/>
      <c r="R22" s="874"/>
      <c r="S22" s="874"/>
      <c r="T22" s="874"/>
      <c r="U22" s="874"/>
      <c r="V22" s="874"/>
      <c r="W22" s="874"/>
      <c r="X22" s="874"/>
      <c r="Y22" s="874"/>
      <c r="Z22" s="874"/>
      <c r="AA22" s="874"/>
      <c r="AB22" s="874"/>
      <c r="AC22" s="874"/>
      <c r="AD22" s="874"/>
      <c r="AE22" s="874"/>
      <c r="AF22" s="874"/>
      <c r="AG22" s="874"/>
      <c r="AH22" s="874"/>
      <c r="AI22" s="874"/>
      <c r="AJ22" s="874"/>
    </row>
    <row r="23" spans="1:36" x14ac:dyDescent="0.2">
      <c r="A23" s="880"/>
      <c r="B23" s="880"/>
      <c r="C23" s="874"/>
      <c r="D23" s="874"/>
      <c r="E23" s="891"/>
      <c r="F23" s="891"/>
      <c r="G23" s="891"/>
      <c r="H23" s="874"/>
      <c r="I23" s="874"/>
      <c r="J23" s="874"/>
      <c r="K23" s="874"/>
      <c r="L23" s="874"/>
      <c r="M23" s="874"/>
      <c r="N23" s="876"/>
      <c r="O23" s="874"/>
      <c r="P23" s="874"/>
      <c r="Q23" s="874"/>
      <c r="R23" s="874"/>
      <c r="S23" s="874"/>
      <c r="T23" s="874"/>
      <c r="U23" s="874"/>
      <c r="V23" s="874"/>
      <c r="W23" s="874"/>
      <c r="X23" s="874"/>
      <c r="Y23" s="874"/>
      <c r="Z23" s="874"/>
      <c r="AA23" s="874"/>
      <c r="AB23" s="874"/>
      <c r="AC23" s="874"/>
      <c r="AD23" s="874"/>
      <c r="AE23" s="874"/>
      <c r="AF23" s="874"/>
      <c r="AG23" s="874"/>
      <c r="AH23" s="874"/>
      <c r="AI23" s="874"/>
      <c r="AJ23" s="874"/>
    </row>
    <row r="24" spans="1:36" x14ac:dyDescent="0.2">
      <c r="A24" s="880"/>
      <c r="B24" s="880"/>
      <c r="C24" s="874"/>
      <c r="D24" s="874"/>
      <c r="E24" s="891"/>
      <c r="F24" s="891"/>
      <c r="G24" s="891"/>
      <c r="H24" s="874"/>
      <c r="I24" s="874"/>
      <c r="J24" s="874"/>
      <c r="K24" s="874"/>
      <c r="L24" s="874"/>
      <c r="M24" s="874"/>
      <c r="N24" s="876"/>
      <c r="O24" s="874"/>
      <c r="P24" s="874"/>
      <c r="Q24" s="874"/>
      <c r="R24" s="874"/>
      <c r="S24" s="874"/>
      <c r="T24" s="874"/>
      <c r="U24" s="874"/>
      <c r="V24" s="874"/>
      <c r="W24" s="874"/>
      <c r="X24" s="874"/>
      <c r="Y24" s="874"/>
      <c r="Z24" s="874"/>
      <c r="AA24" s="874"/>
      <c r="AB24" s="874"/>
      <c r="AC24" s="874"/>
      <c r="AD24" s="874"/>
      <c r="AE24" s="874"/>
      <c r="AF24" s="874"/>
      <c r="AG24" s="874"/>
      <c r="AH24" s="874"/>
      <c r="AI24" s="874"/>
      <c r="AJ24" s="874"/>
    </row>
    <row r="25" spans="1:36" x14ac:dyDescent="0.2">
      <c r="A25" s="880"/>
      <c r="B25" s="880"/>
      <c r="C25" s="874"/>
      <c r="D25" s="874"/>
      <c r="E25" s="919"/>
      <c r="F25" s="919"/>
      <c r="G25" s="919"/>
      <c r="H25" s="874"/>
      <c r="I25" s="874"/>
      <c r="J25" s="874"/>
      <c r="K25" s="874"/>
      <c r="L25" s="874"/>
      <c r="M25" s="874"/>
      <c r="N25" s="876"/>
      <c r="O25" s="874"/>
      <c r="P25" s="874"/>
      <c r="Q25" s="874"/>
      <c r="R25" s="874"/>
      <c r="S25" s="874"/>
      <c r="T25" s="874"/>
      <c r="U25" s="874"/>
      <c r="V25" s="874"/>
      <c r="W25" s="874"/>
      <c r="X25" s="874"/>
      <c r="Y25" s="874"/>
      <c r="Z25" s="874"/>
      <c r="AA25" s="874"/>
      <c r="AB25" s="874"/>
      <c r="AC25" s="874"/>
      <c r="AD25" s="874"/>
      <c r="AE25" s="874"/>
      <c r="AF25" s="874"/>
      <c r="AG25" s="874"/>
      <c r="AH25" s="874"/>
      <c r="AI25" s="874"/>
      <c r="AJ25" s="874"/>
    </row>
    <row r="26" spans="1:36" ht="12.75" customHeight="1" x14ac:dyDescent="0.2">
      <c r="A26" s="880"/>
      <c r="B26" s="880"/>
      <c r="C26" s="880"/>
      <c r="D26" s="880"/>
      <c r="E26" s="875"/>
      <c r="F26" s="875"/>
      <c r="G26" s="875"/>
      <c r="H26" s="880"/>
      <c r="I26" s="880"/>
      <c r="J26" s="880"/>
      <c r="K26" s="880"/>
      <c r="L26" s="880"/>
      <c r="M26" s="880"/>
      <c r="N26" s="876"/>
      <c r="O26" s="874"/>
      <c r="P26" s="874"/>
      <c r="Q26" s="874"/>
      <c r="R26" s="874"/>
      <c r="S26" s="874"/>
      <c r="T26" s="874"/>
      <c r="U26" s="874"/>
      <c r="V26" s="874"/>
      <c r="W26" s="874"/>
      <c r="X26" s="874"/>
      <c r="Y26" s="874"/>
      <c r="Z26" s="874"/>
      <c r="AA26" s="874"/>
      <c r="AB26" s="874"/>
      <c r="AC26" s="874"/>
      <c r="AD26" s="874"/>
      <c r="AE26" s="874"/>
      <c r="AF26" s="874"/>
      <c r="AG26" s="874"/>
      <c r="AH26" s="874"/>
      <c r="AI26" s="874"/>
      <c r="AJ26" s="874"/>
    </row>
    <row r="27" spans="1:36" x14ac:dyDescent="0.2">
      <c r="E27" s="886"/>
      <c r="F27" s="877"/>
      <c r="G27" s="886"/>
    </row>
    <row r="28" spans="1:36" x14ac:dyDescent="0.2">
      <c r="E28" s="920"/>
      <c r="F28" s="920"/>
      <c r="G28" s="920"/>
    </row>
    <row r="29" spans="1:36" x14ac:dyDescent="0.2">
      <c r="E29" s="3"/>
      <c r="F29" s="3"/>
      <c r="G29" s="3"/>
    </row>
    <row r="35" spans="5:7" x14ac:dyDescent="0.2">
      <c r="E35" s="887"/>
      <c r="F35" s="887"/>
      <c r="G35" s="887"/>
    </row>
    <row r="36" spans="5:7" x14ac:dyDescent="0.2">
      <c r="E36" s="887"/>
      <c r="F36" s="887"/>
      <c r="G36" s="887"/>
    </row>
    <row r="37" spans="5:7" x14ac:dyDescent="0.2">
      <c r="E37" s="887"/>
      <c r="F37" s="887"/>
      <c r="G37" s="887"/>
    </row>
    <row r="38" spans="5:7" x14ac:dyDescent="0.2">
      <c r="E38" s="921"/>
      <c r="F38" s="921"/>
      <c r="G38" s="921"/>
    </row>
    <row r="39" spans="5:7" x14ac:dyDescent="0.2">
      <c r="E39" s="886"/>
      <c r="F39" s="886"/>
      <c r="G39" s="886"/>
    </row>
    <row r="40" spans="5:7" x14ac:dyDescent="0.2">
      <c r="E40" s="922"/>
      <c r="F40" s="922"/>
      <c r="G40" s="922"/>
    </row>
    <row r="41" spans="5:7" x14ac:dyDescent="0.2">
      <c r="E41" s="922"/>
      <c r="F41" s="922"/>
      <c r="G41" s="922"/>
    </row>
    <row r="42" spans="5:7" x14ac:dyDescent="0.2">
      <c r="E42" s="887"/>
      <c r="F42" s="887"/>
      <c r="G42" s="887"/>
    </row>
  </sheetData>
  <mergeCells count="16">
    <mergeCell ref="AN3:AO3"/>
    <mergeCell ref="A14:AK14"/>
    <mergeCell ref="H3:J3"/>
    <mergeCell ref="B3:D3"/>
    <mergeCell ref="E3:G3"/>
    <mergeCell ref="U1:X1"/>
    <mergeCell ref="A2:AK2"/>
    <mergeCell ref="K3:M3"/>
    <mergeCell ref="N3:P3"/>
    <mergeCell ref="Q3:S3"/>
    <mergeCell ref="T3:V3"/>
    <mergeCell ref="W3:Y3"/>
    <mergeCell ref="Z3:AB3"/>
    <mergeCell ref="AC3:AE3"/>
    <mergeCell ref="AF3:AH3"/>
    <mergeCell ref="AI3:AK3"/>
  </mergeCells>
  <hyperlinks>
    <hyperlink ref="T1:U1" location="Tabellförteckning!A1" display="Tabellförteckning!A1"/>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AO34"/>
  <sheetViews>
    <sheetView workbookViewId="0">
      <selection activeCell="H1" sqref="H1:M1"/>
    </sheetView>
  </sheetViews>
  <sheetFormatPr defaultColWidth="9.140625" defaultRowHeight="12.75" x14ac:dyDescent="0.2"/>
  <cols>
    <col min="1" max="1" width="6.7109375" style="897" customWidth="1"/>
    <col min="2" max="37" width="5.7109375" style="897" customWidth="1"/>
    <col min="38" max="40" width="8.7109375" style="897" customWidth="1"/>
    <col min="41" max="16384" width="9.140625" style="897"/>
  </cols>
  <sheetData>
    <row r="1" spans="1:41" ht="30" customHeight="1" x14ac:dyDescent="0.2">
      <c r="A1" s="84"/>
      <c r="B1" s="894"/>
      <c r="C1" s="894"/>
      <c r="D1" s="894"/>
      <c r="E1" s="894"/>
      <c r="F1" s="894"/>
      <c r="G1" s="894"/>
      <c r="H1" s="884"/>
      <c r="I1" s="884"/>
      <c r="J1" s="72"/>
      <c r="K1" s="1281"/>
      <c r="L1" s="1281"/>
      <c r="M1" s="1281"/>
      <c r="N1" s="894"/>
      <c r="O1" s="894"/>
      <c r="P1" s="894"/>
      <c r="Q1" s="894"/>
      <c r="T1" s="893"/>
      <c r="U1" s="1327" t="s">
        <v>328</v>
      </c>
      <c r="V1" s="1327"/>
      <c r="W1" s="1360"/>
      <c r="X1" s="1360"/>
      <c r="Y1" s="896"/>
    </row>
    <row r="2" spans="1:41" s="898" customFormat="1" ht="15" customHeight="1" x14ac:dyDescent="0.2">
      <c r="A2" s="1316" t="s">
        <v>418</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row>
    <row r="3" spans="1:41" ht="66.75" customHeight="1" x14ac:dyDescent="0.2">
      <c r="A3" s="895"/>
      <c r="B3" s="1361" t="s">
        <v>10</v>
      </c>
      <c r="C3" s="1361"/>
      <c r="D3" s="1361"/>
      <c r="E3" s="1358" t="s">
        <v>406</v>
      </c>
      <c r="F3" s="1358"/>
      <c r="G3" s="1358"/>
      <c r="H3" s="1358" t="s">
        <v>407</v>
      </c>
      <c r="I3" s="1358"/>
      <c r="J3" s="1358"/>
      <c r="K3" s="1350" t="s">
        <v>11</v>
      </c>
      <c r="L3" s="1350"/>
      <c r="M3" s="1350"/>
      <c r="N3" s="1350" t="s">
        <v>127</v>
      </c>
      <c r="O3" s="1350"/>
      <c r="P3" s="1350"/>
      <c r="Q3" s="1350" t="s">
        <v>128</v>
      </c>
      <c r="R3" s="1350"/>
      <c r="S3" s="1350"/>
      <c r="T3" s="1350" t="s">
        <v>129</v>
      </c>
      <c r="U3" s="1350"/>
      <c r="V3" s="1350"/>
      <c r="W3" s="1350" t="s">
        <v>130</v>
      </c>
      <c r="X3" s="1350"/>
      <c r="Y3" s="1350"/>
      <c r="Z3" s="1350" t="s">
        <v>13</v>
      </c>
      <c r="AA3" s="1350"/>
      <c r="AB3" s="1350"/>
      <c r="AC3" s="1350" t="s">
        <v>12</v>
      </c>
      <c r="AD3" s="1350"/>
      <c r="AE3" s="1350"/>
      <c r="AF3" s="1350" t="s">
        <v>117</v>
      </c>
      <c r="AG3" s="1350"/>
      <c r="AH3" s="1350"/>
      <c r="AI3" s="1350" t="s">
        <v>35</v>
      </c>
      <c r="AJ3" s="1350"/>
      <c r="AK3" s="1350"/>
      <c r="AL3" s="72"/>
      <c r="AN3" s="1349"/>
      <c r="AO3" s="1349"/>
    </row>
    <row r="4" spans="1:41" s="3" customFormat="1" ht="15" customHeight="1" x14ac:dyDescent="0.2">
      <c r="A4" s="895" t="s">
        <v>39</v>
      </c>
      <c r="B4" s="878" t="s">
        <v>28</v>
      </c>
      <c r="C4" s="878" t="s">
        <v>29</v>
      </c>
      <c r="D4" s="878" t="s">
        <v>382</v>
      </c>
      <c r="E4" s="1" t="s">
        <v>28</v>
      </c>
      <c r="F4" s="1" t="s">
        <v>29</v>
      </c>
      <c r="G4" s="1" t="s">
        <v>382</v>
      </c>
      <c r="H4" s="1" t="s">
        <v>28</v>
      </c>
      <c r="I4" s="1" t="s">
        <v>29</v>
      </c>
      <c r="J4" s="1" t="s">
        <v>382</v>
      </c>
      <c r="K4" s="1" t="s">
        <v>28</v>
      </c>
      <c r="L4" s="1" t="s">
        <v>29</v>
      </c>
      <c r="M4" s="1" t="s">
        <v>382</v>
      </c>
      <c r="N4" s="1" t="s">
        <v>28</v>
      </c>
      <c r="O4" s="1" t="s">
        <v>29</v>
      </c>
      <c r="P4" s="1" t="s">
        <v>382</v>
      </c>
      <c r="Q4" s="1" t="s">
        <v>28</v>
      </c>
      <c r="R4" s="1" t="s">
        <v>29</v>
      </c>
      <c r="S4" s="1" t="s">
        <v>382</v>
      </c>
      <c r="T4" s="1" t="s">
        <v>28</v>
      </c>
      <c r="U4" s="1" t="s">
        <v>29</v>
      </c>
      <c r="V4" s="1" t="s">
        <v>382</v>
      </c>
      <c r="W4" s="1" t="s">
        <v>28</v>
      </c>
      <c r="X4" s="1" t="s">
        <v>29</v>
      </c>
      <c r="Y4" s="1" t="s">
        <v>382</v>
      </c>
      <c r="Z4" s="1" t="s">
        <v>28</v>
      </c>
      <c r="AA4" s="1" t="s">
        <v>29</v>
      </c>
      <c r="AB4" s="1" t="s">
        <v>382</v>
      </c>
      <c r="AC4" s="1" t="s">
        <v>28</v>
      </c>
      <c r="AD4" s="1" t="s">
        <v>29</v>
      </c>
      <c r="AE4" s="1" t="s">
        <v>382</v>
      </c>
      <c r="AF4" s="1" t="s">
        <v>28</v>
      </c>
      <c r="AG4" s="1" t="s">
        <v>29</v>
      </c>
      <c r="AH4" s="1" t="s">
        <v>382</v>
      </c>
      <c r="AI4" s="1" t="s">
        <v>28</v>
      </c>
      <c r="AJ4" s="1" t="s">
        <v>29</v>
      </c>
      <c r="AK4" s="1168" t="s">
        <v>382</v>
      </c>
      <c r="AL4" s="124"/>
    </row>
    <row r="5" spans="1:41" s="3" customFormat="1" ht="6" customHeight="1" x14ac:dyDescent="0.2">
      <c r="A5" s="273"/>
      <c r="B5" s="292"/>
      <c r="C5" s="292"/>
      <c r="D5" s="292"/>
      <c r="E5" s="1169"/>
      <c r="F5" s="1169"/>
      <c r="G5" s="1169"/>
      <c r="H5" s="1169"/>
      <c r="I5" s="1169"/>
      <c r="J5" s="1169"/>
      <c r="K5" s="645"/>
      <c r="L5" s="645"/>
      <c r="M5" s="645"/>
      <c r="N5" s="645"/>
      <c r="O5" s="645"/>
      <c r="P5" s="645"/>
      <c r="Q5" s="645"/>
      <c r="R5" s="645"/>
      <c r="S5" s="645"/>
      <c r="T5" s="645"/>
      <c r="U5" s="645"/>
      <c r="V5" s="645"/>
      <c r="W5" s="645"/>
      <c r="X5" s="645"/>
      <c r="Y5" s="645"/>
      <c r="Z5" s="645"/>
      <c r="AA5" s="645"/>
      <c r="AB5" s="645"/>
      <c r="AC5" s="645"/>
      <c r="AD5" s="645"/>
      <c r="AE5" s="645"/>
      <c r="AF5" s="645"/>
      <c r="AG5" s="645"/>
      <c r="AH5" s="645"/>
      <c r="AI5" s="645"/>
      <c r="AJ5" s="645"/>
      <c r="AK5" s="1170"/>
      <c r="AL5" s="124"/>
    </row>
    <row r="6" spans="1:41" s="3" customFormat="1" ht="12.75" customHeight="1" x14ac:dyDescent="0.2">
      <c r="A6" s="895">
        <v>2012</v>
      </c>
      <c r="B6" s="53">
        <v>859</v>
      </c>
      <c r="C6" s="53">
        <v>1036</v>
      </c>
      <c r="D6" s="53">
        <v>1897</v>
      </c>
      <c r="E6" s="1174">
        <v>20.826772564622612</v>
      </c>
      <c r="F6" s="1174">
        <v>34.558553606169653</v>
      </c>
      <c r="G6" s="1174">
        <v>27.893167570135574</v>
      </c>
      <c r="H6" s="1174">
        <v>5.3592322254585465</v>
      </c>
      <c r="I6" s="1174">
        <v>1.116659295388333</v>
      </c>
      <c r="J6" s="1174">
        <v>3.1798646489924307</v>
      </c>
      <c r="K6" s="1174">
        <v>4.0277524891770495</v>
      </c>
      <c r="L6" s="1174">
        <v>1.6240210917978368</v>
      </c>
      <c r="M6" s="1174">
        <v>2.7919305026071308</v>
      </c>
      <c r="N6" s="1174">
        <v>19.410062392792334</v>
      </c>
      <c r="O6" s="1174">
        <v>13.873663238129344</v>
      </c>
      <c r="P6" s="1174">
        <v>16.552930104515003</v>
      </c>
      <c r="Q6" s="1174">
        <v>9.8247637756658435</v>
      </c>
      <c r="R6" s="1174">
        <v>4.6411113393420047</v>
      </c>
      <c r="S6" s="1174">
        <v>7.211415268193516</v>
      </c>
      <c r="T6" s="1174">
        <v>1.2792675953425054</v>
      </c>
      <c r="U6" s="1174">
        <v>0.92047163018062539</v>
      </c>
      <c r="V6" s="1174">
        <v>1.0940835658444161</v>
      </c>
      <c r="W6" s="1174">
        <v>6.0281241051555075</v>
      </c>
      <c r="X6" s="1174">
        <v>2.5844815305143829</v>
      </c>
      <c r="Y6" s="1174">
        <v>4.257383357983481</v>
      </c>
      <c r="Z6" s="1174">
        <v>4.5174896219124561</v>
      </c>
      <c r="AA6" s="1174">
        <v>2.0126560972652814</v>
      </c>
      <c r="AB6" s="1174">
        <v>3.2293493844057721</v>
      </c>
      <c r="AC6" s="1174">
        <v>3.5608475289437691</v>
      </c>
      <c r="AD6" s="1174">
        <v>1.1926205760723452</v>
      </c>
      <c r="AE6" s="1174">
        <v>2.3437104396962289</v>
      </c>
      <c r="AF6" s="1174">
        <v>4.0025719885492794</v>
      </c>
      <c r="AG6" s="1174">
        <v>3.724711193396621</v>
      </c>
      <c r="AH6" s="1174">
        <v>3.8559735799357711</v>
      </c>
      <c r="AI6" s="1174">
        <v>32.832469345974005</v>
      </c>
      <c r="AJ6" s="1174">
        <v>37.71173695997328</v>
      </c>
      <c r="AK6" s="1174">
        <v>35.29763534222225</v>
      </c>
      <c r="AL6" s="124"/>
    </row>
    <row r="7" spans="1:41" s="3" customFormat="1" ht="12.75" customHeight="1" x14ac:dyDescent="0.2">
      <c r="A7" s="895">
        <v>2013</v>
      </c>
      <c r="B7" s="646">
        <v>1095</v>
      </c>
      <c r="C7" s="646">
        <v>1155</v>
      </c>
      <c r="D7" s="646">
        <v>2258</v>
      </c>
      <c r="E7" s="1174">
        <v>29.622636453000567</v>
      </c>
      <c r="F7" s="1174">
        <v>49.681293224816592</v>
      </c>
      <c r="G7" s="1174">
        <v>39.311097663414927</v>
      </c>
      <c r="H7" s="1174">
        <v>3.2110342889425771</v>
      </c>
      <c r="I7" s="1174">
        <v>1.0883641635209076</v>
      </c>
      <c r="J7" s="1174">
        <v>2.1726917734288267</v>
      </c>
      <c r="K7" s="1174">
        <v>3.7066751268207696</v>
      </c>
      <c r="L7" s="1174">
        <v>2.0230654835883146</v>
      </c>
      <c r="M7" s="1174">
        <v>2.9231909198910007</v>
      </c>
      <c r="N7" s="1174">
        <v>19.414105462166205</v>
      </c>
      <c r="O7" s="1174">
        <v>15.490625996450138</v>
      </c>
      <c r="P7" s="1174">
        <v>17.579771325504812</v>
      </c>
      <c r="Q7" s="1174">
        <v>7.9615752008990723</v>
      </c>
      <c r="R7" s="1174">
        <v>5.1264625043515464</v>
      </c>
      <c r="S7" s="1174">
        <v>6.6059298354667462</v>
      </c>
      <c r="T7" s="1174">
        <v>1.2944487911039013</v>
      </c>
      <c r="U7" s="1174">
        <v>1.8845040568439879</v>
      </c>
      <c r="V7" s="1174">
        <v>1.5753544952167693</v>
      </c>
      <c r="W7" s="1174">
        <v>3.4413485384338998</v>
      </c>
      <c r="X7" s="1174">
        <v>2.5797931383460488</v>
      </c>
      <c r="Y7" s="1174">
        <v>3.0123458097422442</v>
      </c>
      <c r="Z7" s="1174">
        <v>5.0005956089371804</v>
      </c>
      <c r="AA7" s="1174">
        <v>2.0527851743326595</v>
      </c>
      <c r="AB7" s="1174">
        <v>3.6008908257766912</v>
      </c>
      <c r="AC7" s="1174">
        <v>3.179241825277618</v>
      </c>
      <c r="AD7" s="1174">
        <v>1.2994398463111794</v>
      </c>
      <c r="AE7" s="1174">
        <v>2.2585164122683348</v>
      </c>
      <c r="AF7" s="1174">
        <v>3.9143375412460291</v>
      </c>
      <c r="AG7" s="1174">
        <v>1.4601627686625847</v>
      </c>
      <c r="AH7" s="1174">
        <v>2.7131201393554609</v>
      </c>
      <c r="AI7" s="1174">
        <v>28.063427789837707</v>
      </c>
      <c r="AJ7" s="1174">
        <v>24.236272999265417</v>
      </c>
      <c r="AK7" s="1174">
        <v>26.156757893960858</v>
      </c>
      <c r="AL7" s="124"/>
    </row>
    <row r="8" spans="1:41" s="3" customFormat="1" ht="12.75" customHeight="1" x14ac:dyDescent="0.2">
      <c r="A8" s="895">
        <v>2014</v>
      </c>
      <c r="B8" s="646">
        <v>914</v>
      </c>
      <c r="C8" s="646">
        <v>1046</v>
      </c>
      <c r="D8" s="646">
        <v>1963</v>
      </c>
      <c r="E8" s="1174">
        <v>31.328147344457037</v>
      </c>
      <c r="F8" s="1174">
        <v>49.875680658813259</v>
      </c>
      <c r="G8" s="1174">
        <v>40.981577656761061</v>
      </c>
      <c r="H8" s="1174">
        <v>2.4805726031272815</v>
      </c>
      <c r="I8" s="1174">
        <v>1.5243973192145814</v>
      </c>
      <c r="J8" s="1174">
        <v>1.9792656123341938</v>
      </c>
      <c r="K8" s="1174">
        <v>1.9847939304564501</v>
      </c>
      <c r="L8" s="1174">
        <v>2.2704452514275824</v>
      </c>
      <c r="M8" s="1174">
        <v>2.1303747252919338</v>
      </c>
      <c r="N8" s="1174">
        <v>16.863701362165127</v>
      </c>
      <c r="O8" s="1174">
        <v>13.892793506274053</v>
      </c>
      <c r="P8" s="1174">
        <v>15.292057148102526</v>
      </c>
      <c r="Q8" s="1174">
        <v>5.8416738135212567</v>
      </c>
      <c r="R8" s="1174">
        <v>2.7035027836479921</v>
      </c>
      <c r="S8" s="1174">
        <v>4.2510437938611432</v>
      </c>
      <c r="T8" s="1174">
        <v>1.4868587096778518</v>
      </c>
      <c r="U8" s="1174">
        <v>0.67967020495650898</v>
      </c>
      <c r="V8" s="1174">
        <v>1.0645944984455746</v>
      </c>
      <c r="W8" s="1174">
        <v>3.6132533536526004</v>
      </c>
      <c r="X8" s="1174">
        <v>2.9094918736656656</v>
      </c>
      <c r="Y8" s="1174">
        <v>3.2415407033715162</v>
      </c>
      <c r="Z8" s="1174">
        <v>5.816347695707023</v>
      </c>
      <c r="AA8" s="1174">
        <v>2.7310161099442491</v>
      </c>
      <c r="AB8" s="1174">
        <v>4.2021151951151321</v>
      </c>
      <c r="AC8" s="1174">
        <v>4.4982839334361113</v>
      </c>
      <c r="AD8" s="1174">
        <v>2.0336513946982162</v>
      </c>
      <c r="AE8" s="1174">
        <v>3.2090255135392596</v>
      </c>
      <c r="AF8" s="1174">
        <v>5.1790703945245102</v>
      </c>
      <c r="AG8" s="1174">
        <v>2.5846077911021501</v>
      </c>
      <c r="AH8" s="1174">
        <v>3.8723504463931406</v>
      </c>
      <c r="AI8" s="1174">
        <v>28.471103972107421</v>
      </c>
      <c r="AJ8" s="1174">
        <v>25.164266610443491</v>
      </c>
      <c r="AK8" s="1174">
        <v>26.706868365254309</v>
      </c>
      <c r="AL8" s="124"/>
    </row>
    <row r="9" spans="1:41" s="3" customFormat="1" ht="12.75" customHeight="1" x14ac:dyDescent="0.2">
      <c r="A9" s="895">
        <v>2015</v>
      </c>
      <c r="B9" s="646">
        <v>987</v>
      </c>
      <c r="C9" s="646">
        <v>1108</v>
      </c>
      <c r="D9" s="646">
        <v>2107</v>
      </c>
      <c r="E9" s="1174">
        <v>32.501005855909284</v>
      </c>
      <c r="F9" s="1174">
        <v>50.745787504737329</v>
      </c>
      <c r="G9" s="1174">
        <v>41.852334882272835</v>
      </c>
      <c r="H9" s="1174">
        <v>2.5214968637853943</v>
      </c>
      <c r="I9" s="1174">
        <v>0.89580020446012698</v>
      </c>
      <c r="J9" s="1174">
        <v>1.6827174928290625</v>
      </c>
      <c r="K9" s="1174">
        <v>3.4955340644393798</v>
      </c>
      <c r="L9" s="1174">
        <v>2.4947409229240556</v>
      </c>
      <c r="M9" s="1174">
        <v>2.9680030860085407</v>
      </c>
      <c r="N9" s="1174">
        <v>16.258882389146116</v>
      </c>
      <c r="O9" s="1174">
        <v>13.136881484761446</v>
      </c>
      <c r="P9" s="1174">
        <v>14.63035956585288</v>
      </c>
      <c r="Q9" s="1174">
        <v>7.0210255789691907</v>
      </c>
      <c r="R9" s="1174">
        <v>2.7038794941397453</v>
      </c>
      <c r="S9" s="1174">
        <v>4.7917225180546037</v>
      </c>
      <c r="T9" s="1174">
        <v>1.5216582344278384</v>
      </c>
      <c r="U9" s="1174">
        <v>2.1759512803893437</v>
      </c>
      <c r="V9" s="1174">
        <v>1.844660107813068</v>
      </c>
      <c r="W9" s="1174">
        <v>3.7297736854300441</v>
      </c>
      <c r="X9" s="1174">
        <v>1.8577746274678735</v>
      </c>
      <c r="Y9" s="1174">
        <v>2.7591646429453953</v>
      </c>
      <c r="Z9" s="1174">
        <v>5.4889702955358599</v>
      </c>
      <c r="AA9" s="1174">
        <v>2.9855071168745608</v>
      </c>
      <c r="AB9" s="1174">
        <v>4.1880742801787578</v>
      </c>
      <c r="AC9" s="1174">
        <v>4.1455271871999742</v>
      </c>
      <c r="AD9" s="1174">
        <v>2.2689371794919033</v>
      </c>
      <c r="AE9" s="1174">
        <v>3.2181049681062337</v>
      </c>
      <c r="AF9" s="1174">
        <v>4.9180021262944535</v>
      </c>
      <c r="AG9" s="1174">
        <v>2.3903609068074863</v>
      </c>
      <c r="AH9" s="1174">
        <v>3.751842965340578</v>
      </c>
      <c r="AI9" s="1174">
        <v>29.232676722745381</v>
      </c>
      <c r="AJ9" s="1174">
        <v>24.857807693289143</v>
      </c>
      <c r="AK9" s="1174">
        <v>26.942230519228801</v>
      </c>
      <c r="AL9" s="124"/>
    </row>
    <row r="10" spans="1:41" s="3" customFormat="1" ht="12.75" customHeight="1" x14ac:dyDescent="0.2">
      <c r="A10" s="895">
        <v>2016</v>
      </c>
      <c r="B10" s="646">
        <v>957</v>
      </c>
      <c r="C10" s="646">
        <v>1158</v>
      </c>
      <c r="D10" s="646">
        <v>2142</v>
      </c>
      <c r="E10" s="1174">
        <v>32.609047281707568</v>
      </c>
      <c r="F10" s="1174">
        <v>52.947148780135244</v>
      </c>
      <c r="G10" s="1174">
        <v>42.491176202518261</v>
      </c>
      <c r="H10" s="1174">
        <v>2.4553614350547401</v>
      </c>
      <c r="I10" s="1174">
        <v>1.6295730600990821</v>
      </c>
      <c r="J10" s="1174">
        <v>2.115574994024338</v>
      </c>
      <c r="K10" s="1174">
        <v>2.8033611536620335</v>
      </c>
      <c r="L10" s="1174">
        <v>1.7964936974562984</v>
      </c>
      <c r="M10" s="1174">
        <v>2.3237090920474119</v>
      </c>
      <c r="N10" s="1174">
        <v>12.743473110999659</v>
      </c>
      <c r="O10" s="1174">
        <v>9.2443479812089855</v>
      </c>
      <c r="P10" s="1174">
        <v>10.968871751239927</v>
      </c>
      <c r="Q10" s="1174">
        <v>7.3350910853536693</v>
      </c>
      <c r="R10" s="1174">
        <v>2.2240602650793675</v>
      </c>
      <c r="S10" s="1174">
        <v>4.8901912384594262</v>
      </c>
      <c r="T10" s="1174">
        <v>1.1359859202991576</v>
      </c>
      <c r="U10" s="1174">
        <v>0.96493616813124838</v>
      </c>
      <c r="V10" s="1174">
        <v>1.1323364376043703</v>
      </c>
      <c r="W10" s="1174">
        <v>4.2579830478158902</v>
      </c>
      <c r="X10" s="1174">
        <v>1.8416980410669446</v>
      </c>
      <c r="Y10" s="1174">
        <v>3.1194905063535496</v>
      </c>
      <c r="Z10" s="1174">
        <v>5.8796417194868624</v>
      </c>
      <c r="AA10" s="1174">
        <v>1.512109044119931</v>
      </c>
      <c r="AB10" s="1174">
        <v>3.8630190449451303</v>
      </c>
      <c r="AC10" s="1174">
        <v>3.8093717650921102</v>
      </c>
      <c r="AD10" s="1174">
        <v>1.1853221728010617</v>
      </c>
      <c r="AE10" s="1174">
        <v>2.5281315698266091</v>
      </c>
      <c r="AF10" s="1174">
        <v>4.7535868962676453</v>
      </c>
      <c r="AG10" s="1174">
        <v>2.3490095243281868</v>
      </c>
      <c r="AH10" s="1174">
        <v>3.5673838866947012</v>
      </c>
      <c r="AI10" s="1174">
        <v>31.700499480883433</v>
      </c>
      <c r="AJ10" s="1174">
        <v>28.79470408027457</v>
      </c>
      <c r="AK10" s="1174">
        <v>30.209719841225535</v>
      </c>
      <c r="AL10" s="124"/>
    </row>
    <row r="11" spans="1:41" s="3" customFormat="1" ht="12.75" customHeight="1" x14ac:dyDescent="0.2">
      <c r="A11" s="895">
        <v>2017</v>
      </c>
      <c r="B11" s="646">
        <v>1120</v>
      </c>
      <c r="C11" s="646">
        <v>1299</v>
      </c>
      <c r="D11" s="646">
        <v>2454</v>
      </c>
      <c r="E11" s="1174">
        <v>31.517903902043727</v>
      </c>
      <c r="F11" s="1174">
        <v>51.387543539320838</v>
      </c>
      <c r="G11" s="1174">
        <v>41.255730354266454</v>
      </c>
      <c r="H11" s="1174">
        <v>2.6613014652300935</v>
      </c>
      <c r="I11" s="1174">
        <v>1.0499186236152287</v>
      </c>
      <c r="J11" s="1174">
        <v>1.8430133869444636</v>
      </c>
      <c r="K11" s="1174">
        <v>2.6040678732388067</v>
      </c>
      <c r="L11" s="1174">
        <v>1.7424381916632592</v>
      </c>
      <c r="M11" s="1174">
        <v>2.1494177484079131</v>
      </c>
      <c r="N11" s="1174">
        <v>15.475981147861354</v>
      </c>
      <c r="O11" s="1174">
        <v>8.5025292789243601</v>
      </c>
      <c r="P11" s="1174">
        <v>12.042892245384646</v>
      </c>
      <c r="Q11" s="1174">
        <v>7.2087796398774291</v>
      </c>
      <c r="R11" s="1174">
        <v>2.5679032736589771</v>
      </c>
      <c r="S11" s="1174">
        <v>4.9000308732329678</v>
      </c>
      <c r="T11" s="1174">
        <v>1.7647147958072924</v>
      </c>
      <c r="U11" s="1174">
        <v>1.6742531385644146</v>
      </c>
      <c r="V11" s="1174">
        <v>1.6953893700050193</v>
      </c>
      <c r="W11" s="1174">
        <v>4.6741962835216455</v>
      </c>
      <c r="X11" s="1174">
        <v>2.525636704099393</v>
      </c>
      <c r="Y11" s="1174">
        <v>3.6081892235826682</v>
      </c>
      <c r="Z11" s="1174">
        <v>5.1364874809405201</v>
      </c>
      <c r="AA11" s="1174">
        <v>2.5508830218447947</v>
      </c>
      <c r="AB11" s="1174">
        <v>3.8522989010593847</v>
      </c>
      <c r="AC11" s="1174">
        <v>4.5582592521494636</v>
      </c>
      <c r="AD11" s="1174">
        <v>1.5822064147182573</v>
      </c>
      <c r="AE11" s="1174">
        <v>3.1348700789171837</v>
      </c>
      <c r="AF11" s="1174">
        <v>4.3646413904215153</v>
      </c>
      <c r="AG11" s="1174">
        <v>2.0740078496363821</v>
      </c>
      <c r="AH11" s="1174">
        <v>3.2757333451121182</v>
      </c>
      <c r="AI11" s="1174">
        <v>28.793123721709041</v>
      </c>
      <c r="AJ11" s="1174">
        <v>29.529856535711712</v>
      </c>
      <c r="AK11" s="1174">
        <v>29.18778996537047</v>
      </c>
      <c r="AL11" s="1172"/>
    </row>
    <row r="12" spans="1:41" s="3" customFormat="1" ht="12.75" customHeight="1" x14ac:dyDescent="0.2">
      <c r="A12" s="895">
        <v>2018</v>
      </c>
      <c r="B12" s="646">
        <v>1120</v>
      </c>
      <c r="C12" s="646">
        <v>1299</v>
      </c>
      <c r="D12" s="646">
        <v>2451</v>
      </c>
      <c r="E12" s="1174">
        <v>34.957509227894001</v>
      </c>
      <c r="F12" s="1174">
        <v>55.001129550613399</v>
      </c>
      <c r="G12" s="1174">
        <v>44.794432619478599</v>
      </c>
      <c r="H12" s="1174">
        <v>1.85675489440151</v>
      </c>
      <c r="I12" s="1174">
        <v>0.70194603024414004</v>
      </c>
      <c r="J12" s="1174">
        <v>1.26752905424523</v>
      </c>
      <c r="K12" s="1174">
        <v>1.3767534570295901</v>
      </c>
      <c r="L12" s="1174">
        <v>1.72728071481053</v>
      </c>
      <c r="M12" s="1174">
        <v>1.53010839268403</v>
      </c>
      <c r="N12" s="1174">
        <v>13.4585504311496</v>
      </c>
      <c r="O12" s="1174">
        <v>9.8450280208703997</v>
      </c>
      <c r="P12" s="1174">
        <v>11.678548554187699</v>
      </c>
      <c r="Q12" s="1174">
        <v>5.7352370336623002</v>
      </c>
      <c r="R12" s="1174">
        <v>2.8352367515002901</v>
      </c>
      <c r="S12" s="1174">
        <v>4.2825214018641802</v>
      </c>
      <c r="T12" s="1174">
        <v>2.2939766104795498</v>
      </c>
      <c r="U12" s="1174">
        <v>1.32960412108868</v>
      </c>
      <c r="V12" s="1174">
        <v>1.7921496397455701</v>
      </c>
      <c r="W12" s="1174">
        <v>4.8208204639279097</v>
      </c>
      <c r="X12" s="1174">
        <v>2.1482220687080198</v>
      </c>
      <c r="Y12" s="1174">
        <v>3.57347238630132</v>
      </c>
      <c r="Z12" s="1174">
        <v>5.3215080250042996</v>
      </c>
      <c r="AA12" s="1174">
        <v>2.9506686968932798</v>
      </c>
      <c r="AB12" s="1174">
        <v>4.0919825820467501</v>
      </c>
      <c r="AC12" s="1174">
        <v>3.9195618049804701</v>
      </c>
      <c r="AD12" s="1174">
        <v>2.0989769512134799</v>
      </c>
      <c r="AE12" s="1174">
        <v>3.0186566062533902</v>
      </c>
      <c r="AF12" s="1174">
        <v>5.8860501331064601</v>
      </c>
      <c r="AG12" s="1174">
        <v>2.3282933989910601</v>
      </c>
      <c r="AH12" s="1174">
        <v>4.1917656535132197</v>
      </c>
      <c r="AI12" s="1174">
        <v>26.617592340013498</v>
      </c>
      <c r="AJ12" s="1174">
        <v>24.917300489460299</v>
      </c>
      <c r="AK12" s="1174">
        <v>25.846836042484199</v>
      </c>
      <c r="AL12" s="1172"/>
    </row>
    <row r="13" spans="1:41" s="3" customFormat="1" ht="6" customHeight="1" x14ac:dyDescent="0.2">
      <c r="A13" s="162"/>
      <c r="B13" s="972"/>
      <c r="C13" s="972"/>
      <c r="D13" s="972"/>
      <c r="E13" s="972"/>
      <c r="F13" s="972"/>
      <c r="G13" s="972"/>
      <c r="H13" s="972"/>
      <c r="I13" s="972"/>
      <c r="J13" s="972"/>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row>
    <row r="14" spans="1:41" s="3" customFormat="1" ht="15" customHeight="1" x14ac:dyDescent="0.2">
      <c r="A14" s="1313" t="s">
        <v>194</v>
      </c>
      <c r="B14" s="1313"/>
      <c r="C14" s="1313"/>
      <c r="D14" s="1313"/>
      <c r="E14" s="1313"/>
      <c r="F14" s="1313"/>
      <c r="G14" s="1313"/>
      <c r="H14" s="1313"/>
      <c r="I14" s="1313"/>
      <c r="J14" s="1313"/>
      <c r="K14" s="1313"/>
      <c r="L14" s="1313"/>
      <c r="M14" s="1313"/>
      <c r="N14" s="1313"/>
      <c r="O14" s="1313"/>
      <c r="P14" s="1313"/>
      <c r="Q14" s="1313"/>
      <c r="R14" s="1313"/>
      <c r="S14" s="1313"/>
      <c r="T14" s="1313"/>
      <c r="U14" s="1313"/>
      <c r="V14" s="1313"/>
      <c r="W14" s="1313"/>
      <c r="X14" s="1313"/>
      <c r="Y14" s="1313"/>
      <c r="Z14" s="1313"/>
      <c r="AA14" s="1313"/>
      <c r="AB14" s="1313"/>
      <c r="AC14" s="1313"/>
      <c r="AD14" s="1313"/>
      <c r="AE14" s="1313"/>
      <c r="AF14" s="1313"/>
      <c r="AG14" s="1313"/>
      <c r="AH14" s="1313"/>
      <c r="AI14" s="1313"/>
      <c r="AJ14" s="1313"/>
      <c r="AK14" s="1313"/>
    </row>
    <row r="15" spans="1:41" ht="12.75" customHeight="1" x14ac:dyDescent="0.2">
      <c r="A15" s="889"/>
      <c r="B15" s="918"/>
      <c r="C15" s="918"/>
      <c r="D15" s="887"/>
      <c r="E15" s="72"/>
      <c r="F15" s="72"/>
      <c r="G15" s="72"/>
      <c r="H15" s="72"/>
      <c r="I15" s="72"/>
      <c r="J15" s="72"/>
      <c r="AL15" s="63"/>
    </row>
    <row r="16" spans="1:41" ht="12.75" customHeight="1" x14ac:dyDescent="0.2">
      <c r="A16" s="1173"/>
      <c r="B16" s="72"/>
      <c r="C16" s="877"/>
      <c r="D16" s="72"/>
      <c r="E16" s="884"/>
      <c r="F16" s="884"/>
      <c r="G16" s="884"/>
      <c r="H16" s="884"/>
      <c r="I16" s="884"/>
      <c r="J16" s="72"/>
      <c r="AL16" s="63"/>
    </row>
    <row r="17" spans="1:38" x14ac:dyDescent="0.2">
      <c r="A17" s="1173"/>
      <c r="B17" s="918"/>
      <c r="C17" s="53"/>
      <c r="D17" s="880"/>
      <c r="E17" s="880"/>
      <c r="F17" s="880"/>
      <c r="G17" s="880"/>
      <c r="H17" s="880"/>
      <c r="I17" s="880"/>
      <c r="J17" s="72"/>
      <c r="AL17" s="63"/>
    </row>
    <row r="18" spans="1:38" x14ac:dyDescent="0.2">
      <c r="A18" s="889"/>
      <c r="B18" s="918"/>
      <c r="C18" s="918"/>
      <c r="D18" s="887"/>
      <c r="E18" s="887"/>
      <c r="F18" s="887"/>
      <c r="G18" s="887"/>
      <c r="H18" s="887"/>
      <c r="I18" s="887"/>
      <c r="J18" s="887"/>
      <c r="K18" s="887"/>
      <c r="L18" s="887"/>
      <c r="M18" s="887"/>
      <c r="N18" s="887"/>
      <c r="O18" s="873"/>
      <c r="P18" s="890"/>
      <c r="Q18" s="890"/>
      <c r="R18" s="890"/>
      <c r="S18" s="890"/>
      <c r="T18" s="890"/>
      <c r="U18" s="890"/>
      <c r="V18" s="890"/>
      <c r="W18" s="890"/>
      <c r="X18" s="890"/>
      <c r="Y18" s="890"/>
      <c r="Z18" s="890"/>
      <c r="AA18" s="890"/>
      <c r="AB18" s="890"/>
      <c r="AC18" s="890"/>
      <c r="AD18" s="890"/>
      <c r="AE18" s="890"/>
      <c r="AF18" s="890"/>
      <c r="AG18" s="890"/>
      <c r="AH18" s="890"/>
      <c r="AI18" s="890"/>
      <c r="AJ18" s="890"/>
      <c r="AK18" s="890"/>
      <c r="AL18" s="63"/>
    </row>
    <row r="19" spans="1:38" x14ac:dyDescent="0.2">
      <c r="A19" s="885"/>
      <c r="B19" s="918"/>
      <c r="C19" s="918"/>
      <c r="D19" s="887"/>
      <c r="E19" s="887"/>
      <c r="F19" s="887"/>
      <c r="G19" s="887"/>
      <c r="H19" s="887"/>
      <c r="I19" s="887"/>
      <c r="J19" s="887"/>
      <c r="K19" s="887"/>
      <c r="L19" s="887"/>
      <c r="M19" s="887"/>
      <c r="N19" s="887"/>
      <c r="O19" s="873"/>
      <c r="P19" s="886"/>
      <c r="Q19" s="887"/>
      <c r="R19" s="886"/>
      <c r="S19" s="886"/>
      <c r="T19" s="887"/>
      <c r="U19" s="886"/>
      <c r="V19" s="886"/>
      <c r="W19" s="887"/>
      <c r="X19" s="886"/>
      <c r="Y19" s="886"/>
      <c r="Z19" s="887"/>
      <c r="AA19" s="886"/>
      <c r="AB19" s="886"/>
      <c r="AC19" s="63"/>
      <c r="AD19" s="886"/>
      <c r="AE19" s="886"/>
      <c r="AF19" s="63"/>
      <c r="AG19" s="886"/>
      <c r="AH19" s="886"/>
      <c r="AI19" s="890"/>
      <c r="AJ19" s="890"/>
      <c r="AK19" s="890"/>
      <c r="AL19" s="63"/>
    </row>
    <row r="20" spans="1:38" x14ac:dyDescent="0.2">
      <c r="A20" s="885"/>
      <c r="B20" s="918"/>
      <c r="C20" s="918"/>
      <c r="D20" s="887"/>
      <c r="E20" s="887"/>
      <c r="F20" s="887"/>
      <c r="G20" s="887"/>
      <c r="H20" s="887"/>
      <c r="I20" s="887"/>
      <c r="J20" s="887"/>
      <c r="K20" s="887"/>
      <c r="L20" s="887"/>
      <c r="M20" s="887"/>
      <c r="N20" s="887"/>
      <c r="O20" s="873"/>
      <c r="P20" s="886"/>
      <c r="Q20" s="886"/>
      <c r="R20" s="886"/>
      <c r="S20" s="886"/>
      <c r="T20" s="886"/>
      <c r="U20" s="886"/>
      <c r="V20" s="886"/>
      <c r="W20" s="886"/>
      <c r="X20" s="886"/>
      <c r="Y20" s="886"/>
      <c r="Z20" s="886"/>
      <c r="AA20" s="886"/>
      <c r="AB20" s="886"/>
      <c r="AC20" s="886"/>
      <c r="AD20" s="886"/>
      <c r="AE20" s="886"/>
      <c r="AF20" s="886"/>
      <c r="AG20" s="886"/>
      <c r="AH20" s="886"/>
      <c r="AI20" s="886"/>
      <c r="AJ20" s="890"/>
      <c r="AK20" s="890"/>
      <c r="AL20" s="63"/>
    </row>
    <row r="21" spans="1:38" x14ac:dyDescent="0.2">
      <c r="A21" s="885"/>
      <c r="B21" s="921"/>
      <c r="C21" s="921"/>
      <c r="D21" s="921"/>
      <c r="E21" s="921"/>
      <c r="F21" s="921"/>
      <c r="G21" s="921"/>
      <c r="H21" s="921"/>
      <c r="I21" s="921"/>
      <c r="J21" s="921"/>
      <c r="K21" s="921"/>
      <c r="L21" s="921"/>
      <c r="M21" s="921"/>
      <c r="N21" s="921"/>
      <c r="O21" s="873"/>
      <c r="P21" s="886"/>
      <c r="Q21" s="886"/>
      <c r="R21" s="886"/>
      <c r="S21" s="886"/>
      <c r="T21" s="886"/>
      <c r="U21" s="886"/>
      <c r="V21" s="886"/>
      <c r="W21" s="886"/>
      <c r="X21" s="886"/>
      <c r="Y21" s="886"/>
      <c r="Z21" s="886"/>
      <c r="AA21" s="886"/>
      <c r="AB21" s="886"/>
      <c r="AC21" s="886"/>
      <c r="AD21" s="886"/>
      <c r="AE21" s="886"/>
      <c r="AF21" s="886"/>
      <c r="AG21" s="886"/>
      <c r="AH21" s="886"/>
      <c r="AI21" s="886"/>
      <c r="AJ21" s="890"/>
      <c r="AK21" s="890"/>
      <c r="AL21" s="63"/>
    </row>
    <row r="22" spans="1:38" ht="12.75" customHeight="1" x14ac:dyDescent="0.2">
      <c r="A22" s="886"/>
      <c r="B22" s="886"/>
      <c r="C22" s="886"/>
      <c r="D22" s="886"/>
      <c r="E22" s="886"/>
      <c r="F22" s="886"/>
      <c r="G22" s="886"/>
      <c r="H22" s="886"/>
      <c r="I22" s="886"/>
      <c r="J22" s="886"/>
      <c r="K22" s="886"/>
      <c r="L22" s="886"/>
      <c r="M22" s="886"/>
      <c r="N22" s="886"/>
      <c r="O22" s="886"/>
      <c r="P22" s="886"/>
      <c r="Q22" s="886"/>
      <c r="R22" s="886"/>
      <c r="S22" s="886"/>
      <c r="T22" s="886"/>
      <c r="U22" s="886"/>
      <c r="V22" s="886"/>
      <c r="W22" s="886"/>
      <c r="X22" s="886"/>
      <c r="Y22" s="886"/>
      <c r="Z22" s="886"/>
      <c r="AA22" s="886"/>
      <c r="AB22" s="886"/>
      <c r="AC22" s="886"/>
      <c r="AD22" s="886"/>
      <c r="AE22" s="886"/>
      <c r="AF22" s="886"/>
      <c r="AG22" s="886"/>
      <c r="AH22" s="886"/>
      <c r="AI22" s="886"/>
      <c r="AJ22" s="883"/>
      <c r="AK22" s="883"/>
      <c r="AL22" s="63"/>
    </row>
    <row r="23" spans="1:38" x14ac:dyDescent="0.2">
      <c r="A23" s="887"/>
      <c r="B23" s="886"/>
      <c r="C23" s="922"/>
      <c r="D23" s="922"/>
      <c r="E23" s="922"/>
      <c r="F23" s="922"/>
      <c r="G23" s="922"/>
      <c r="H23" s="922"/>
      <c r="I23" s="922"/>
      <c r="J23" s="922"/>
      <c r="K23" s="922"/>
      <c r="L23" s="922"/>
      <c r="M23" s="922"/>
      <c r="N23" s="922"/>
      <c r="O23" s="922"/>
      <c r="P23" s="922"/>
      <c r="Q23" s="922"/>
      <c r="R23" s="922"/>
      <c r="S23" s="922"/>
      <c r="T23" s="922"/>
      <c r="U23" s="922"/>
      <c r="V23" s="922"/>
      <c r="W23" s="922"/>
      <c r="X23" s="922"/>
      <c r="Y23" s="922"/>
      <c r="Z23" s="922"/>
      <c r="AA23" s="922"/>
      <c r="AB23" s="922"/>
      <c r="AC23" s="922"/>
      <c r="AD23" s="922"/>
      <c r="AE23" s="922"/>
      <c r="AF23" s="922"/>
      <c r="AG23" s="922"/>
      <c r="AH23" s="922"/>
      <c r="AI23" s="922"/>
      <c r="AJ23" s="887"/>
      <c r="AK23" s="887"/>
      <c r="AL23" s="63"/>
    </row>
    <row r="24" spans="1:38" ht="15" customHeight="1" x14ac:dyDescent="0.2">
      <c r="A24" s="886"/>
      <c r="B24" s="886"/>
      <c r="C24" s="922"/>
      <c r="D24" s="922"/>
      <c r="E24" s="922"/>
      <c r="F24" s="922"/>
      <c r="G24" s="922"/>
      <c r="H24" s="922"/>
      <c r="I24" s="922"/>
      <c r="J24" s="922"/>
      <c r="K24" s="922"/>
      <c r="L24" s="922"/>
      <c r="M24" s="922"/>
      <c r="N24" s="922"/>
      <c r="O24" s="922"/>
      <c r="P24" s="922"/>
      <c r="Q24" s="922"/>
      <c r="R24" s="922"/>
      <c r="S24" s="922"/>
      <c r="T24" s="922"/>
      <c r="U24" s="922"/>
      <c r="V24" s="922"/>
      <c r="W24" s="922"/>
      <c r="X24" s="922"/>
      <c r="Y24" s="922"/>
      <c r="Z24" s="922"/>
      <c r="AA24" s="922"/>
      <c r="AB24" s="922"/>
      <c r="AC24" s="922"/>
      <c r="AD24" s="922"/>
      <c r="AE24" s="922"/>
      <c r="AF24" s="922"/>
      <c r="AG24" s="922"/>
      <c r="AH24" s="922"/>
      <c r="AI24" s="922"/>
      <c r="AJ24" s="887"/>
      <c r="AK24" s="887"/>
      <c r="AL24" s="63"/>
    </row>
    <row r="25" spans="1:38" x14ac:dyDescent="0.2">
      <c r="A25" s="885"/>
      <c r="B25" s="885"/>
      <c r="C25" s="887"/>
      <c r="D25" s="887"/>
      <c r="E25" s="887"/>
      <c r="F25" s="887"/>
      <c r="G25" s="887"/>
      <c r="H25" s="887"/>
      <c r="I25" s="887"/>
      <c r="J25" s="887"/>
      <c r="K25" s="887"/>
      <c r="L25" s="887"/>
      <c r="M25" s="887"/>
      <c r="N25" s="888"/>
      <c r="O25" s="887"/>
      <c r="P25" s="887"/>
      <c r="Q25" s="887"/>
      <c r="R25" s="887"/>
      <c r="S25" s="887"/>
      <c r="T25" s="887"/>
      <c r="U25" s="887"/>
      <c r="V25" s="887"/>
      <c r="W25" s="887"/>
      <c r="X25" s="887"/>
      <c r="Y25" s="887"/>
      <c r="Z25" s="887"/>
      <c r="AA25" s="1"/>
      <c r="AB25" s="1"/>
      <c r="AC25" s="1"/>
      <c r="AD25" s="1"/>
      <c r="AE25" s="1"/>
      <c r="AF25" s="1"/>
      <c r="AG25" s="1"/>
      <c r="AH25" s="1"/>
      <c r="AI25" s="1"/>
      <c r="AJ25" s="1"/>
      <c r="AK25" s="1"/>
    </row>
    <row r="26" spans="1:38" x14ac:dyDescent="0.2">
      <c r="A26" s="885"/>
      <c r="B26" s="885"/>
      <c r="C26" s="886"/>
      <c r="D26" s="886"/>
      <c r="P26" s="888"/>
      <c r="Q26" s="887"/>
      <c r="R26" s="887"/>
      <c r="S26" s="887"/>
      <c r="T26" s="887"/>
      <c r="U26" s="887"/>
      <c r="V26" s="887"/>
      <c r="W26" s="887"/>
      <c r="X26" s="887"/>
      <c r="Y26" s="887"/>
      <c r="Z26" s="887"/>
      <c r="AA26" s="1"/>
      <c r="AB26" s="1"/>
      <c r="AC26" s="1"/>
      <c r="AD26" s="1"/>
      <c r="AE26" s="1"/>
      <c r="AF26" s="1"/>
      <c r="AG26" s="1"/>
      <c r="AH26" s="1"/>
      <c r="AI26" s="1"/>
      <c r="AJ26" s="1"/>
      <c r="AK26" s="1"/>
    </row>
    <row r="27" spans="1:38" x14ac:dyDescent="0.2">
      <c r="A27" s="885"/>
      <c r="B27" s="885"/>
      <c r="C27" s="886"/>
      <c r="D27" s="886"/>
      <c r="P27" s="888"/>
      <c r="Q27" s="887"/>
      <c r="R27" s="887"/>
      <c r="S27" s="887"/>
      <c r="T27" s="887"/>
      <c r="U27" s="887"/>
      <c r="V27" s="887"/>
      <c r="W27" s="887"/>
      <c r="X27" s="887"/>
      <c r="Y27" s="887"/>
      <c r="Z27" s="887"/>
      <c r="AA27" s="1"/>
      <c r="AB27" s="1"/>
      <c r="AC27" s="1"/>
      <c r="AD27" s="1"/>
      <c r="AE27" s="1"/>
      <c r="AF27" s="1"/>
      <c r="AG27" s="1"/>
      <c r="AH27" s="1"/>
      <c r="AI27" s="1"/>
      <c r="AJ27" s="1"/>
      <c r="AK27" s="1"/>
    </row>
    <row r="28" spans="1:38" ht="12.75" customHeight="1" x14ac:dyDescent="0.2">
      <c r="A28" s="885"/>
      <c r="B28" s="885"/>
      <c r="C28" s="886"/>
      <c r="D28" s="886"/>
      <c r="P28" s="888"/>
      <c r="Q28" s="887"/>
      <c r="R28" s="887"/>
      <c r="S28" s="887"/>
      <c r="T28" s="887"/>
      <c r="U28" s="887"/>
      <c r="V28" s="887"/>
      <c r="W28" s="887"/>
      <c r="X28" s="887"/>
      <c r="Y28" s="887"/>
      <c r="Z28" s="887"/>
      <c r="AA28" s="1"/>
      <c r="AB28" s="1"/>
      <c r="AC28" s="1"/>
      <c r="AD28" s="1"/>
      <c r="AE28" s="1"/>
      <c r="AF28" s="1"/>
      <c r="AG28" s="1"/>
      <c r="AH28" s="1"/>
      <c r="AI28" s="1"/>
      <c r="AJ28" s="1"/>
      <c r="AK28" s="1"/>
    </row>
    <row r="29" spans="1:38" ht="12.75" customHeight="1" x14ac:dyDescent="0.2">
      <c r="A29" s="885"/>
      <c r="B29" s="885"/>
      <c r="C29" s="886"/>
      <c r="D29" s="886"/>
      <c r="P29" s="888"/>
      <c r="Q29" s="887"/>
      <c r="R29" s="887"/>
      <c r="S29" s="887"/>
      <c r="T29" s="887"/>
      <c r="U29" s="887"/>
      <c r="V29" s="887"/>
      <c r="W29" s="887"/>
      <c r="X29" s="887"/>
      <c r="Y29" s="887"/>
      <c r="Z29" s="887"/>
      <c r="AA29" s="1"/>
      <c r="AB29" s="1"/>
      <c r="AC29" s="1"/>
      <c r="AD29" s="1"/>
      <c r="AE29" s="1"/>
      <c r="AF29" s="1"/>
      <c r="AG29" s="1"/>
      <c r="AH29" s="1"/>
      <c r="AI29" s="1"/>
      <c r="AJ29" s="1"/>
      <c r="AK29" s="1"/>
    </row>
    <row r="30" spans="1:38" x14ac:dyDescent="0.2">
      <c r="A30" s="885"/>
      <c r="B30" s="885"/>
      <c r="C30" s="886"/>
      <c r="D30" s="886"/>
      <c r="P30" s="888"/>
      <c r="Q30" s="887"/>
      <c r="R30" s="887"/>
      <c r="S30" s="887"/>
      <c r="T30" s="887"/>
      <c r="U30" s="887"/>
      <c r="V30" s="887"/>
      <c r="W30" s="887"/>
      <c r="X30" s="887"/>
      <c r="Y30" s="887"/>
      <c r="Z30" s="887"/>
      <c r="AA30" s="1"/>
      <c r="AB30" s="1"/>
      <c r="AC30" s="1"/>
      <c r="AD30" s="1"/>
      <c r="AE30" s="1"/>
      <c r="AF30" s="1"/>
      <c r="AG30" s="1"/>
      <c r="AH30" s="1"/>
      <c r="AI30" s="1"/>
      <c r="AJ30" s="1"/>
      <c r="AK30" s="1"/>
    </row>
    <row r="31" spans="1:38" x14ac:dyDescent="0.2">
      <c r="A31" s="881"/>
      <c r="B31" s="881"/>
      <c r="N31" s="872"/>
      <c r="O31" s="1"/>
      <c r="P31" s="1"/>
      <c r="Q31" s="1"/>
      <c r="R31" s="1"/>
      <c r="S31" s="1"/>
      <c r="T31" s="1"/>
      <c r="U31" s="1"/>
      <c r="V31" s="1"/>
      <c r="W31" s="1"/>
      <c r="X31" s="1"/>
      <c r="Y31" s="1"/>
      <c r="Z31" s="1"/>
      <c r="AA31" s="1"/>
      <c r="AB31" s="1"/>
      <c r="AC31" s="1"/>
      <c r="AD31" s="1"/>
      <c r="AE31" s="1"/>
      <c r="AF31" s="1"/>
      <c r="AG31" s="1"/>
      <c r="AH31" s="1"/>
      <c r="AI31" s="1"/>
      <c r="AJ31" s="1"/>
      <c r="AK31" s="1"/>
    </row>
    <row r="32" spans="1:38" x14ac:dyDescent="0.2">
      <c r="A32" s="881"/>
      <c r="B32" s="881"/>
      <c r="N32" s="872"/>
      <c r="O32" s="1"/>
      <c r="P32" s="1"/>
      <c r="Q32" s="1"/>
      <c r="R32" s="1"/>
      <c r="S32" s="1"/>
      <c r="T32" s="1"/>
      <c r="U32" s="1"/>
      <c r="V32" s="1"/>
      <c r="W32" s="1"/>
      <c r="X32" s="1"/>
      <c r="Y32" s="1"/>
      <c r="Z32" s="1"/>
      <c r="AA32" s="1"/>
      <c r="AB32" s="1"/>
      <c r="AC32" s="1"/>
      <c r="AD32" s="1"/>
      <c r="AE32" s="1"/>
      <c r="AF32" s="1"/>
      <c r="AG32" s="1"/>
      <c r="AH32" s="1"/>
      <c r="AI32" s="1"/>
      <c r="AJ32" s="1"/>
      <c r="AK32" s="1"/>
    </row>
    <row r="33" spans="1:37" x14ac:dyDescent="0.2">
      <c r="A33" s="881"/>
      <c r="B33" s="882"/>
      <c r="N33" s="872"/>
      <c r="O33" s="1"/>
      <c r="P33" s="1"/>
      <c r="Q33" s="1"/>
      <c r="R33" s="1"/>
      <c r="S33" s="1"/>
      <c r="T33" s="1"/>
      <c r="U33" s="1"/>
      <c r="V33" s="1"/>
      <c r="W33" s="1"/>
      <c r="X33" s="1"/>
      <c r="Y33" s="1"/>
      <c r="Z33" s="1"/>
      <c r="AA33" s="1"/>
      <c r="AB33" s="1"/>
      <c r="AC33" s="1"/>
      <c r="AD33" s="1"/>
      <c r="AE33" s="1"/>
      <c r="AF33" s="1"/>
      <c r="AG33" s="1"/>
      <c r="AH33" s="1"/>
      <c r="AI33" s="1"/>
      <c r="AJ33" s="1"/>
      <c r="AK33" s="1"/>
    </row>
    <row r="34" spans="1:37" x14ac:dyDescent="0.2">
      <c r="A34" s="1362"/>
      <c r="B34" s="1362"/>
      <c r="C34" s="1362"/>
      <c r="D34" s="1362"/>
      <c r="E34" s="1362"/>
      <c r="F34" s="1362"/>
      <c r="G34" s="1362"/>
      <c r="H34" s="1362"/>
      <c r="I34" s="1362"/>
      <c r="J34" s="1362"/>
      <c r="K34" s="1362"/>
      <c r="L34" s="1362"/>
      <c r="M34" s="1362"/>
      <c r="N34" s="916"/>
    </row>
  </sheetData>
  <mergeCells count="17">
    <mergeCell ref="A34:M34"/>
    <mergeCell ref="A14:AK14"/>
    <mergeCell ref="Z3:AB3"/>
    <mergeCell ref="AC3:AE3"/>
    <mergeCell ref="AF3:AH3"/>
    <mergeCell ref="AI3:AK3"/>
    <mergeCell ref="AN3:AO3"/>
    <mergeCell ref="U1:X1"/>
    <mergeCell ref="A2:AK2"/>
    <mergeCell ref="B3:D3"/>
    <mergeCell ref="E3:G3"/>
    <mergeCell ref="H3:J3"/>
    <mergeCell ref="K3:M3"/>
    <mergeCell ref="N3:P3"/>
    <mergeCell ref="Q3:S3"/>
    <mergeCell ref="T3:V3"/>
    <mergeCell ref="W3:Y3"/>
  </mergeCells>
  <hyperlinks>
    <hyperlink ref="T1:U1" location="Tabellförteckning!A1" display="Tabellförteckning!A1"/>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L18"/>
  <sheetViews>
    <sheetView workbookViewId="0">
      <pane ySplit="4" topLeftCell="A5" activePane="bottomLeft" state="frozen"/>
      <selection activeCell="E15" sqref="E15:K15"/>
      <selection pane="bottomLeft" activeCell="Q22" sqref="Q22"/>
    </sheetView>
  </sheetViews>
  <sheetFormatPr defaultColWidth="9.140625" defaultRowHeight="12.75" x14ac:dyDescent="0.2"/>
  <cols>
    <col min="1" max="1" width="6.7109375" style="18" customWidth="1"/>
    <col min="2" max="3" width="5.7109375" style="18" customWidth="1"/>
    <col min="4" max="4" width="5.7109375" style="530" customWidth="1"/>
    <col min="5" max="7" width="5.7109375" style="1082" customWidth="1"/>
    <col min="8" max="9" width="5.7109375" style="18" customWidth="1"/>
    <col min="10" max="10" width="5.7109375" style="530" customWidth="1"/>
    <col min="11" max="12" width="5.7109375" style="18" customWidth="1"/>
    <col min="13" max="13" width="5.7109375" style="530" customWidth="1"/>
    <col min="14" max="15" width="5.7109375" style="18" customWidth="1"/>
    <col min="16" max="16" width="5.7109375" style="530" customWidth="1"/>
    <col min="17" max="18" width="5.7109375" style="18" customWidth="1"/>
    <col min="19" max="19" width="5.7109375" style="530" customWidth="1"/>
    <col min="20" max="21" width="5.7109375" style="18" customWidth="1"/>
    <col min="22" max="22" width="5.7109375" style="530" customWidth="1"/>
    <col min="23" max="24" width="5.7109375" style="18" customWidth="1"/>
    <col min="25" max="25" width="5.7109375" style="530" customWidth="1"/>
    <col min="26" max="27" width="5.7109375" style="18" customWidth="1"/>
    <col min="28" max="28" width="5.7109375" style="530" customWidth="1"/>
    <col min="29" max="30" width="5.7109375" style="18" customWidth="1"/>
    <col min="31" max="31" width="5.7109375" style="530" customWidth="1"/>
    <col min="32" max="33" width="5.7109375" style="18" customWidth="1"/>
    <col min="34" max="34" width="5.7109375" style="530" customWidth="1"/>
    <col min="35" max="37" width="8.7109375" style="18" customWidth="1"/>
    <col min="38" max="16384" width="9.140625" style="18"/>
  </cols>
  <sheetData>
    <row r="1" spans="1:38" s="74" customFormat="1" ht="30" customHeight="1" x14ac:dyDescent="0.25">
      <c r="A1" s="349"/>
      <c r="B1" s="117"/>
      <c r="C1" s="117"/>
      <c r="D1" s="528"/>
      <c r="E1" s="1081"/>
      <c r="F1" s="1081"/>
      <c r="G1" s="1081"/>
      <c r="H1" s="117"/>
      <c r="I1" s="117"/>
      <c r="J1" s="528"/>
      <c r="K1" s="117"/>
      <c r="L1" s="117"/>
      <c r="M1" s="528"/>
      <c r="N1" s="117"/>
      <c r="Q1" s="430"/>
      <c r="R1" s="1311" t="s">
        <v>328</v>
      </c>
      <c r="S1" s="1311"/>
      <c r="T1" s="1322"/>
      <c r="U1" s="1322"/>
      <c r="V1" s="527"/>
    </row>
    <row r="2" spans="1:38" s="115" customFormat="1" ht="15" customHeight="1" x14ac:dyDescent="0.2">
      <c r="A2" s="1316" t="s">
        <v>456</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1316"/>
      <c r="AA2" s="1316"/>
      <c r="AB2" s="1316"/>
      <c r="AC2" s="1316"/>
      <c r="AD2" s="1316"/>
      <c r="AE2" s="1316"/>
      <c r="AF2" s="1316"/>
      <c r="AG2" s="1316"/>
      <c r="AH2" s="1316"/>
    </row>
    <row r="3" spans="1:38" ht="66.75" customHeight="1" x14ac:dyDescent="0.2">
      <c r="A3" s="5"/>
      <c r="B3" s="1349" t="s">
        <v>10</v>
      </c>
      <c r="C3" s="1349"/>
      <c r="D3" s="1349"/>
      <c r="E3" s="1358" t="s">
        <v>538</v>
      </c>
      <c r="F3" s="1358"/>
      <c r="G3" s="1358"/>
      <c r="H3" s="1350" t="s">
        <v>11</v>
      </c>
      <c r="I3" s="1350"/>
      <c r="J3" s="1350"/>
      <c r="K3" s="1350" t="s">
        <v>127</v>
      </c>
      <c r="L3" s="1350"/>
      <c r="M3" s="1350"/>
      <c r="N3" s="1350" t="s">
        <v>128</v>
      </c>
      <c r="O3" s="1350"/>
      <c r="P3" s="1350"/>
      <c r="Q3" s="1350" t="s">
        <v>129</v>
      </c>
      <c r="R3" s="1350"/>
      <c r="S3" s="1350"/>
      <c r="T3" s="1350" t="s">
        <v>130</v>
      </c>
      <c r="U3" s="1350"/>
      <c r="V3" s="1350"/>
      <c r="W3" s="1350" t="s">
        <v>13</v>
      </c>
      <c r="X3" s="1350"/>
      <c r="Y3" s="1350"/>
      <c r="Z3" s="1350" t="s">
        <v>12</v>
      </c>
      <c r="AA3" s="1350"/>
      <c r="AB3" s="1350"/>
      <c r="AC3" s="1350" t="s">
        <v>117</v>
      </c>
      <c r="AD3" s="1350"/>
      <c r="AE3" s="1350"/>
      <c r="AF3" s="1350" t="s">
        <v>35</v>
      </c>
      <c r="AG3" s="1350"/>
      <c r="AH3" s="1350"/>
      <c r="AI3" s="72"/>
      <c r="AK3" s="1349"/>
      <c r="AL3" s="1349"/>
    </row>
    <row r="4" spans="1:38" s="3" customFormat="1" ht="15" customHeight="1" x14ac:dyDescent="0.2">
      <c r="A4" s="5" t="s">
        <v>39</v>
      </c>
      <c r="B4" s="109" t="s">
        <v>28</v>
      </c>
      <c r="C4" s="109" t="s">
        <v>29</v>
      </c>
      <c r="D4" s="529" t="s">
        <v>382</v>
      </c>
      <c r="E4" s="1" t="s">
        <v>28</v>
      </c>
      <c r="F4" s="1" t="s">
        <v>29</v>
      </c>
      <c r="G4" s="1" t="s">
        <v>382</v>
      </c>
      <c r="H4" s="1" t="s">
        <v>28</v>
      </c>
      <c r="I4" s="1" t="s">
        <v>29</v>
      </c>
      <c r="J4" s="1" t="s">
        <v>382</v>
      </c>
      <c r="K4" s="1" t="s">
        <v>28</v>
      </c>
      <c r="L4" s="1" t="s">
        <v>29</v>
      </c>
      <c r="M4" s="1" t="s">
        <v>382</v>
      </c>
      <c r="N4" s="1" t="s">
        <v>28</v>
      </c>
      <c r="O4" s="1" t="s">
        <v>29</v>
      </c>
      <c r="P4" s="1" t="s">
        <v>382</v>
      </c>
      <c r="Q4" s="1" t="s">
        <v>28</v>
      </c>
      <c r="R4" s="1" t="s">
        <v>29</v>
      </c>
      <c r="S4" s="1" t="s">
        <v>382</v>
      </c>
      <c r="T4" s="1" t="s">
        <v>28</v>
      </c>
      <c r="U4" s="1" t="s">
        <v>29</v>
      </c>
      <c r="V4" s="1" t="s">
        <v>382</v>
      </c>
      <c r="W4" s="1" t="s">
        <v>28</v>
      </c>
      <c r="X4" s="1" t="s">
        <v>29</v>
      </c>
      <c r="Y4" s="1" t="s">
        <v>382</v>
      </c>
      <c r="Z4" s="1" t="s">
        <v>28</v>
      </c>
      <c r="AA4" s="1" t="s">
        <v>29</v>
      </c>
      <c r="AB4" s="1" t="s">
        <v>382</v>
      </c>
      <c r="AC4" s="1" t="s">
        <v>28</v>
      </c>
      <c r="AD4" s="1" t="s">
        <v>29</v>
      </c>
      <c r="AE4" s="1" t="s">
        <v>382</v>
      </c>
      <c r="AF4" s="1" t="s">
        <v>28</v>
      </c>
      <c r="AG4" s="1" t="s">
        <v>29</v>
      </c>
      <c r="AH4" s="1" t="s">
        <v>382</v>
      </c>
      <c r="AI4" s="124"/>
    </row>
    <row r="5" spans="1:38" s="3" customFormat="1" ht="6" customHeight="1" x14ac:dyDescent="0.2">
      <c r="A5" s="273"/>
      <c r="B5" s="292"/>
      <c r="C5" s="292"/>
      <c r="D5" s="292"/>
      <c r="E5" s="1169"/>
      <c r="F5" s="1169"/>
      <c r="G5" s="1169"/>
      <c r="H5" s="645"/>
      <c r="I5" s="645"/>
      <c r="J5" s="645"/>
      <c r="K5" s="645"/>
      <c r="L5" s="645"/>
      <c r="M5" s="645"/>
      <c r="N5" s="645"/>
      <c r="O5" s="645"/>
      <c r="P5" s="645"/>
      <c r="Q5" s="645"/>
      <c r="R5" s="645"/>
      <c r="S5" s="645"/>
      <c r="T5" s="645"/>
      <c r="U5" s="645"/>
      <c r="V5" s="645"/>
      <c r="W5" s="645"/>
      <c r="X5" s="645"/>
      <c r="Y5" s="645"/>
      <c r="Z5" s="645"/>
      <c r="AA5" s="645"/>
      <c r="AB5" s="645"/>
      <c r="AC5" s="645"/>
      <c r="AD5" s="645"/>
      <c r="AE5" s="645"/>
      <c r="AF5" s="645"/>
      <c r="AG5" s="645"/>
      <c r="AH5" s="1170"/>
      <c r="AI5" s="124"/>
    </row>
    <row r="6" spans="1:38" s="3" customFormat="1" ht="12.75" customHeight="1" x14ac:dyDescent="0.2">
      <c r="A6" s="5">
        <v>2012</v>
      </c>
      <c r="B6" s="646">
        <v>1194</v>
      </c>
      <c r="C6" s="646">
        <v>1344</v>
      </c>
      <c r="D6" s="646">
        <v>2544</v>
      </c>
      <c r="E6" s="661">
        <v>11.417584397469801</v>
      </c>
      <c r="F6" s="661">
        <v>8.0047940456090796</v>
      </c>
      <c r="G6" s="661">
        <v>9.6724328933254302</v>
      </c>
      <c r="H6" s="661">
        <v>4.8969356282605743</v>
      </c>
      <c r="I6" s="661">
        <v>8.1442095265270762</v>
      </c>
      <c r="J6" s="810">
        <v>6.5576805412919841</v>
      </c>
      <c r="K6" s="661">
        <v>21.103889870116305</v>
      </c>
      <c r="L6" s="661">
        <v>39.369406148625764</v>
      </c>
      <c r="M6" s="810">
        <v>30.460642193526262</v>
      </c>
      <c r="N6" s="661">
        <v>10.533961739774245</v>
      </c>
      <c r="O6" s="661">
        <v>13.230170442794728</v>
      </c>
      <c r="P6" s="810">
        <v>11.937050435241304</v>
      </c>
      <c r="Q6" s="661">
        <v>4.0696649529101885</v>
      </c>
      <c r="R6" s="661">
        <v>10.856446587470577</v>
      </c>
      <c r="S6" s="810">
        <v>7.5552237343491759</v>
      </c>
      <c r="T6" s="661">
        <v>7.1787952111990014</v>
      </c>
      <c r="U6" s="661">
        <v>9.5156471868171177</v>
      </c>
      <c r="V6" s="810">
        <v>8.3652625037702695</v>
      </c>
      <c r="W6" s="661">
        <v>14.518052881764968</v>
      </c>
      <c r="X6" s="661">
        <v>21.288817859705578</v>
      </c>
      <c r="Y6" s="810">
        <v>18.010102137803724</v>
      </c>
      <c r="Z6" s="661">
        <v>9.6287848058658767</v>
      </c>
      <c r="AA6" s="661">
        <v>6.4902787595448226</v>
      </c>
      <c r="AB6" s="810">
        <v>7.9896254643078883</v>
      </c>
      <c r="AC6" s="661">
        <v>10.277737243499629</v>
      </c>
      <c r="AD6" s="661">
        <v>5.4007439190581437</v>
      </c>
      <c r="AE6" s="810">
        <v>7.7417155509894311</v>
      </c>
      <c r="AF6" s="661">
        <v>17.822974623735945</v>
      </c>
      <c r="AG6" s="661">
        <v>7.9029259904579527</v>
      </c>
      <c r="AH6" s="810">
        <v>12.790399974796546</v>
      </c>
      <c r="AI6" s="124"/>
    </row>
    <row r="7" spans="1:38" s="3" customFormat="1" ht="12.75" customHeight="1" x14ac:dyDescent="0.2">
      <c r="A7" s="5">
        <v>2013</v>
      </c>
      <c r="B7" s="646">
        <v>1161</v>
      </c>
      <c r="C7" s="646">
        <v>1278</v>
      </c>
      <c r="D7" s="646">
        <v>2454</v>
      </c>
      <c r="E7" s="661">
        <v>15.5119445074869</v>
      </c>
      <c r="F7" s="661">
        <v>10.578674047188599</v>
      </c>
      <c r="G7" s="661">
        <v>12.8778726187257</v>
      </c>
      <c r="H7" s="661">
        <v>7.9719182266596498</v>
      </c>
      <c r="I7" s="661">
        <v>6.4257028112449799</v>
      </c>
      <c r="J7" s="810">
        <v>7.1566741325752181</v>
      </c>
      <c r="K7" s="661">
        <v>23.243821827457499</v>
      </c>
      <c r="L7" s="661">
        <v>33.493975903614498</v>
      </c>
      <c r="M7" s="810">
        <v>28.744364506447706</v>
      </c>
      <c r="N7" s="661">
        <v>8.32610476574534</v>
      </c>
      <c r="O7" s="661">
        <v>9.8070739549839203</v>
      </c>
      <c r="P7" s="810">
        <v>9.0489309680607501</v>
      </c>
      <c r="Q7" s="661">
        <v>5.5509792254686667</v>
      </c>
      <c r="R7" s="661">
        <v>11.536719285992318</v>
      </c>
      <c r="S7" s="810">
        <v>8.6785647858265005</v>
      </c>
      <c r="T7" s="661">
        <v>8.1409897198020289</v>
      </c>
      <c r="U7" s="661">
        <v>8.762545761205045</v>
      </c>
      <c r="V7" s="810">
        <v>8.4516052211396584</v>
      </c>
      <c r="W7" s="661">
        <v>14.973464414535052</v>
      </c>
      <c r="X7" s="661">
        <v>20.336888204562133</v>
      </c>
      <c r="Y7" s="810">
        <v>17.681148379218509</v>
      </c>
      <c r="Z7" s="661">
        <v>7.6679140537664114</v>
      </c>
      <c r="AA7" s="661">
        <v>7.4231720306347091</v>
      </c>
      <c r="AB7" s="810">
        <v>7.5771338009079576</v>
      </c>
      <c r="AC7" s="661">
        <v>9.1750831101288277</v>
      </c>
      <c r="AD7" s="661">
        <v>6.4894797876905077</v>
      </c>
      <c r="AE7" s="810">
        <v>7.7366015106647872</v>
      </c>
      <c r="AF7" s="661">
        <v>16.519655627684244</v>
      </c>
      <c r="AG7" s="661">
        <v>10.854562380895201</v>
      </c>
      <c r="AH7" s="810">
        <v>13.585521009843044</v>
      </c>
      <c r="AI7" s="124"/>
    </row>
    <row r="8" spans="1:38" s="3" customFormat="1" ht="12.75" customHeight="1" x14ac:dyDescent="0.2">
      <c r="A8" s="5">
        <v>2014</v>
      </c>
      <c r="B8" s="646">
        <v>1098</v>
      </c>
      <c r="C8" s="646">
        <v>1151</v>
      </c>
      <c r="D8" s="646">
        <v>2253</v>
      </c>
      <c r="E8" s="661">
        <v>17.0103615488778</v>
      </c>
      <c r="F8" s="661">
        <v>10.1975702871558</v>
      </c>
      <c r="G8" s="661">
        <v>13.455728471200301</v>
      </c>
      <c r="H8" s="661">
        <v>7.0006875223199101</v>
      </c>
      <c r="I8" s="661">
        <v>7.36173280458957</v>
      </c>
      <c r="J8" s="811">
        <v>7.1775327632899275</v>
      </c>
      <c r="K8" s="661">
        <v>18.919330100127102</v>
      </c>
      <c r="L8" s="661">
        <v>33.174617119706099</v>
      </c>
      <c r="M8" s="811">
        <v>26.353289585706545</v>
      </c>
      <c r="N8" s="661">
        <v>10.005644116586801</v>
      </c>
      <c r="O8" s="661">
        <v>10.9159038544966</v>
      </c>
      <c r="P8" s="811">
        <v>10.508744566921118</v>
      </c>
      <c r="Q8" s="661">
        <v>5.6598273151660603</v>
      </c>
      <c r="R8" s="661">
        <v>12.213094021917501</v>
      </c>
      <c r="S8" s="811">
        <v>9.1264404300546893</v>
      </c>
      <c r="T8" s="661">
        <v>6.3026027512553897</v>
      </c>
      <c r="U8" s="661">
        <v>10.2475990256677</v>
      </c>
      <c r="V8" s="811">
        <v>8.3579997337113277</v>
      </c>
      <c r="W8" s="661">
        <v>16.095371734280601</v>
      </c>
      <c r="X8" s="661">
        <v>20.6046239739055</v>
      </c>
      <c r="Y8" s="811">
        <v>18.429162857463218</v>
      </c>
      <c r="Z8" s="661">
        <v>8.5018201021505195</v>
      </c>
      <c r="AA8" s="661">
        <v>7.5268023531797201</v>
      </c>
      <c r="AB8" s="811">
        <v>8.0200206977058173</v>
      </c>
      <c r="AC8" s="661">
        <v>10.290107308599893</v>
      </c>
      <c r="AD8" s="661">
        <v>5.7767000471162184</v>
      </c>
      <c r="AE8" s="811">
        <v>7.907872693871898</v>
      </c>
      <c r="AF8" s="661">
        <v>17.955048923057898</v>
      </c>
      <c r="AG8" s="661">
        <v>12.2579724966097</v>
      </c>
      <c r="AH8" s="810">
        <v>14.939350024773102</v>
      </c>
      <c r="AI8" s="124"/>
    </row>
    <row r="9" spans="1:38" s="3" customFormat="1" ht="12.75" customHeight="1" x14ac:dyDescent="0.2">
      <c r="A9" s="5">
        <v>2015</v>
      </c>
      <c r="B9" s="646">
        <v>1013</v>
      </c>
      <c r="C9" s="646">
        <v>1085</v>
      </c>
      <c r="D9" s="646">
        <v>2114</v>
      </c>
      <c r="E9" s="661">
        <v>18.749049380866701</v>
      </c>
      <c r="F9" s="661">
        <v>12.0600297691484</v>
      </c>
      <c r="G9" s="661">
        <v>15.2902285493601</v>
      </c>
      <c r="H9" s="661">
        <v>4.3215870274882704</v>
      </c>
      <c r="I9" s="661">
        <v>7.5206002604462387</v>
      </c>
      <c r="J9" s="811">
        <v>5.9927115450555304</v>
      </c>
      <c r="K9" s="661">
        <v>16.456645202153926</v>
      </c>
      <c r="L9" s="661">
        <v>28.246246045840145</v>
      </c>
      <c r="M9" s="811">
        <v>22.400923891983162</v>
      </c>
      <c r="N9" s="661">
        <v>8.6183797989044777</v>
      </c>
      <c r="O9" s="661">
        <v>10.588566727197255</v>
      </c>
      <c r="P9" s="811">
        <v>9.5424170369859382</v>
      </c>
      <c r="Q9" s="661">
        <v>6.1864535002434602</v>
      </c>
      <c r="R9" s="661">
        <v>11.755222550643502</v>
      </c>
      <c r="S9" s="811">
        <v>8.9863557391769753</v>
      </c>
      <c r="T9" s="661">
        <v>7.6863281691238852</v>
      </c>
      <c r="U9" s="661">
        <v>9.6887352631001864</v>
      </c>
      <c r="V9" s="811">
        <v>8.6337404943877125</v>
      </c>
      <c r="W9" s="661">
        <v>15.654356112346926</v>
      </c>
      <c r="X9" s="661">
        <v>18.572296364977721</v>
      </c>
      <c r="Y9" s="811">
        <v>17.000641203803156</v>
      </c>
      <c r="Z9" s="661">
        <v>8.5237456167327856</v>
      </c>
      <c r="AA9" s="661">
        <v>6.0805207476884302</v>
      </c>
      <c r="AB9" s="811">
        <v>7.3261622148962617</v>
      </c>
      <c r="AC9" s="661">
        <v>8.9279483747793229</v>
      </c>
      <c r="AD9" s="661">
        <v>6.6747889016999062</v>
      </c>
      <c r="AE9" s="811">
        <v>7.7265308610704606</v>
      </c>
      <c r="AF9" s="661">
        <v>22.109417361231966</v>
      </c>
      <c r="AG9" s="661">
        <v>18.281601089339286</v>
      </c>
      <c r="AH9" s="810">
        <v>20.399974215841237</v>
      </c>
      <c r="AI9" s="124"/>
    </row>
    <row r="10" spans="1:38" s="3" customFormat="1" ht="12.75" customHeight="1" x14ac:dyDescent="0.2">
      <c r="A10" s="621">
        <v>2016</v>
      </c>
      <c r="B10" s="646">
        <v>834</v>
      </c>
      <c r="C10" s="646">
        <v>994</v>
      </c>
      <c r="D10" s="646">
        <v>1880</v>
      </c>
      <c r="E10" s="661">
        <v>16.561599525120702</v>
      </c>
      <c r="F10" s="661">
        <v>12.9517006891094</v>
      </c>
      <c r="G10" s="661">
        <v>14.475464250614699</v>
      </c>
      <c r="H10" s="661">
        <v>6.6388041554422506</v>
      </c>
      <c r="I10" s="661">
        <v>7.3710307076254464</v>
      </c>
      <c r="J10" s="811">
        <v>7.1987136577247535</v>
      </c>
      <c r="K10" s="661">
        <v>17.900572317784555</v>
      </c>
      <c r="L10" s="661">
        <v>28.638059179495617</v>
      </c>
      <c r="M10" s="811">
        <v>23.476072699151256</v>
      </c>
      <c r="N10" s="661">
        <v>9.9268128834017109</v>
      </c>
      <c r="O10" s="661">
        <v>11.095530932317468</v>
      </c>
      <c r="P10" s="811">
        <v>10.620262876674943</v>
      </c>
      <c r="Q10" s="661">
        <v>7.0107803607732482</v>
      </c>
      <c r="R10" s="661">
        <v>10.028952589599809</v>
      </c>
      <c r="S10" s="811">
        <v>8.8857554151915661</v>
      </c>
      <c r="T10" s="661">
        <v>7.6704519228707264</v>
      </c>
      <c r="U10" s="661">
        <v>11.588997987484619</v>
      </c>
      <c r="V10" s="811">
        <v>9.7781576252616027</v>
      </c>
      <c r="W10" s="661">
        <v>14.63784603686552</v>
      </c>
      <c r="X10" s="661">
        <v>19.689214154066804</v>
      </c>
      <c r="Y10" s="811">
        <v>17.239462310643773</v>
      </c>
      <c r="Z10" s="661">
        <v>8.7651884439464336</v>
      </c>
      <c r="AA10" s="661">
        <v>5.6165816966443893</v>
      </c>
      <c r="AB10" s="811">
        <v>7.0223152861846012</v>
      </c>
      <c r="AC10" s="661">
        <v>10.169855713617389</v>
      </c>
      <c r="AD10" s="661">
        <v>5.682061902466403</v>
      </c>
      <c r="AE10" s="811">
        <v>7.7044085002597784</v>
      </c>
      <c r="AF10" s="661">
        <v>22.878473511101738</v>
      </c>
      <c r="AG10" s="661">
        <v>17.404226130621083</v>
      </c>
      <c r="AH10" s="810">
        <v>20.08649460096634</v>
      </c>
      <c r="AI10" s="124"/>
    </row>
    <row r="11" spans="1:38" s="3" customFormat="1" ht="12.75" customHeight="1" x14ac:dyDescent="0.2">
      <c r="A11" s="5">
        <v>2017</v>
      </c>
      <c r="B11" s="646">
        <v>1108</v>
      </c>
      <c r="C11" s="646">
        <v>1251</v>
      </c>
      <c r="D11" s="646">
        <v>2435</v>
      </c>
      <c r="E11" s="661">
        <v>16.155234657039699</v>
      </c>
      <c r="F11" s="661">
        <v>13.1095123900879</v>
      </c>
      <c r="G11" s="661">
        <v>14.579055441478401</v>
      </c>
      <c r="H11" s="661">
        <v>5.5054151624548702</v>
      </c>
      <c r="I11" s="661">
        <v>5.1159072741806604</v>
      </c>
      <c r="J11" s="661">
        <v>5.2566735112936298</v>
      </c>
      <c r="K11" s="661">
        <v>15.9747292418773</v>
      </c>
      <c r="L11" s="661">
        <v>25.4996003197442</v>
      </c>
      <c r="M11" s="661">
        <v>20.862422997946599</v>
      </c>
      <c r="N11" s="661">
        <v>10.0180505415162</v>
      </c>
      <c r="O11" s="661">
        <v>9.1926458832933697</v>
      </c>
      <c r="P11" s="661">
        <v>9.6098562628336808</v>
      </c>
      <c r="Q11" s="661">
        <v>6.5884476534295997</v>
      </c>
      <c r="R11" s="661">
        <v>11.350919264588301</v>
      </c>
      <c r="S11" s="661">
        <v>9.0349075975359305</v>
      </c>
      <c r="T11" s="661">
        <v>7.4909747292418798</v>
      </c>
      <c r="U11" s="661">
        <v>9.4324540367705794</v>
      </c>
      <c r="V11" s="661">
        <v>8.5010266940451693</v>
      </c>
      <c r="W11" s="661">
        <v>16.245487364620899</v>
      </c>
      <c r="X11" s="661">
        <v>20.623501199040799</v>
      </c>
      <c r="Y11" s="661">
        <v>18.439425051334698</v>
      </c>
      <c r="Z11" s="661">
        <v>8.3032490974729196</v>
      </c>
      <c r="AA11" s="661">
        <v>8.1534772182254205</v>
      </c>
      <c r="AB11" s="1171">
        <v>8.3367556468172506</v>
      </c>
      <c r="AC11" s="661">
        <v>8.9350180505415207</v>
      </c>
      <c r="AD11" s="661">
        <v>6.9544364508393297</v>
      </c>
      <c r="AE11" s="661">
        <v>7.8850102669404496</v>
      </c>
      <c r="AF11" s="661">
        <v>19.494584837545101</v>
      </c>
      <c r="AG11" s="661">
        <v>16.067146282973599</v>
      </c>
      <c r="AH11" s="661">
        <v>17.905544147843901</v>
      </c>
      <c r="AI11" s="1175"/>
    </row>
    <row r="12" spans="1:38" s="3" customFormat="1" ht="12.75" customHeight="1" x14ac:dyDescent="0.2">
      <c r="A12" s="895">
        <v>2018</v>
      </c>
      <c r="B12" s="646">
        <v>922</v>
      </c>
      <c r="C12" s="646">
        <v>1114</v>
      </c>
      <c r="D12" s="646">
        <v>2095</v>
      </c>
      <c r="E12" s="661">
        <v>16.089277765256998</v>
      </c>
      <c r="F12" s="661">
        <v>12.124422593023899</v>
      </c>
      <c r="G12" s="661">
        <v>14.105380860602899</v>
      </c>
      <c r="H12" s="661">
        <v>5.7699855715255604</v>
      </c>
      <c r="I12" s="661">
        <v>7.1354779361680798</v>
      </c>
      <c r="J12" s="661">
        <v>6.3940751619929701</v>
      </c>
      <c r="K12" s="661">
        <v>16.728345304454901</v>
      </c>
      <c r="L12" s="661">
        <v>27.6467312376104</v>
      </c>
      <c r="M12" s="661">
        <v>22.265075143268799</v>
      </c>
      <c r="N12" s="661">
        <v>9.6277097569702903</v>
      </c>
      <c r="O12" s="661">
        <v>10.550203394000199</v>
      </c>
      <c r="P12" s="661">
        <v>10.0622419977273</v>
      </c>
      <c r="Q12" s="661">
        <v>7.7568280282284103</v>
      </c>
      <c r="R12" s="661">
        <v>9.4861018958068595</v>
      </c>
      <c r="S12" s="661">
        <v>8.65312857545565</v>
      </c>
      <c r="T12" s="661">
        <v>8.2524923644612898</v>
      </c>
      <c r="U12" s="661">
        <v>8.6980725405280399</v>
      </c>
      <c r="V12" s="661">
        <v>8.2920293706107699</v>
      </c>
      <c r="W12" s="661">
        <v>14.5178449886414</v>
      </c>
      <c r="X12" s="661">
        <v>20.335129597416</v>
      </c>
      <c r="Y12" s="661">
        <v>17.389131056997599</v>
      </c>
      <c r="Z12" s="661">
        <v>7.6644795615302099</v>
      </c>
      <c r="AA12" s="661">
        <v>7.2872149991623303</v>
      </c>
      <c r="AB12" s="1171">
        <v>7.5444989419891</v>
      </c>
      <c r="AC12" s="661">
        <v>7.6010331919061001</v>
      </c>
      <c r="AD12" s="661">
        <v>6.1411231459064402</v>
      </c>
      <c r="AE12" s="661">
        <v>6.8382310387774297</v>
      </c>
      <c r="AF12" s="661">
        <v>23.397593369207399</v>
      </c>
      <c r="AG12" s="661">
        <v>15.200526741839999</v>
      </c>
      <c r="AH12" s="661">
        <v>19.399307322280801</v>
      </c>
      <c r="AI12" s="1175"/>
    </row>
    <row r="13" spans="1:38" s="3" customFormat="1" ht="6" customHeight="1" x14ac:dyDescent="0.2">
      <c r="A13" s="162"/>
      <c r="B13" s="167"/>
      <c r="C13" s="167"/>
      <c r="D13" s="293"/>
      <c r="E13" s="972"/>
      <c r="F13" s="972"/>
      <c r="G13" s="972"/>
      <c r="H13" s="164"/>
      <c r="I13" s="164"/>
      <c r="J13" s="228"/>
      <c r="K13" s="164"/>
      <c r="L13" s="164"/>
      <c r="M13" s="228"/>
      <c r="N13" s="164"/>
      <c r="O13" s="164"/>
      <c r="P13" s="228"/>
      <c r="Q13" s="164"/>
      <c r="R13" s="164"/>
      <c r="S13" s="228"/>
      <c r="T13" s="164"/>
      <c r="U13" s="164"/>
      <c r="V13" s="228"/>
      <c r="W13" s="164"/>
      <c r="X13" s="164"/>
      <c r="Y13" s="228"/>
      <c r="Z13" s="164"/>
      <c r="AA13" s="164"/>
      <c r="AB13" s="228"/>
      <c r="AC13" s="164"/>
      <c r="AD13" s="164"/>
      <c r="AE13" s="228"/>
      <c r="AF13" s="164"/>
      <c r="AG13" s="164"/>
      <c r="AH13" s="228"/>
    </row>
    <row r="14" spans="1:38" s="3" customFormat="1" ht="15" customHeight="1" x14ac:dyDescent="0.2">
      <c r="A14" s="1313" t="s">
        <v>194</v>
      </c>
      <c r="B14" s="1313"/>
      <c r="C14" s="1313"/>
      <c r="D14" s="1313"/>
      <c r="E14" s="1313"/>
      <c r="F14" s="1313"/>
      <c r="G14" s="1313"/>
      <c r="H14" s="1313"/>
      <c r="I14" s="1313"/>
      <c r="J14" s="1313"/>
      <c r="K14" s="1313"/>
      <c r="L14" s="1313"/>
      <c r="M14" s="1313"/>
      <c r="N14" s="1313"/>
      <c r="O14" s="1313"/>
      <c r="P14" s="1313"/>
      <c r="Q14" s="1313"/>
      <c r="R14" s="1313"/>
      <c r="S14" s="1313"/>
      <c r="T14" s="1313"/>
      <c r="U14" s="1313"/>
      <c r="V14" s="1313"/>
      <c r="W14" s="1313"/>
      <c r="X14" s="1313"/>
      <c r="Y14" s="1313"/>
      <c r="Z14" s="1313"/>
      <c r="AA14" s="1313"/>
      <c r="AB14" s="1313"/>
      <c r="AC14" s="1313"/>
      <c r="AD14" s="1313"/>
      <c r="AE14" s="1313"/>
      <c r="AF14" s="1313"/>
      <c r="AG14" s="1313"/>
      <c r="AH14" s="1313"/>
    </row>
    <row r="15" spans="1:38" s="3" customFormat="1" ht="12.75" customHeight="1" x14ac:dyDescent="0.2">
      <c r="A15" s="5"/>
      <c r="B15" s="23"/>
      <c r="C15" s="23"/>
      <c r="D15" s="23"/>
      <c r="E15" s="891"/>
      <c r="F15" s="891"/>
      <c r="G15" s="891"/>
      <c r="H15" s="108"/>
      <c r="K15" s="23"/>
      <c r="L15" s="108"/>
      <c r="M15" s="526"/>
      <c r="N15" s="108"/>
      <c r="O15" s="108"/>
      <c r="P15" s="526"/>
      <c r="Q15" s="108"/>
      <c r="R15" s="108"/>
      <c r="S15" s="526"/>
      <c r="T15" s="18"/>
    </row>
    <row r="16" spans="1:38" s="1082" customFormat="1" ht="12.75" customHeight="1" x14ac:dyDescent="0.2">
      <c r="A16" s="1173"/>
      <c r="B16" s="72"/>
      <c r="C16" s="877"/>
      <c r="D16" s="72"/>
      <c r="E16" s="884"/>
      <c r="F16" s="884"/>
      <c r="G16" s="884"/>
      <c r="H16" s="884"/>
      <c r="I16" s="884"/>
      <c r="J16" s="72"/>
      <c r="AL16" s="63"/>
    </row>
    <row r="17" spans="1:38" s="1082" customFormat="1" x14ac:dyDescent="0.2">
      <c r="A17" s="1173"/>
      <c r="B17" s="918"/>
      <c r="C17" s="53"/>
      <c r="D17" s="880"/>
      <c r="E17" s="880"/>
      <c r="F17" s="880"/>
      <c r="G17" s="880"/>
      <c r="H17" s="880"/>
      <c r="I17" s="880"/>
      <c r="J17" s="72"/>
      <c r="AL17" s="63"/>
    </row>
    <row r="18" spans="1:38" s="3" customFormat="1" ht="12.75" customHeight="1" x14ac:dyDescent="0.2">
      <c r="A18" s="5"/>
      <c r="B18" s="23"/>
      <c r="C18" s="23"/>
      <c r="D18" s="23"/>
      <c r="E18" s="875"/>
      <c r="F18" s="875"/>
      <c r="G18" s="875"/>
      <c r="H18" s="108"/>
      <c r="K18" s="23"/>
      <c r="L18" s="108"/>
      <c r="M18" s="526"/>
      <c r="N18" s="108"/>
      <c r="O18" s="108"/>
      <c r="P18" s="526"/>
      <c r="Q18" s="108"/>
      <c r="R18" s="108"/>
      <c r="S18" s="526"/>
      <c r="T18" s="18"/>
    </row>
  </sheetData>
  <mergeCells count="15">
    <mergeCell ref="R1:U1"/>
    <mergeCell ref="AK3:AL3"/>
    <mergeCell ref="A2:AH2"/>
    <mergeCell ref="A14:AH14"/>
    <mergeCell ref="T3:V3"/>
    <mergeCell ref="W3:Y3"/>
    <mergeCell ref="Z3:AB3"/>
    <mergeCell ref="AC3:AE3"/>
    <mergeCell ref="AF3:AH3"/>
    <mergeCell ref="B3:D3"/>
    <mergeCell ref="H3:J3"/>
    <mergeCell ref="K3:M3"/>
    <mergeCell ref="N3:P3"/>
    <mergeCell ref="Q3:S3"/>
    <mergeCell ref="E3:G3"/>
  </mergeCells>
  <hyperlinks>
    <hyperlink ref="Q1:R1" location="Tabellförteckning!A1" display="Tabellförteckning!A1"/>
  </hyperlinks>
  <pageMargins left="0.70866141732283472" right="0.70866141732283472" top="0.74803149606299213" bottom="0.74803149606299213" header="0.31496062992125984" footer="0.31496062992125984"/>
  <pageSetup paperSize="9" scale="72"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L32"/>
  <sheetViews>
    <sheetView workbookViewId="0">
      <pane ySplit="4" topLeftCell="A5" activePane="bottomLeft" state="frozen"/>
      <selection activeCell="E15" sqref="E15:K15"/>
      <selection pane="bottomLeft" activeCell="AC22" sqref="AC22"/>
    </sheetView>
  </sheetViews>
  <sheetFormatPr defaultColWidth="9.140625" defaultRowHeight="12.75" x14ac:dyDescent="0.2"/>
  <cols>
    <col min="1" max="1" width="6.7109375" style="18" customWidth="1"/>
    <col min="2" max="3" width="5.7109375" style="18" customWidth="1"/>
    <col min="4" max="4" width="5.7109375" style="530" customWidth="1"/>
    <col min="5" max="7" width="5.7109375" style="1082" customWidth="1"/>
    <col min="8" max="9" width="5.7109375" style="18" customWidth="1"/>
    <col min="10" max="10" width="5.7109375" style="530" customWidth="1"/>
    <col min="11" max="12" width="5.7109375" style="18" customWidth="1"/>
    <col min="13" max="13" width="5.7109375" style="530" customWidth="1"/>
    <col min="14" max="15" width="5.7109375" style="18" customWidth="1"/>
    <col min="16" max="16" width="5.7109375" style="530" customWidth="1"/>
    <col min="17" max="18" width="5.7109375" style="18" customWidth="1"/>
    <col min="19" max="19" width="5.7109375" style="530" customWidth="1"/>
    <col min="20" max="21" width="5.7109375" style="18" customWidth="1"/>
    <col min="22" max="22" width="5.7109375" style="530" customWidth="1"/>
    <col min="23" max="24" width="5.7109375" style="18" customWidth="1"/>
    <col min="25" max="25" width="5.7109375" style="530" customWidth="1"/>
    <col min="26" max="27" width="5.7109375" style="18" customWidth="1"/>
    <col min="28" max="28" width="5.7109375" style="530" customWidth="1"/>
    <col min="29" max="30" width="5.7109375" style="18" customWidth="1"/>
    <col min="31" max="31" width="5.7109375" style="530" customWidth="1"/>
    <col min="32" max="33" width="5.7109375" style="18" customWidth="1"/>
    <col min="34" max="34" width="5.7109375" style="530" customWidth="1"/>
    <col min="35" max="37" width="8.7109375" style="18" customWidth="1"/>
    <col min="38" max="16384" width="9.140625" style="18"/>
  </cols>
  <sheetData>
    <row r="1" spans="1:38" s="74" customFormat="1" ht="30" customHeight="1" x14ac:dyDescent="0.25">
      <c r="A1" s="349"/>
      <c r="B1" s="117"/>
      <c r="C1" s="117"/>
      <c r="D1" s="528"/>
      <c r="E1" s="1081"/>
      <c r="F1" s="1081"/>
      <c r="G1" s="1081"/>
      <c r="H1" s="117"/>
      <c r="I1" s="117"/>
      <c r="J1" s="528"/>
      <c r="K1" s="117"/>
      <c r="L1" s="117"/>
      <c r="M1" s="528"/>
      <c r="N1" s="117"/>
      <c r="Q1" s="430"/>
      <c r="R1" s="1311" t="s">
        <v>328</v>
      </c>
      <c r="S1" s="1311"/>
      <c r="T1" s="1322"/>
      <c r="U1" s="1322"/>
      <c r="V1" s="527"/>
    </row>
    <row r="2" spans="1:38" s="115" customFormat="1" ht="15" customHeight="1" x14ac:dyDescent="0.2">
      <c r="A2" s="1363" t="s">
        <v>455</v>
      </c>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row>
    <row r="3" spans="1:38" ht="66.95" customHeight="1" x14ac:dyDescent="0.2">
      <c r="A3" s="5"/>
      <c r="B3" s="1349" t="s">
        <v>10</v>
      </c>
      <c r="C3" s="1349"/>
      <c r="D3" s="1349"/>
      <c r="E3" s="1358" t="s">
        <v>538</v>
      </c>
      <c r="F3" s="1358"/>
      <c r="G3" s="1358"/>
      <c r="H3" s="1350" t="s">
        <v>11</v>
      </c>
      <c r="I3" s="1350"/>
      <c r="J3" s="1350"/>
      <c r="K3" s="1350" t="s">
        <v>127</v>
      </c>
      <c r="L3" s="1350"/>
      <c r="M3" s="1350"/>
      <c r="N3" s="1350" t="s">
        <v>128</v>
      </c>
      <c r="O3" s="1350"/>
      <c r="P3" s="1350"/>
      <c r="Q3" s="1350" t="s">
        <v>129</v>
      </c>
      <c r="R3" s="1350"/>
      <c r="S3" s="1350"/>
      <c r="T3" s="1350" t="s">
        <v>130</v>
      </c>
      <c r="U3" s="1350"/>
      <c r="V3" s="1350"/>
      <c r="W3" s="1350" t="s">
        <v>13</v>
      </c>
      <c r="X3" s="1350"/>
      <c r="Y3" s="1350"/>
      <c r="Z3" s="1350" t="s">
        <v>12</v>
      </c>
      <c r="AA3" s="1350"/>
      <c r="AB3" s="1350"/>
      <c r="AC3" s="1350" t="s">
        <v>117</v>
      </c>
      <c r="AD3" s="1350"/>
      <c r="AE3" s="1350"/>
      <c r="AF3" s="1350" t="s">
        <v>35</v>
      </c>
      <c r="AG3" s="1350"/>
      <c r="AH3" s="1350"/>
      <c r="AK3" s="1349"/>
      <c r="AL3" s="1349"/>
    </row>
    <row r="4" spans="1:38" s="3" customFormat="1" ht="15" customHeight="1" x14ac:dyDescent="0.2">
      <c r="A4" s="5" t="s">
        <v>39</v>
      </c>
      <c r="B4" s="109" t="s">
        <v>28</v>
      </c>
      <c r="C4" s="109" t="s">
        <v>29</v>
      </c>
      <c r="D4" s="529" t="s">
        <v>382</v>
      </c>
      <c r="E4" s="1" t="s">
        <v>28</v>
      </c>
      <c r="F4" s="1" t="s">
        <v>29</v>
      </c>
      <c r="G4" s="1" t="s">
        <v>382</v>
      </c>
      <c r="H4" s="1" t="s">
        <v>28</v>
      </c>
      <c r="I4" s="1" t="s">
        <v>29</v>
      </c>
      <c r="J4" s="1" t="s">
        <v>382</v>
      </c>
      <c r="K4" s="1" t="s">
        <v>28</v>
      </c>
      <c r="L4" s="1" t="s">
        <v>29</v>
      </c>
      <c r="M4" s="1" t="s">
        <v>382</v>
      </c>
      <c r="N4" s="1" t="s">
        <v>28</v>
      </c>
      <c r="O4" s="1" t="s">
        <v>29</v>
      </c>
      <c r="P4" s="1" t="s">
        <v>382</v>
      </c>
      <c r="Q4" s="1" t="s">
        <v>28</v>
      </c>
      <c r="R4" s="1" t="s">
        <v>29</v>
      </c>
      <c r="S4" s="1" t="s">
        <v>382</v>
      </c>
      <c r="T4" s="1" t="s">
        <v>28</v>
      </c>
      <c r="U4" s="1" t="s">
        <v>29</v>
      </c>
      <c r="V4" s="1" t="s">
        <v>382</v>
      </c>
      <c r="W4" s="1" t="s">
        <v>28</v>
      </c>
      <c r="X4" s="1" t="s">
        <v>29</v>
      </c>
      <c r="Y4" s="1" t="s">
        <v>382</v>
      </c>
      <c r="Z4" s="1" t="s">
        <v>28</v>
      </c>
      <c r="AA4" s="1" t="s">
        <v>29</v>
      </c>
      <c r="AB4" s="1" t="s">
        <v>382</v>
      </c>
      <c r="AC4" s="1" t="s">
        <v>28</v>
      </c>
      <c r="AD4" s="1" t="s">
        <v>29</v>
      </c>
      <c r="AE4" s="1" t="s">
        <v>382</v>
      </c>
      <c r="AF4" s="1" t="s">
        <v>28</v>
      </c>
      <c r="AG4" s="1" t="s">
        <v>29</v>
      </c>
      <c r="AH4" s="1" t="s">
        <v>382</v>
      </c>
    </row>
    <row r="5" spans="1:38" s="8" customFormat="1" ht="6" customHeight="1" x14ac:dyDescent="0.2">
      <c r="A5" s="309"/>
      <c r="B5" s="292"/>
      <c r="C5" s="292"/>
      <c r="D5" s="292"/>
      <c r="E5" s="1169"/>
      <c r="F5" s="1169"/>
      <c r="G5" s="1169"/>
      <c r="H5" s="645"/>
      <c r="I5" s="645"/>
      <c r="J5" s="645"/>
      <c r="K5" s="645"/>
      <c r="L5" s="645"/>
      <c r="M5" s="645"/>
      <c r="N5" s="645"/>
      <c r="O5" s="645"/>
      <c r="P5" s="645"/>
      <c r="Q5" s="645"/>
      <c r="R5" s="645"/>
      <c r="S5" s="645"/>
      <c r="T5" s="645"/>
      <c r="U5" s="645"/>
      <c r="V5" s="645"/>
      <c r="W5" s="645"/>
      <c r="X5" s="645"/>
      <c r="Y5" s="645"/>
      <c r="Z5" s="645"/>
      <c r="AA5" s="645"/>
      <c r="AB5" s="645"/>
      <c r="AC5" s="645"/>
      <c r="AD5" s="645"/>
      <c r="AE5" s="645"/>
      <c r="AF5" s="645"/>
      <c r="AG5" s="645"/>
      <c r="AH5" s="1170"/>
    </row>
    <row r="6" spans="1:38" s="8" customFormat="1" ht="12.75" customHeight="1" x14ac:dyDescent="0.2">
      <c r="A6" s="5">
        <v>2012</v>
      </c>
      <c r="B6" s="646">
        <v>1397</v>
      </c>
      <c r="C6" s="646">
        <v>1590</v>
      </c>
      <c r="D6" s="646">
        <v>2990</v>
      </c>
      <c r="E6" s="810">
        <v>4.5050140577793298</v>
      </c>
      <c r="F6" s="810">
        <v>2.6447241011417799</v>
      </c>
      <c r="G6" s="810">
        <v>3.5703005535388601</v>
      </c>
      <c r="H6" s="661">
        <v>12.595530726296241</v>
      </c>
      <c r="I6" s="661">
        <v>15.469938944053341</v>
      </c>
      <c r="J6" s="810">
        <v>14.020174536488319</v>
      </c>
      <c r="K6" s="661">
        <v>31.779283890473792</v>
      </c>
      <c r="L6" s="661">
        <v>50.438018179606637</v>
      </c>
      <c r="M6" s="810">
        <v>41.110701770415893</v>
      </c>
      <c r="N6" s="661">
        <v>19.782977785721194</v>
      </c>
      <c r="O6" s="661">
        <v>25.663787942666566</v>
      </c>
      <c r="P6" s="810">
        <v>22.737131772822739</v>
      </c>
      <c r="Q6" s="661">
        <v>2.6163750502283678</v>
      </c>
      <c r="R6" s="661">
        <v>4.7017612887900597</v>
      </c>
      <c r="S6" s="810">
        <v>3.6564983322064384</v>
      </c>
      <c r="T6" s="661">
        <v>10.409244662966199</v>
      </c>
      <c r="U6" s="661">
        <v>11.572326285280532</v>
      </c>
      <c r="V6" s="810">
        <v>10.980373397450361</v>
      </c>
      <c r="W6" s="661">
        <v>15.944239026538135</v>
      </c>
      <c r="X6" s="661">
        <v>17.631920097837554</v>
      </c>
      <c r="Y6" s="810">
        <v>16.805569061147821</v>
      </c>
      <c r="Z6" s="661">
        <v>7.5537387620583125</v>
      </c>
      <c r="AA6" s="661">
        <v>4.2533694511989593</v>
      </c>
      <c r="AB6" s="810">
        <v>5.8958891014741637</v>
      </c>
      <c r="AC6" s="661">
        <v>4.7722143445561231</v>
      </c>
      <c r="AD6" s="661">
        <v>2.8638576786499148</v>
      </c>
      <c r="AE6" s="810">
        <v>3.813198159317424</v>
      </c>
      <c r="AF6" s="661">
        <v>10.226913659966492</v>
      </c>
      <c r="AG6" s="661">
        <v>4.8857590912266238</v>
      </c>
      <c r="AH6" s="810">
        <v>7.5459358194043524</v>
      </c>
    </row>
    <row r="7" spans="1:38" ht="12.75" customHeight="1" x14ac:dyDescent="0.2">
      <c r="A7" s="5">
        <v>2013</v>
      </c>
      <c r="B7" s="646">
        <v>1633</v>
      </c>
      <c r="C7" s="646">
        <v>1693</v>
      </c>
      <c r="D7" s="646">
        <v>3339</v>
      </c>
      <c r="E7" s="810">
        <v>7.6619641708380399</v>
      </c>
      <c r="F7" s="810">
        <v>4.2393972313931201</v>
      </c>
      <c r="G7" s="810">
        <v>6.0508235834168103</v>
      </c>
      <c r="H7" s="661">
        <v>11.564305690348675</v>
      </c>
      <c r="I7" s="661">
        <v>14.159258666423543</v>
      </c>
      <c r="J7" s="810">
        <v>12.823577211348608</v>
      </c>
      <c r="K7" s="661">
        <v>32.037582761056242</v>
      </c>
      <c r="L7" s="661">
        <v>50.544675507168357</v>
      </c>
      <c r="M7" s="810">
        <v>40.937472409382799</v>
      </c>
      <c r="N7" s="661">
        <v>16.521212118269084</v>
      </c>
      <c r="O7" s="661">
        <v>20.273915463420092</v>
      </c>
      <c r="P7" s="810">
        <v>18.256362306289986</v>
      </c>
      <c r="Q7" s="661">
        <v>3.1096709702791316</v>
      </c>
      <c r="R7" s="661">
        <v>6.204404680313651</v>
      </c>
      <c r="S7" s="810">
        <v>4.6115781832979721</v>
      </c>
      <c r="T7" s="661">
        <v>10.483073690406966</v>
      </c>
      <c r="U7" s="661">
        <v>12.895084960150019</v>
      </c>
      <c r="V7" s="810">
        <v>11.628843037812816</v>
      </c>
      <c r="W7" s="661">
        <v>16.602730803343178</v>
      </c>
      <c r="X7" s="661">
        <v>18.904607401041414</v>
      </c>
      <c r="Y7" s="810">
        <v>17.731807980011428</v>
      </c>
      <c r="Z7" s="661">
        <v>7.2278686117552882</v>
      </c>
      <c r="AA7" s="661">
        <v>6.7210055918048965</v>
      </c>
      <c r="AB7" s="810">
        <v>6.9866195228185681</v>
      </c>
      <c r="AC7" s="661">
        <v>6.0432948748070414</v>
      </c>
      <c r="AD7" s="661">
        <v>3.5321840187928228</v>
      </c>
      <c r="AE7" s="810">
        <v>4.8455521801684416</v>
      </c>
      <c r="AF7" s="661">
        <v>11.003974895810584</v>
      </c>
      <c r="AG7" s="661">
        <v>5.3470201235380665</v>
      </c>
      <c r="AH7" s="810">
        <v>8.2783418421069044</v>
      </c>
    </row>
    <row r="8" spans="1:38" ht="12.75" customHeight="1" x14ac:dyDescent="0.2">
      <c r="A8" s="5">
        <v>2014</v>
      </c>
      <c r="B8" s="646">
        <v>1457</v>
      </c>
      <c r="C8" s="646">
        <v>1547</v>
      </c>
      <c r="D8" s="646">
        <v>3012</v>
      </c>
      <c r="E8" s="810">
        <v>7.9951784481142001</v>
      </c>
      <c r="F8" s="810">
        <v>4.4888291663412101</v>
      </c>
      <c r="G8" s="810">
        <v>6.2809475256954403</v>
      </c>
      <c r="H8" s="661">
        <v>11.073256090688201</v>
      </c>
      <c r="I8" s="661">
        <v>13.9644185533871</v>
      </c>
      <c r="J8" s="811">
        <v>12.494533584864417</v>
      </c>
      <c r="K8" s="661">
        <v>27.954190053353699</v>
      </c>
      <c r="L8" s="661">
        <v>48.016717036787099</v>
      </c>
      <c r="M8" s="811">
        <v>38.012474156483684</v>
      </c>
      <c r="N8" s="661">
        <v>14.9071449147071</v>
      </c>
      <c r="O8" s="661">
        <v>23.5952887650101</v>
      </c>
      <c r="P8" s="811">
        <v>19.32613832142216</v>
      </c>
      <c r="Q8" s="661">
        <v>3.2411844315166398</v>
      </c>
      <c r="R8" s="661">
        <v>5.1271455966529897</v>
      </c>
      <c r="S8" s="811">
        <v>4.1788569554787545</v>
      </c>
      <c r="T8" s="661">
        <v>8.7344386117061994</v>
      </c>
      <c r="U8" s="661">
        <v>11.583118454670201</v>
      </c>
      <c r="V8" s="811">
        <v>10.173698299305224</v>
      </c>
      <c r="W8" s="661">
        <v>17.424724163866401</v>
      </c>
      <c r="X8" s="661">
        <v>16.762411033078902</v>
      </c>
      <c r="Y8" s="811">
        <v>17.079375279249227</v>
      </c>
      <c r="Z8" s="661">
        <v>8.2083464397769799</v>
      </c>
      <c r="AA8" s="661">
        <v>5.65875663005197</v>
      </c>
      <c r="AB8" s="811">
        <v>6.9073854996998723</v>
      </c>
      <c r="AC8" s="661">
        <v>6.392316861642076</v>
      </c>
      <c r="AD8" s="661">
        <v>4.2997054597854243</v>
      </c>
      <c r="AE8" s="811">
        <v>5.3585515941724911</v>
      </c>
      <c r="AF8" s="661">
        <v>16.207286659329299</v>
      </c>
      <c r="AG8" s="661">
        <v>7.5795128704255497</v>
      </c>
      <c r="AH8" s="810">
        <v>11.835493881035937</v>
      </c>
    </row>
    <row r="9" spans="1:38" ht="12.75" customHeight="1" x14ac:dyDescent="0.2">
      <c r="A9" s="5">
        <v>2015</v>
      </c>
      <c r="B9" s="646">
        <v>1532</v>
      </c>
      <c r="C9" s="646">
        <v>1586</v>
      </c>
      <c r="D9" s="646">
        <v>3137</v>
      </c>
      <c r="E9" s="810">
        <v>8.9473188977356397</v>
      </c>
      <c r="F9" s="810">
        <v>5.3582740050207196</v>
      </c>
      <c r="G9" s="810">
        <v>7.1458583145170804</v>
      </c>
      <c r="H9" s="661">
        <v>10.405349217323709</v>
      </c>
      <c r="I9" s="661">
        <v>14.947067674156678</v>
      </c>
      <c r="J9" s="810">
        <v>12.553050375114921</v>
      </c>
      <c r="K9" s="661">
        <v>27.428962878540837</v>
      </c>
      <c r="L9" s="661">
        <v>45.891270571420975</v>
      </c>
      <c r="M9" s="810">
        <v>36.569362167088087</v>
      </c>
      <c r="N9" s="661">
        <v>17.19678278036502</v>
      </c>
      <c r="O9" s="661">
        <v>21.384566385998308</v>
      </c>
      <c r="P9" s="810">
        <v>19.226829466496678</v>
      </c>
      <c r="Q9" s="661">
        <v>4.7906769783938188</v>
      </c>
      <c r="R9" s="661">
        <v>7.1984502009790523</v>
      </c>
      <c r="S9" s="810">
        <v>5.9656381535528542</v>
      </c>
      <c r="T9" s="661">
        <v>10.154283610304157</v>
      </c>
      <c r="U9" s="661">
        <v>11.762961991269204</v>
      </c>
      <c r="V9" s="810">
        <v>10.939639405856289</v>
      </c>
      <c r="W9" s="661">
        <v>17.24877034854045</v>
      </c>
      <c r="X9" s="661">
        <v>19.019333167102008</v>
      </c>
      <c r="Y9" s="810">
        <v>18.037890723250236</v>
      </c>
      <c r="Z9" s="661">
        <v>8.0005179774921729</v>
      </c>
      <c r="AA9" s="661">
        <v>4.7830865435063501</v>
      </c>
      <c r="AB9" s="810">
        <v>6.4496257896652169</v>
      </c>
      <c r="AC9" s="661">
        <v>8.1850458594255802</v>
      </c>
      <c r="AD9" s="661">
        <v>3.0537255234641401</v>
      </c>
      <c r="AE9" s="810">
        <v>5.7333212409451457</v>
      </c>
      <c r="AF9" s="661">
        <v>15.660531910605672</v>
      </c>
      <c r="AG9" s="661">
        <v>8.7151657904991335</v>
      </c>
      <c r="AH9" s="810">
        <v>12.216425497074964</v>
      </c>
    </row>
    <row r="10" spans="1:38" s="622" customFormat="1" ht="12.75" customHeight="1" x14ac:dyDescent="0.2">
      <c r="A10" s="621">
        <v>2016</v>
      </c>
      <c r="B10" s="646">
        <v>1372</v>
      </c>
      <c r="C10" s="646">
        <v>1603</v>
      </c>
      <c r="D10" s="646">
        <v>3016</v>
      </c>
      <c r="E10" s="810">
        <v>7.1680362313069201</v>
      </c>
      <c r="F10" s="810">
        <v>4.8285153536132297</v>
      </c>
      <c r="G10" s="810">
        <v>6.1135740082826704</v>
      </c>
      <c r="H10" s="661">
        <v>11.098766033038679</v>
      </c>
      <c r="I10" s="661">
        <v>17.031505073982618</v>
      </c>
      <c r="J10" s="810">
        <v>13.995047468333169</v>
      </c>
      <c r="K10" s="661">
        <v>25.812963771083297</v>
      </c>
      <c r="L10" s="661">
        <v>45.068307697923892</v>
      </c>
      <c r="M10" s="810">
        <v>35.236869582874476</v>
      </c>
      <c r="N10" s="661">
        <v>19.137455936354023</v>
      </c>
      <c r="O10" s="661">
        <v>21.087499622882927</v>
      </c>
      <c r="P10" s="810">
        <v>20.078692375285147</v>
      </c>
      <c r="Q10" s="661">
        <v>5.3075943362698901</v>
      </c>
      <c r="R10" s="661">
        <v>6.5443429030386362</v>
      </c>
      <c r="S10" s="810">
        <v>5.8954329286552118</v>
      </c>
      <c r="T10" s="661">
        <v>10.988302916600141</v>
      </c>
      <c r="U10" s="661">
        <v>12.205859922898002</v>
      </c>
      <c r="V10" s="810">
        <v>11.555971043336978</v>
      </c>
      <c r="W10" s="661">
        <v>20.655460037843017</v>
      </c>
      <c r="X10" s="661">
        <v>19.288618470063973</v>
      </c>
      <c r="Y10" s="810">
        <v>19.883809628770386</v>
      </c>
      <c r="Z10" s="661">
        <v>7.3295209789991089</v>
      </c>
      <c r="AA10" s="661">
        <v>5.502935038023443</v>
      </c>
      <c r="AB10" s="810">
        <v>6.4191999846555481</v>
      </c>
      <c r="AC10" s="661">
        <v>7.3251299645956838</v>
      </c>
      <c r="AD10" s="661">
        <v>2.8947268352393429</v>
      </c>
      <c r="AE10" s="810">
        <v>5.1316071130537395</v>
      </c>
      <c r="AF10" s="661">
        <v>15.662867882507312</v>
      </c>
      <c r="AG10" s="661">
        <v>10.466644027643921</v>
      </c>
      <c r="AH10" s="810">
        <v>13.087778289612528</v>
      </c>
    </row>
    <row r="11" spans="1:38" ht="12.75" customHeight="1" x14ac:dyDescent="0.2">
      <c r="A11" s="5">
        <v>2017</v>
      </c>
      <c r="B11" s="646">
        <v>1689</v>
      </c>
      <c r="C11" s="646">
        <v>1819</v>
      </c>
      <c r="D11" s="646">
        <v>3560</v>
      </c>
      <c r="E11" s="810">
        <v>8.4581783421142394</v>
      </c>
      <c r="F11" s="810">
        <v>5.6848557523475396</v>
      </c>
      <c r="G11" s="810">
        <v>7.1568730030075898</v>
      </c>
      <c r="H11" s="661">
        <v>9.32454893166285</v>
      </c>
      <c r="I11" s="661">
        <v>14.4775679005276</v>
      </c>
      <c r="J11" s="661">
        <v>11.725823548553</v>
      </c>
      <c r="K11" s="661">
        <v>26.7174056312329</v>
      </c>
      <c r="L11" s="661">
        <v>45.879400546919904</v>
      </c>
      <c r="M11" s="661">
        <v>35.6056453599642</v>
      </c>
      <c r="N11" s="661">
        <v>17.3440294392427</v>
      </c>
      <c r="O11" s="661">
        <v>22.3844477793881</v>
      </c>
      <c r="P11" s="661">
        <v>19.716378156299999</v>
      </c>
      <c r="Q11" s="661">
        <v>4.6658851043132898</v>
      </c>
      <c r="R11" s="661">
        <v>7.1661687913001604</v>
      </c>
      <c r="S11" s="661">
        <v>5.8451416910740397</v>
      </c>
      <c r="T11" s="661">
        <v>11.1925222588411</v>
      </c>
      <c r="U11" s="661">
        <v>13.553348028436901</v>
      </c>
      <c r="V11" s="661">
        <v>12.3240375860537</v>
      </c>
      <c r="W11" s="661">
        <v>18.992754784809701</v>
      </c>
      <c r="X11" s="661">
        <v>20.0818588261331</v>
      </c>
      <c r="Y11" s="661">
        <v>19.446345360088099</v>
      </c>
      <c r="Z11" s="661">
        <v>6.51140716990811</v>
      </c>
      <c r="AA11" s="661">
        <v>4.5284271091814698</v>
      </c>
      <c r="AB11" s="661">
        <v>5.5780891957549601</v>
      </c>
      <c r="AC11" s="661">
        <v>6.5575226958394897</v>
      </c>
      <c r="AD11" s="661">
        <v>3.1549522898389299</v>
      </c>
      <c r="AE11" s="661">
        <v>4.99144393940424</v>
      </c>
      <c r="AF11" s="661">
        <v>15.8389288468326</v>
      </c>
      <c r="AG11" s="661">
        <v>9.7521562813683804</v>
      </c>
      <c r="AH11" s="661">
        <v>13.0574224653194</v>
      </c>
      <c r="AI11" s="638"/>
    </row>
    <row r="12" spans="1:38" s="933" customFormat="1" ht="12.75" customHeight="1" x14ac:dyDescent="0.2">
      <c r="A12" s="895">
        <v>2018</v>
      </c>
      <c r="B12" s="646">
        <v>1676</v>
      </c>
      <c r="C12" s="646">
        <v>1816</v>
      </c>
      <c r="D12" s="646">
        <v>3534</v>
      </c>
      <c r="E12" s="810">
        <v>9.5864769116264803</v>
      </c>
      <c r="F12" s="810">
        <v>4.5375701994273197</v>
      </c>
      <c r="G12" s="810">
        <v>7.1709041523163899</v>
      </c>
      <c r="H12" s="810">
        <v>11.138122601236599</v>
      </c>
      <c r="I12" s="810">
        <v>13.494493572561501</v>
      </c>
      <c r="J12" s="810">
        <v>12.1479027961228</v>
      </c>
      <c r="K12" s="810">
        <v>23.8521082253747</v>
      </c>
      <c r="L12" s="810">
        <v>42.270311734790297</v>
      </c>
      <c r="M12" s="810">
        <v>32.501031593163397</v>
      </c>
      <c r="N12" s="661">
        <v>16.8563382001816</v>
      </c>
      <c r="O12" s="661">
        <v>21.6564528598077</v>
      </c>
      <c r="P12" s="661">
        <v>19.236174202651799</v>
      </c>
      <c r="Q12" s="810">
        <v>4.89196298538379</v>
      </c>
      <c r="R12" s="810">
        <v>6.9772109893530603</v>
      </c>
      <c r="S12" s="810">
        <v>5.8477955782191202</v>
      </c>
      <c r="T12" s="810">
        <v>11.590838009037199</v>
      </c>
      <c r="U12" s="810">
        <v>13.568556738384</v>
      </c>
      <c r="V12" s="810">
        <v>12.529405054750001</v>
      </c>
      <c r="W12" s="810">
        <v>17.765572847615299</v>
      </c>
      <c r="X12" s="810">
        <v>21.7412161464764</v>
      </c>
      <c r="Y12" s="810">
        <v>19.660030196631599</v>
      </c>
      <c r="Z12" s="810">
        <v>8.0201307582767996</v>
      </c>
      <c r="AA12" s="810">
        <v>5.7850984315694696</v>
      </c>
      <c r="AB12" s="810">
        <v>7.0663910865432698</v>
      </c>
      <c r="AC12" s="661">
        <v>6.5927039309544897</v>
      </c>
      <c r="AD12" s="661">
        <v>3.4250121249126702</v>
      </c>
      <c r="AE12" s="661">
        <v>5.1584947875898601</v>
      </c>
      <c r="AF12" s="810">
        <v>14.8150349106437</v>
      </c>
      <c r="AG12" s="810">
        <v>8.9991572494292402</v>
      </c>
      <c r="AH12" s="810">
        <v>12.0030954500828</v>
      </c>
      <c r="AI12" s="638"/>
    </row>
    <row r="13" spans="1:38" s="3" customFormat="1" ht="6" customHeight="1" x14ac:dyDescent="0.2">
      <c r="A13" s="164"/>
      <c r="B13" s="164"/>
      <c r="C13" s="168"/>
      <c r="D13" s="307"/>
      <c r="E13" s="972"/>
      <c r="F13" s="972"/>
      <c r="G13" s="972"/>
      <c r="H13" s="163"/>
      <c r="I13" s="163"/>
      <c r="J13" s="525"/>
      <c r="K13" s="163"/>
      <c r="L13" s="163"/>
      <c r="M13" s="525"/>
      <c r="N13" s="164"/>
      <c r="O13" s="164"/>
      <c r="P13" s="228"/>
      <c r="Q13" s="164"/>
      <c r="R13" s="164"/>
      <c r="S13" s="228"/>
      <c r="T13" s="164"/>
      <c r="U13" s="164"/>
      <c r="V13" s="228"/>
      <c r="W13" s="164"/>
      <c r="X13" s="164"/>
      <c r="Y13" s="228"/>
      <c r="Z13" s="164"/>
      <c r="AA13" s="164"/>
      <c r="AB13" s="228"/>
      <c r="AC13" s="164"/>
      <c r="AD13" s="164"/>
      <c r="AE13" s="228"/>
      <c r="AF13" s="164"/>
      <c r="AG13" s="164"/>
      <c r="AH13" s="228"/>
    </row>
    <row r="14" spans="1:38" s="3" customFormat="1" ht="12.75" customHeight="1" x14ac:dyDescent="0.2">
      <c r="A14" s="1313" t="s">
        <v>194</v>
      </c>
      <c r="B14" s="1313"/>
      <c r="C14" s="1313"/>
      <c r="D14" s="1313"/>
      <c r="E14" s="1313"/>
      <c r="F14" s="1313"/>
      <c r="G14" s="1313"/>
      <c r="H14" s="1313"/>
      <c r="I14" s="1313"/>
      <c r="J14" s="1313"/>
      <c r="K14" s="1313"/>
      <c r="L14" s="1313"/>
      <c r="M14" s="1313"/>
      <c r="N14" s="1313"/>
      <c r="O14" s="1313"/>
      <c r="P14" s="1313"/>
      <c r="Q14" s="1313"/>
      <c r="R14" s="1313"/>
      <c r="S14" s="1313"/>
      <c r="T14" s="1313"/>
      <c r="U14" s="1313"/>
      <c r="V14" s="1313"/>
      <c r="W14" s="1313"/>
      <c r="X14" s="1313"/>
      <c r="Y14" s="1313"/>
      <c r="Z14" s="1313"/>
      <c r="AA14" s="1313"/>
      <c r="AB14" s="1313"/>
      <c r="AC14" s="1313"/>
      <c r="AD14" s="1313"/>
      <c r="AE14" s="1313"/>
      <c r="AF14" s="1313"/>
      <c r="AG14" s="1313"/>
      <c r="AH14" s="1313"/>
    </row>
    <row r="15" spans="1:38" x14ac:dyDescent="0.2">
      <c r="E15" s="919"/>
      <c r="F15" s="919"/>
      <c r="G15" s="919"/>
    </row>
    <row r="16" spans="1:38" s="1082" customFormat="1" ht="12.75" customHeight="1" x14ac:dyDescent="0.2">
      <c r="A16" s="1173"/>
      <c r="B16" s="72"/>
      <c r="C16" s="877"/>
      <c r="D16" s="72"/>
      <c r="E16" s="884"/>
      <c r="F16" s="884"/>
      <c r="G16" s="884"/>
      <c r="H16" s="884"/>
      <c r="I16" s="884"/>
      <c r="AL16" s="63"/>
    </row>
    <row r="17" spans="1:38" s="1082" customFormat="1" x14ac:dyDescent="0.2">
      <c r="A17" s="1173"/>
      <c r="B17" s="918"/>
      <c r="C17" s="53"/>
      <c r="D17" s="880"/>
      <c r="E17" s="880"/>
      <c r="F17" s="880"/>
      <c r="G17" s="880"/>
      <c r="H17" s="880"/>
      <c r="I17" s="880"/>
      <c r="AL17" s="63"/>
    </row>
    <row r="18" spans="1:38" x14ac:dyDescent="0.2">
      <c r="E18" s="920"/>
      <c r="F18" s="920"/>
      <c r="G18" s="920"/>
    </row>
    <row r="19" spans="1:38" x14ac:dyDescent="0.2">
      <c r="E19" s="3"/>
      <c r="F19" s="3"/>
      <c r="G19" s="3"/>
    </row>
    <row r="20" spans="1:38" x14ac:dyDescent="0.2">
      <c r="E20" s="810"/>
      <c r="F20" s="810"/>
      <c r="G20" s="810"/>
      <c r="H20" s="1084"/>
    </row>
    <row r="21" spans="1:38" x14ac:dyDescent="0.2">
      <c r="E21" s="810"/>
      <c r="F21" s="810"/>
      <c r="G21" s="810"/>
      <c r="H21" s="1084"/>
    </row>
    <row r="22" spans="1:38" x14ac:dyDescent="0.2">
      <c r="E22" s="810"/>
      <c r="F22" s="810"/>
      <c r="G22" s="810"/>
      <c r="H22" s="1084"/>
    </row>
    <row r="23" spans="1:38" x14ac:dyDescent="0.2">
      <c r="E23" s="810"/>
      <c r="F23" s="810"/>
      <c r="G23" s="810"/>
      <c r="H23" s="1084"/>
    </row>
    <row r="24" spans="1:38" x14ac:dyDescent="0.2">
      <c r="E24" s="810"/>
      <c r="F24" s="810"/>
      <c r="G24" s="810"/>
      <c r="H24" s="1084"/>
    </row>
    <row r="25" spans="1:38" x14ac:dyDescent="0.2">
      <c r="E25" s="810"/>
      <c r="F25" s="810"/>
      <c r="G25" s="810"/>
      <c r="H25" s="1084"/>
    </row>
    <row r="26" spans="1:38" x14ac:dyDescent="0.2">
      <c r="E26" s="810"/>
      <c r="F26" s="810"/>
      <c r="G26" s="810"/>
      <c r="H26" s="1084"/>
    </row>
    <row r="27" spans="1:38" x14ac:dyDescent="0.2">
      <c r="E27" s="887"/>
      <c r="F27" s="887"/>
      <c r="G27" s="887"/>
    </row>
    <row r="28" spans="1:38" x14ac:dyDescent="0.2">
      <c r="E28" s="921"/>
      <c r="F28" s="921"/>
      <c r="G28" s="921"/>
    </row>
    <row r="29" spans="1:38" x14ac:dyDescent="0.2">
      <c r="E29" s="886"/>
      <c r="F29" s="886"/>
      <c r="G29" s="886"/>
    </row>
    <row r="30" spans="1:38" x14ac:dyDescent="0.2">
      <c r="E30" s="922"/>
      <c r="F30" s="922"/>
      <c r="G30" s="922"/>
    </row>
    <row r="31" spans="1:38" x14ac:dyDescent="0.2">
      <c r="E31" s="922"/>
      <c r="F31" s="922"/>
      <c r="G31" s="922"/>
    </row>
    <row r="32" spans="1:38" x14ac:dyDescent="0.2">
      <c r="E32" s="887"/>
      <c r="F32" s="887"/>
      <c r="G32" s="887"/>
    </row>
  </sheetData>
  <mergeCells count="15">
    <mergeCell ref="R1:U1"/>
    <mergeCell ref="AK3:AL3"/>
    <mergeCell ref="B3:D3"/>
    <mergeCell ref="A2:AH2"/>
    <mergeCell ref="H3:J3"/>
    <mergeCell ref="K3:M3"/>
    <mergeCell ref="N3:P3"/>
    <mergeCell ref="Q3:S3"/>
    <mergeCell ref="T3:V3"/>
    <mergeCell ref="E3:G3"/>
    <mergeCell ref="A14:AH14"/>
    <mergeCell ref="W3:Y3"/>
    <mergeCell ref="Z3:AB3"/>
    <mergeCell ref="AC3:AE3"/>
    <mergeCell ref="AF3:AH3"/>
  </mergeCells>
  <hyperlinks>
    <hyperlink ref="Q1:R1" location="Tabellförteckning!A1" display="Tabellförteckning!A1"/>
  </hyperlinks>
  <pageMargins left="0.70866141732283472" right="0.70866141732283472" top="0.74803149606299213" bottom="0.74803149606299213" header="0.31496062992125984" footer="0.31496062992125984"/>
  <pageSetup paperSize="9" scale="72"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R27"/>
  <sheetViews>
    <sheetView workbookViewId="0">
      <pane ySplit="4" topLeftCell="A5" activePane="bottomLeft" state="frozen"/>
      <selection activeCell="E15" sqref="E15:K15"/>
      <selection pane="bottomLeft" activeCell="U33" sqref="U33"/>
    </sheetView>
  </sheetViews>
  <sheetFormatPr defaultColWidth="9.140625" defaultRowHeight="12.75" x14ac:dyDescent="0.2"/>
  <cols>
    <col min="1" max="1" width="6.7109375" style="926" customWidth="1"/>
    <col min="2" max="4" width="5.7109375" style="926" customWidth="1"/>
    <col min="5" max="7" width="5.7109375" style="1082" customWidth="1"/>
    <col min="8" max="25" width="5.7109375" style="926" customWidth="1"/>
    <col min="26" max="28" width="5.7109375" style="1082" customWidth="1"/>
    <col min="29" max="37" width="5.7109375" style="926" customWidth="1"/>
    <col min="38" max="40" width="8.7109375" style="926" customWidth="1"/>
    <col min="41" max="16384" width="9.140625" style="926"/>
  </cols>
  <sheetData>
    <row r="1" spans="1:44" s="74" customFormat="1" ht="30" customHeight="1" x14ac:dyDescent="0.25">
      <c r="A1" s="349"/>
      <c r="B1" s="824"/>
      <c r="C1" s="824"/>
      <c r="D1" s="824"/>
      <c r="E1" s="1081"/>
      <c r="F1" s="1081"/>
      <c r="G1" s="1081"/>
      <c r="H1" s="824"/>
      <c r="I1" s="824"/>
      <c r="J1" s="824"/>
      <c r="K1" s="824"/>
      <c r="L1" s="824"/>
      <c r="M1" s="824"/>
      <c r="N1" s="824"/>
      <c r="Q1" s="923"/>
      <c r="R1" s="1311" t="s">
        <v>328</v>
      </c>
      <c r="S1" s="1311"/>
      <c r="T1" s="1322"/>
      <c r="U1" s="1322"/>
      <c r="V1" s="924"/>
    </row>
    <row r="2" spans="1:44" s="927" customFormat="1" ht="15" customHeight="1" x14ac:dyDescent="0.2">
      <c r="A2" s="1316" t="s">
        <v>495</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row>
    <row r="3" spans="1:44" ht="66.75" customHeight="1" x14ac:dyDescent="0.2">
      <c r="A3" s="6"/>
      <c r="B3" s="1350" t="s">
        <v>10</v>
      </c>
      <c r="C3" s="1350"/>
      <c r="D3" s="1350"/>
      <c r="E3" s="1358" t="s">
        <v>539</v>
      </c>
      <c r="F3" s="1358"/>
      <c r="G3" s="1358"/>
      <c r="H3" s="1350" t="s">
        <v>11</v>
      </c>
      <c r="I3" s="1350"/>
      <c r="J3" s="1350"/>
      <c r="K3" s="1350" t="s">
        <v>127</v>
      </c>
      <c r="L3" s="1350"/>
      <c r="M3" s="1350"/>
      <c r="N3" s="1350" t="s">
        <v>128</v>
      </c>
      <c r="O3" s="1350"/>
      <c r="P3" s="1350"/>
      <c r="Q3" s="1350" t="s">
        <v>129</v>
      </c>
      <c r="R3" s="1350"/>
      <c r="S3" s="1350"/>
      <c r="T3" s="1350" t="s">
        <v>130</v>
      </c>
      <c r="U3" s="1350"/>
      <c r="V3" s="1350"/>
      <c r="W3" s="1350" t="s">
        <v>605</v>
      </c>
      <c r="X3" s="1350"/>
      <c r="Y3" s="1350"/>
      <c r="Z3" s="1350" t="s">
        <v>540</v>
      </c>
      <c r="AA3" s="1350"/>
      <c r="AB3" s="1350"/>
      <c r="AC3" s="1350" t="s">
        <v>12</v>
      </c>
      <c r="AD3" s="1350"/>
      <c r="AE3" s="1350"/>
      <c r="AF3" s="1350" t="s">
        <v>117</v>
      </c>
      <c r="AG3" s="1350"/>
      <c r="AH3" s="1350"/>
      <c r="AI3" s="1350" t="s">
        <v>35</v>
      </c>
      <c r="AJ3" s="1350"/>
      <c r="AK3" s="1350"/>
      <c r="AN3" s="1349"/>
      <c r="AO3" s="1349"/>
    </row>
    <row r="4" spans="1:44" s="3" customFormat="1" ht="15" customHeight="1" x14ac:dyDescent="0.2">
      <c r="A4" s="6" t="s">
        <v>39</v>
      </c>
      <c r="B4" s="1" t="s">
        <v>28</v>
      </c>
      <c r="C4" s="1" t="s">
        <v>29</v>
      </c>
      <c r="D4" s="1" t="s">
        <v>382</v>
      </c>
      <c r="E4" s="1" t="s">
        <v>28</v>
      </c>
      <c r="F4" s="1" t="s">
        <v>29</v>
      </c>
      <c r="G4" s="1" t="s">
        <v>382</v>
      </c>
      <c r="H4" s="1" t="s">
        <v>28</v>
      </c>
      <c r="I4" s="1" t="s">
        <v>29</v>
      </c>
      <c r="J4" s="1" t="s">
        <v>382</v>
      </c>
      <c r="K4" s="1" t="s">
        <v>28</v>
      </c>
      <c r="L4" s="1" t="s">
        <v>29</v>
      </c>
      <c r="M4" s="1" t="s">
        <v>382</v>
      </c>
      <c r="N4" s="1" t="s">
        <v>28</v>
      </c>
      <c r="O4" s="1" t="s">
        <v>29</v>
      </c>
      <c r="P4" s="1" t="s">
        <v>382</v>
      </c>
      <c r="Q4" s="1" t="s">
        <v>28</v>
      </c>
      <c r="R4" s="1" t="s">
        <v>29</v>
      </c>
      <c r="S4" s="1" t="s">
        <v>382</v>
      </c>
      <c r="T4" s="1" t="s">
        <v>28</v>
      </c>
      <c r="U4" s="1" t="s">
        <v>29</v>
      </c>
      <c r="V4" s="1" t="s">
        <v>382</v>
      </c>
      <c r="W4" s="1" t="s">
        <v>28</v>
      </c>
      <c r="X4" s="1" t="s">
        <v>29</v>
      </c>
      <c r="Y4" s="1" t="s">
        <v>382</v>
      </c>
      <c r="Z4" s="1" t="s">
        <v>28</v>
      </c>
      <c r="AA4" s="1" t="s">
        <v>29</v>
      </c>
      <c r="AB4" s="1" t="s">
        <v>382</v>
      </c>
      <c r="AC4" s="1" t="s">
        <v>28</v>
      </c>
      <c r="AD4" s="1" t="s">
        <v>29</v>
      </c>
      <c r="AE4" s="1" t="s">
        <v>382</v>
      </c>
      <c r="AF4" s="1" t="s">
        <v>28</v>
      </c>
      <c r="AG4" s="1" t="s">
        <v>29</v>
      </c>
      <c r="AH4" s="1" t="s">
        <v>382</v>
      </c>
      <c r="AI4" s="1" t="s">
        <v>28</v>
      </c>
      <c r="AJ4" s="1" t="s">
        <v>29</v>
      </c>
      <c r="AK4" s="1" t="s">
        <v>382</v>
      </c>
    </row>
    <row r="5" spans="1:44" s="3" customFormat="1" ht="6" customHeight="1" x14ac:dyDescent="0.2">
      <c r="A5" s="306"/>
      <c r="B5" s="1176"/>
      <c r="C5" s="1176"/>
      <c r="D5" s="1176"/>
      <c r="E5" s="1169"/>
      <c r="F5" s="1169"/>
      <c r="G5" s="1169"/>
      <c r="H5" s="645"/>
      <c r="I5" s="645"/>
      <c r="J5" s="645"/>
      <c r="K5" s="645"/>
      <c r="L5" s="645"/>
      <c r="M5" s="645"/>
      <c r="N5" s="645"/>
      <c r="O5" s="645"/>
      <c r="P5" s="645"/>
      <c r="Q5" s="645"/>
      <c r="R5" s="645"/>
      <c r="S5" s="645"/>
      <c r="T5" s="645"/>
      <c r="U5" s="645"/>
      <c r="V5" s="645"/>
      <c r="W5" s="645"/>
      <c r="X5" s="645"/>
      <c r="Y5" s="645"/>
      <c r="Z5" s="645"/>
      <c r="AA5" s="645"/>
      <c r="AB5" s="645"/>
      <c r="AC5" s="645"/>
      <c r="AD5" s="645"/>
      <c r="AE5" s="645"/>
      <c r="AF5" s="645"/>
      <c r="AG5" s="645"/>
      <c r="AH5" s="645"/>
      <c r="AI5" s="645"/>
      <c r="AJ5" s="645"/>
      <c r="AK5" s="1170"/>
    </row>
    <row r="6" spans="1:44" s="3" customFormat="1" ht="12.75" customHeight="1" x14ac:dyDescent="0.2">
      <c r="A6" s="6">
        <v>2012</v>
      </c>
      <c r="B6" s="646">
        <v>1194</v>
      </c>
      <c r="C6" s="646">
        <v>1344</v>
      </c>
      <c r="D6" s="646">
        <v>2544</v>
      </c>
      <c r="E6" s="661">
        <v>25.3276967039182</v>
      </c>
      <c r="F6" s="661">
        <v>28.746118009743999</v>
      </c>
      <c r="G6" s="661">
        <v>27.028156155216099</v>
      </c>
      <c r="H6" s="661">
        <v>2.2452630236927198</v>
      </c>
      <c r="I6" s="661">
        <v>1.2519129162830001</v>
      </c>
      <c r="J6" s="661">
        <v>1.72836397957344</v>
      </c>
      <c r="K6" s="661">
        <v>8.9477456953258407</v>
      </c>
      <c r="L6" s="661">
        <v>14.743897338879</v>
      </c>
      <c r="M6" s="661">
        <v>11.9510704954172</v>
      </c>
      <c r="N6" s="661">
        <v>1.68810437494861</v>
      </c>
      <c r="O6" s="661">
        <v>0.74997419516531905</v>
      </c>
      <c r="P6" s="661">
        <v>1.2009643190911301</v>
      </c>
      <c r="Q6" s="661">
        <v>0.74555164404194796</v>
      </c>
      <c r="R6" s="661">
        <v>1.5738205154875</v>
      </c>
      <c r="S6" s="661">
        <v>1.1703444695621901</v>
      </c>
      <c r="T6" s="661">
        <v>1.9873952546656399</v>
      </c>
      <c r="U6" s="661">
        <v>2.1381367118878201</v>
      </c>
      <c r="V6" s="661">
        <v>2.0998214146438801</v>
      </c>
      <c r="W6" s="661">
        <v>11.837285273226399</v>
      </c>
      <c r="X6" s="661">
        <v>9.8270913560589594</v>
      </c>
      <c r="Y6" s="661">
        <v>10.773973984300699</v>
      </c>
      <c r="Z6" s="661">
        <v>1.7097842919269399</v>
      </c>
      <c r="AA6" s="661">
        <v>1.7856554146980099</v>
      </c>
      <c r="AB6" s="661">
        <v>1.7448053867220901</v>
      </c>
      <c r="AC6" s="661">
        <v>5.9733216605530997</v>
      </c>
      <c r="AD6" s="661">
        <v>3.2321650680949401</v>
      </c>
      <c r="AE6" s="661">
        <v>4.5869672244334003</v>
      </c>
      <c r="AF6" s="661">
        <v>10.4206941390857</v>
      </c>
      <c r="AG6" s="661">
        <v>8.2493794375265992</v>
      </c>
      <c r="AH6" s="661">
        <v>9.3172677934777894</v>
      </c>
      <c r="AI6" s="661">
        <v>35.797856694269399</v>
      </c>
      <c r="AJ6" s="661">
        <v>34.731562466408803</v>
      </c>
      <c r="AK6" s="661">
        <v>35.321881028047102</v>
      </c>
    </row>
    <row r="7" spans="1:44" s="3" customFormat="1" ht="12.75" customHeight="1" x14ac:dyDescent="0.2">
      <c r="A7" s="6">
        <v>2013</v>
      </c>
      <c r="B7" s="646">
        <v>1161</v>
      </c>
      <c r="C7" s="646">
        <v>1278</v>
      </c>
      <c r="D7" s="646">
        <v>2454</v>
      </c>
      <c r="E7" s="661">
        <v>30.195268980997099</v>
      </c>
      <c r="F7" s="661">
        <v>29.670937405122</v>
      </c>
      <c r="G7" s="661">
        <v>29.862317687740799</v>
      </c>
      <c r="H7" s="661">
        <v>2.1084908694917202</v>
      </c>
      <c r="I7" s="661">
        <v>1.74727560718325</v>
      </c>
      <c r="J7" s="661">
        <v>1.9095926493414299</v>
      </c>
      <c r="K7" s="661">
        <v>9.21747211817347</v>
      </c>
      <c r="L7" s="661">
        <v>15.7988868121589</v>
      </c>
      <c r="M7" s="661">
        <v>12.7114347536378</v>
      </c>
      <c r="N7" s="661">
        <v>1.2611419717026</v>
      </c>
      <c r="O7" s="661">
        <v>1.25067629288378</v>
      </c>
      <c r="P7" s="661">
        <v>1.24793877046617</v>
      </c>
      <c r="Q7" s="661">
        <v>0.76007742538343104</v>
      </c>
      <c r="R7" s="661">
        <v>2.4514082657715002</v>
      </c>
      <c r="S7" s="661">
        <v>1.6254616543948901</v>
      </c>
      <c r="T7" s="661">
        <v>1.6046050067262101</v>
      </c>
      <c r="U7" s="661">
        <v>1.9705031731378599</v>
      </c>
      <c r="V7" s="661">
        <v>1.8242247070748601</v>
      </c>
      <c r="W7" s="661">
        <v>12.3958735698107</v>
      </c>
      <c r="X7" s="661">
        <v>12.600349713900799</v>
      </c>
      <c r="Y7" s="661">
        <v>12.4655437521278</v>
      </c>
      <c r="Z7" s="661">
        <v>1.7354541757156801</v>
      </c>
      <c r="AA7" s="661">
        <v>1.16482223877886</v>
      </c>
      <c r="AB7" s="661">
        <v>1.4311354431350001</v>
      </c>
      <c r="AC7" s="661">
        <v>5.6045961970492897</v>
      </c>
      <c r="AD7" s="661">
        <v>4.0043169738123296</v>
      </c>
      <c r="AE7" s="661">
        <v>4.78792540328197</v>
      </c>
      <c r="AF7" s="661">
        <v>8.7970116485701304</v>
      </c>
      <c r="AG7" s="661">
        <v>7.29670730059226</v>
      </c>
      <c r="AH7" s="661">
        <v>8.0119791940525094</v>
      </c>
      <c r="AI7" s="661">
        <v>31.738713414259699</v>
      </c>
      <c r="AJ7" s="661">
        <v>30.151184595819601</v>
      </c>
      <c r="AK7" s="661">
        <v>30.8905699685778</v>
      </c>
    </row>
    <row r="8" spans="1:44" s="3" customFormat="1" ht="12.75" customHeight="1" x14ac:dyDescent="0.2">
      <c r="A8" s="6">
        <v>2014</v>
      </c>
      <c r="B8" s="646">
        <v>1098</v>
      </c>
      <c r="C8" s="646">
        <v>1151</v>
      </c>
      <c r="D8" s="646">
        <v>2253</v>
      </c>
      <c r="E8" s="661">
        <v>34.613310863421198</v>
      </c>
      <c r="F8" s="661">
        <v>33.190936883702598</v>
      </c>
      <c r="G8" s="661">
        <v>33.939068093425703</v>
      </c>
      <c r="H8" s="661">
        <v>1.7553608644610901</v>
      </c>
      <c r="I8" s="661">
        <v>1.63085926944302</v>
      </c>
      <c r="J8" s="661">
        <v>1.68706701769331</v>
      </c>
      <c r="K8" s="661">
        <v>9.9101204013850701</v>
      </c>
      <c r="L8" s="661">
        <v>14.2656859311613</v>
      </c>
      <c r="M8" s="661">
        <v>12.1742539647857</v>
      </c>
      <c r="N8" s="661">
        <v>0.97393218596520104</v>
      </c>
      <c r="O8" s="661">
        <v>0.92663633984911897</v>
      </c>
      <c r="P8" s="661">
        <v>0.94745011415949398</v>
      </c>
      <c r="Q8" s="661">
        <v>1.17775717554675</v>
      </c>
      <c r="R8" s="661">
        <v>2.0302873728127202</v>
      </c>
      <c r="S8" s="661">
        <v>1.6222601648398201</v>
      </c>
      <c r="T8" s="661">
        <v>2.6215507422954398</v>
      </c>
      <c r="U8" s="661">
        <v>1.0251169464015</v>
      </c>
      <c r="V8" s="661">
        <v>1.7807177155615901</v>
      </c>
      <c r="W8" s="661">
        <v>11.937796624019899</v>
      </c>
      <c r="X8" s="661">
        <v>12.269007840881899</v>
      </c>
      <c r="Y8" s="661">
        <v>12.090357093224601</v>
      </c>
      <c r="Z8" s="661">
        <v>1.2391290486750299</v>
      </c>
      <c r="AA8" s="661">
        <v>1.2244280373126299</v>
      </c>
      <c r="AB8" s="661">
        <v>1.2292556198842299</v>
      </c>
      <c r="AC8" s="661">
        <v>6.5223602982232798</v>
      </c>
      <c r="AD8" s="661">
        <v>3.7109550361605099</v>
      </c>
      <c r="AE8" s="661">
        <v>5.0821043745046204</v>
      </c>
      <c r="AF8" s="661">
        <v>10.3492396633865</v>
      </c>
      <c r="AG8" s="661">
        <v>6.9769731286335004</v>
      </c>
      <c r="AH8" s="661">
        <v>8.56464810378659</v>
      </c>
      <c r="AI8" s="661">
        <v>26.2492465367405</v>
      </c>
      <c r="AJ8" s="661">
        <v>30.1438774748319</v>
      </c>
      <c r="AK8" s="661">
        <v>28.2432848869542</v>
      </c>
    </row>
    <row r="9" spans="1:44" s="3" customFormat="1" ht="12.75" customHeight="1" x14ac:dyDescent="0.2">
      <c r="A9" s="6">
        <v>2015</v>
      </c>
      <c r="B9" s="646">
        <v>1013</v>
      </c>
      <c r="C9" s="646">
        <v>1085</v>
      </c>
      <c r="D9" s="646">
        <v>2114</v>
      </c>
      <c r="E9" s="661">
        <v>28.972083899388601</v>
      </c>
      <c r="F9" s="661">
        <v>28.477335880925999</v>
      </c>
      <c r="G9" s="661">
        <v>28.596517500164001</v>
      </c>
      <c r="H9" s="661">
        <v>1.8082145954995399</v>
      </c>
      <c r="I9" s="661">
        <v>2.0872301134772302</v>
      </c>
      <c r="J9" s="661">
        <v>1.9826830558069199</v>
      </c>
      <c r="K9" s="661">
        <v>11.374770211718999</v>
      </c>
      <c r="L9" s="661">
        <v>17.091648686553299</v>
      </c>
      <c r="M9" s="661">
        <v>14.2573032534272</v>
      </c>
      <c r="N9" s="661">
        <v>0.92001933083492904</v>
      </c>
      <c r="O9" s="661">
        <v>1.0057389961457099</v>
      </c>
      <c r="P9" s="661">
        <v>1.05229193569416</v>
      </c>
      <c r="Q9" s="661">
        <v>1.2861734609272899</v>
      </c>
      <c r="R9" s="661">
        <v>3.4356573144471598</v>
      </c>
      <c r="S9" s="661">
        <v>2.4049443022427499</v>
      </c>
      <c r="T9" s="661">
        <v>2.6938300351867901</v>
      </c>
      <c r="U9" s="661">
        <v>2.3410034756728502</v>
      </c>
      <c r="V9" s="661">
        <v>2.54385188652769</v>
      </c>
      <c r="W9" s="661">
        <v>12.8908330747684</v>
      </c>
      <c r="X9" s="661">
        <v>14.4291257777976</v>
      </c>
      <c r="Y9" s="661">
        <v>13.805521088460701</v>
      </c>
      <c r="Z9" s="661">
        <v>1.46185501641408</v>
      </c>
      <c r="AA9" s="661">
        <v>0.73921922118563099</v>
      </c>
      <c r="AB9" s="661">
        <v>1.1835955347907401</v>
      </c>
      <c r="AC9" s="661">
        <v>7.17315653992216</v>
      </c>
      <c r="AD9" s="661">
        <v>4.1437063258582896</v>
      </c>
      <c r="AE9" s="661">
        <v>5.7875466157541702</v>
      </c>
      <c r="AF9" s="661">
        <v>10.685617442524</v>
      </c>
      <c r="AG9" s="661">
        <v>7.7005339807937503</v>
      </c>
      <c r="AH9" s="661">
        <v>9.1027262882547006</v>
      </c>
      <c r="AI9" s="661">
        <v>30.238832885881401</v>
      </c>
      <c r="AJ9" s="661">
        <v>29.013722800343199</v>
      </c>
      <c r="AK9" s="661">
        <v>29.630759012450401</v>
      </c>
    </row>
    <row r="10" spans="1:44" s="3" customFormat="1" ht="12.75" customHeight="1" x14ac:dyDescent="0.2">
      <c r="A10" s="6">
        <v>2016</v>
      </c>
      <c r="B10" s="646">
        <v>834</v>
      </c>
      <c r="C10" s="646">
        <v>994</v>
      </c>
      <c r="D10" s="646">
        <v>1880</v>
      </c>
      <c r="E10" s="661">
        <v>31.033443101558401</v>
      </c>
      <c r="F10" s="661">
        <v>27.385646960972501</v>
      </c>
      <c r="G10" s="661">
        <v>29.0574949271839</v>
      </c>
      <c r="H10" s="661">
        <v>1.6432512304875699</v>
      </c>
      <c r="I10" s="661">
        <v>2.05937806136376</v>
      </c>
      <c r="J10" s="661">
        <v>1.91586508097881</v>
      </c>
      <c r="K10" s="661">
        <v>9.2444421170627091</v>
      </c>
      <c r="L10" s="661">
        <v>15.497685284504801</v>
      </c>
      <c r="M10" s="661">
        <v>12.4499943379097</v>
      </c>
      <c r="N10" s="661">
        <v>1.5161001695259499</v>
      </c>
      <c r="O10" s="661">
        <v>0.96895028013611295</v>
      </c>
      <c r="P10" s="661">
        <v>1.40463825694108</v>
      </c>
      <c r="Q10" s="661">
        <v>1.1435611440973701</v>
      </c>
      <c r="R10" s="661">
        <v>2.7648312429100099</v>
      </c>
      <c r="S10" s="661">
        <v>2.2026719317363801</v>
      </c>
      <c r="T10" s="661">
        <v>2.272766739828</v>
      </c>
      <c r="U10" s="661">
        <v>1.91011723777086</v>
      </c>
      <c r="V10" s="661">
        <v>2.1826348682247398</v>
      </c>
      <c r="W10" s="661">
        <v>11.802257704297601</v>
      </c>
      <c r="X10" s="661">
        <v>16.800384829195401</v>
      </c>
      <c r="Y10" s="661">
        <v>14.296804470140099</v>
      </c>
      <c r="Z10" s="661">
        <v>1.40223442722278</v>
      </c>
      <c r="AA10" s="661">
        <v>1.47578491850564</v>
      </c>
      <c r="AB10" s="661">
        <v>1.5587026370035999</v>
      </c>
      <c r="AC10" s="661">
        <v>6.1907689897117804</v>
      </c>
      <c r="AD10" s="661">
        <v>4.8656656515825398</v>
      </c>
      <c r="AE10" s="661">
        <v>5.5545078793819904</v>
      </c>
      <c r="AF10" s="661">
        <v>9.9506580174179398</v>
      </c>
      <c r="AG10" s="661">
        <v>5.9187507349299304</v>
      </c>
      <c r="AH10" s="661">
        <v>7.8288438678191499</v>
      </c>
      <c r="AI10" s="661">
        <v>31.092285420502002</v>
      </c>
      <c r="AJ10" s="661">
        <v>30.055690588250801</v>
      </c>
      <c r="AK10" s="661">
        <v>30.815544125447101</v>
      </c>
    </row>
    <row r="11" spans="1:44" s="3" customFormat="1" ht="12.75" customHeight="1" x14ac:dyDescent="0.2">
      <c r="A11" s="6">
        <v>2017</v>
      </c>
      <c r="B11" s="646">
        <v>1108</v>
      </c>
      <c r="C11" s="646">
        <v>1251</v>
      </c>
      <c r="D11" s="646">
        <v>2435</v>
      </c>
      <c r="E11" s="661">
        <v>28.339350180505399</v>
      </c>
      <c r="F11" s="661">
        <v>24.7801758593125</v>
      </c>
      <c r="G11" s="661">
        <v>26.529774127310102</v>
      </c>
      <c r="H11" s="661">
        <v>2.3465703971119098</v>
      </c>
      <c r="I11" s="661">
        <v>2.6378896882494001</v>
      </c>
      <c r="J11" s="661">
        <v>2.5462012320328502</v>
      </c>
      <c r="K11" s="661">
        <v>10.4693140794224</v>
      </c>
      <c r="L11" s="661">
        <v>16.9464428457234</v>
      </c>
      <c r="M11" s="661">
        <v>13.921971252566699</v>
      </c>
      <c r="N11" s="661">
        <v>1.44404332129964</v>
      </c>
      <c r="O11" s="661">
        <v>1.3589128697042401</v>
      </c>
      <c r="P11" s="661">
        <v>1.47843942505133</v>
      </c>
      <c r="Q11" s="661">
        <v>1.7148014440433199</v>
      </c>
      <c r="R11" s="661">
        <v>2.5579536370903302</v>
      </c>
      <c r="S11" s="661">
        <v>2.2176591375769998</v>
      </c>
      <c r="T11" s="661">
        <v>2.7978339350180499</v>
      </c>
      <c r="U11" s="661">
        <v>2.6378896882494001</v>
      </c>
      <c r="V11" s="661">
        <v>2.7515400410677602</v>
      </c>
      <c r="W11" s="661">
        <v>12.7256317689531</v>
      </c>
      <c r="X11" s="661">
        <v>17.905675459632299</v>
      </c>
      <c r="Y11" s="661">
        <v>15.3593429158111</v>
      </c>
      <c r="Z11" s="661">
        <v>1.3537906137184099</v>
      </c>
      <c r="AA11" s="661">
        <v>1.5187849720223801</v>
      </c>
      <c r="AB11" s="661">
        <v>1.4373716632443501</v>
      </c>
      <c r="AC11" s="661">
        <v>7.1299638989169702</v>
      </c>
      <c r="AD11" s="661">
        <v>5.7553956834532398</v>
      </c>
      <c r="AE11" s="661">
        <v>6.3655030800821404</v>
      </c>
      <c r="AF11" s="661">
        <v>10.108303249097499</v>
      </c>
      <c r="AG11" s="661">
        <v>9.1926458832933697</v>
      </c>
      <c r="AH11" s="661">
        <v>9.6509240246406591</v>
      </c>
      <c r="AI11" s="661">
        <v>30.144404332130001</v>
      </c>
      <c r="AJ11" s="661">
        <v>27.577937649880099</v>
      </c>
      <c r="AK11" s="661">
        <v>28.870636550307999</v>
      </c>
      <c r="AL11" s="637"/>
    </row>
    <row r="12" spans="1:44" s="3" customFormat="1" ht="12.75" customHeight="1" x14ac:dyDescent="0.2">
      <c r="A12" s="6">
        <v>2018</v>
      </c>
      <c r="B12" s="646">
        <v>922</v>
      </c>
      <c r="C12" s="646">
        <v>1114</v>
      </c>
      <c r="D12" s="646">
        <v>2095</v>
      </c>
      <c r="E12" s="661">
        <v>29.804496889749199</v>
      </c>
      <c r="F12" s="661">
        <v>24.547590946117801</v>
      </c>
      <c r="G12" s="661">
        <v>27.1135986093451</v>
      </c>
      <c r="H12" s="661">
        <v>1.9986025810750601</v>
      </c>
      <c r="I12" s="661">
        <v>3.10575721658165</v>
      </c>
      <c r="J12" s="661">
        <v>2.5507854052018901</v>
      </c>
      <c r="K12" s="661">
        <v>9.7117451553817205</v>
      </c>
      <c r="L12" s="661">
        <v>16.433454276772299</v>
      </c>
      <c r="M12" s="661">
        <v>13.225702825819299</v>
      </c>
      <c r="N12" s="661">
        <v>1.72109823947873</v>
      </c>
      <c r="O12" s="661">
        <v>1.3631549845002</v>
      </c>
      <c r="P12" s="661">
        <v>1.4909303182578899</v>
      </c>
      <c r="Q12" s="661">
        <v>1.76303827675601</v>
      </c>
      <c r="R12" s="661">
        <v>2.3812302622204302</v>
      </c>
      <c r="S12" s="661">
        <v>2.1223520733019501</v>
      </c>
      <c r="T12" s="661">
        <v>2.6713603084189099</v>
      </c>
      <c r="U12" s="661">
        <v>2.4765817743518399</v>
      </c>
      <c r="V12" s="661">
        <v>2.5930961340219398</v>
      </c>
      <c r="W12" s="661">
        <v>12.5309878987653</v>
      </c>
      <c r="X12" s="661">
        <v>16.1424903755474</v>
      </c>
      <c r="Y12" s="661">
        <v>14.293272798341199</v>
      </c>
      <c r="Z12" s="661">
        <v>1.6218028263169799</v>
      </c>
      <c r="AA12" s="661">
        <v>0.90468454827477496</v>
      </c>
      <c r="AB12" s="661">
        <v>1.3568714780273601</v>
      </c>
      <c r="AC12" s="661">
        <v>7.36023368402443</v>
      </c>
      <c r="AD12" s="661">
        <v>5.9883871052537296</v>
      </c>
      <c r="AE12" s="661">
        <v>6.5526409695016099</v>
      </c>
      <c r="AF12" s="661">
        <v>9.2636067133952196</v>
      </c>
      <c r="AG12" s="661">
        <v>7.7451672261488804</v>
      </c>
      <c r="AH12" s="661">
        <v>8.4239593776800792</v>
      </c>
      <c r="AI12" s="661">
        <v>32.367303775706603</v>
      </c>
      <c r="AJ12" s="661">
        <v>27.493651874418099</v>
      </c>
      <c r="AK12" s="661">
        <v>29.942128904359102</v>
      </c>
      <c r="AL12" s="637"/>
    </row>
    <row r="13" spans="1:44" s="3" customFormat="1" ht="6" customHeight="1" x14ac:dyDescent="0.2">
      <c r="A13" s="1177"/>
      <c r="B13" s="1178"/>
      <c r="C13" s="1178"/>
      <c r="D13" s="645"/>
      <c r="E13" s="1179"/>
      <c r="F13" s="1179"/>
      <c r="G13" s="1179"/>
      <c r="H13" s="1180"/>
      <c r="I13" s="1180"/>
      <c r="J13" s="335"/>
      <c r="K13" s="1180"/>
      <c r="L13" s="1180"/>
      <c r="M13" s="335"/>
      <c r="N13" s="1180"/>
      <c r="O13" s="1180"/>
      <c r="P13" s="335"/>
      <c r="Q13" s="1180"/>
      <c r="R13" s="1180"/>
      <c r="S13" s="335"/>
      <c r="T13" s="1180"/>
      <c r="U13" s="1180"/>
      <c r="V13" s="335"/>
      <c r="W13" s="1180"/>
      <c r="X13" s="1180"/>
      <c r="Y13" s="335"/>
      <c r="Z13" s="1180"/>
      <c r="AA13" s="1180"/>
      <c r="AB13" s="335"/>
      <c r="AC13" s="1180"/>
      <c r="AD13" s="1180"/>
      <c r="AE13" s="335"/>
      <c r="AF13" s="1180"/>
      <c r="AG13" s="1180"/>
      <c r="AH13" s="335"/>
      <c r="AI13" s="1180"/>
      <c r="AJ13" s="1180"/>
      <c r="AK13" s="335"/>
    </row>
    <row r="14" spans="1:44" s="3" customFormat="1" ht="15" customHeight="1" x14ac:dyDescent="0.2">
      <c r="A14" s="1336" t="s">
        <v>194</v>
      </c>
      <c r="B14" s="1336"/>
      <c r="C14" s="1336"/>
      <c r="D14" s="1336"/>
      <c r="E14" s="1336"/>
      <c r="F14" s="1336"/>
      <c r="G14" s="1336"/>
      <c r="H14" s="1336"/>
      <c r="I14" s="1336"/>
      <c r="J14" s="1336"/>
      <c r="K14" s="1336"/>
      <c r="L14" s="1336"/>
      <c r="M14" s="1336"/>
      <c r="N14" s="1336"/>
      <c r="O14" s="1336"/>
      <c r="P14" s="1336"/>
      <c r="Q14" s="1336"/>
      <c r="R14" s="1336"/>
      <c r="S14" s="1336"/>
      <c r="T14" s="1336"/>
      <c r="U14" s="1336"/>
      <c r="V14" s="1336"/>
      <c r="W14" s="1336"/>
      <c r="X14" s="1336"/>
      <c r="Y14" s="1336"/>
      <c r="Z14" s="1336"/>
      <c r="AA14" s="1336"/>
      <c r="AB14" s="1336"/>
      <c r="AC14" s="1336"/>
      <c r="AD14" s="1336"/>
      <c r="AE14" s="1336"/>
      <c r="AF14" s="1336"/>
      <c r="AG14" s="1336"/>
      <c r="AH14" s="1336"/>
      <c r="AI14" s="1336"/>
      <c r="AJ14" s="1336"/>
      <c r="AK14" s="1336"/>
    </row>
    <row r="15" spans="1:44" s="3" customFormat="1" ht="12.75" customHeight="1" x14ac:dyDescent="0.2">
      <c r="A15" s="6"/>
      <c r="B15" s="1170"/>
      <c r="C15" s="1170"/>
      <c r="D15" s="1170"/>
      <c r="E15" s="1181"/>
      <c r="F15" s="1181"/>
      <c r="G15" s="1181"/>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row>
    <row r="16" spans="1:44" s="1082" customFormat="1" ht="12.75" customHeight="1" x14ac:dyDescent="0.2">
      <c r="A16" s="1173"/>
      <c r="B16" s="72"/>
      <c r="C16" s="877"/>
      <c r="D16" s="72"/>
      <c r="E16" s="810"/>
      <c r="F16" s="810"/>
      <c r="G16" s="810"/>
      <c r="H16" s="884"/>
      <c r="I16" s="884"/>
      <c r="J16" s="884"/>
      <c r="K16" s="884"/>
      <c r="L16" s="884"/>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R16" s="63"/>
    </row>
    <row r="17" spans="1:44" s="1082" customFormat="1" x14ac:dyDescent="0.2">
      <c r="A17" s="1173"/>
      <c r="B17" s="918"/>
      <c r="C17" s="53"/>
      <c r="D17" s="880"/>
      <c r="E17" s="810"/>
      <c r="F17" s="810"/>
      <c r="G17" s="810"/>
      <c r="H17" s="880"/>
      <c r="I17" s="880"/>
      <c r="J17" s="880"/>
      <c r="K17" s="880"/>
      <c r="L17" s="880"/>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R17" s="63"/>
    </row>
    <row r="18" spans="1:44" s="3" customFormat="1" ht="12.75" customHeight="1" x14ac:dyDescent="0.2">
      <c r="A18" s="895"/>
      <c r="B18" s="23"/>
      <c r="C18" s="23"/>
      <c r="D18" s="23"/>
      <c r="E18" s="810"/>
      <c r="F18" s="810"/>
      <c r="H18" s="62"/>
      <c r="I18" s="62"/>
      <c r="K18" s="62"/>
      <c r="L18" s="62"/>
      <c r="N18" s="62"/>
      <c r="O18" s="62"/>
      <c r="Q18" s="62"/>
      <c r="R18" s="62"/>
      <c r="T18" s="62"/>
      <c r="U18" s="62"/>
      <c r="W18" s="62"/>
      <c r="X18" s="62"/>
      <c r="Z18" s="62"/>
      <c r="AA18" s="62"/>
      <c r="AC18" s="62"/>
      <c r="AD18" s="62"/>
      <c r="AF18" s="62"/>
      <c r="AG18" s="62"/>
      <c r="AI18" s="62"/>
      <c r="AJ18" s="62"/>
      <c r="AL18" s="1085"/>
    </row>
    <row r="19" spans="1:44" x14ac:dyDescent="0.2">
      <c r="E19" s="887"/>
      <c r="F19" s="887"/>
      <c r="H19" s="62"/>
      <c r="I19" s="62"/>
      <c r="K19" s="62"/>
      <c r="L19" s="62"/>
      <c r="N19" s="62"/>
      <c r="O19" s="62"/>
      <c r="Q19" s="62"/>
      <c r="R19" s="62"/>
      <c r="T19" s="62"/>
      <c r="U19" s="62"/>
      <c r="W19" s="62"/>
      <c r="X19" s="62"/>
      <c r="Z19" s="62"/>
      <c r="AA19" s="62"/>
      <c r="AC19" s="62"/>
      <c r="AD19" s="62"/>
      <c r="AF19" s="62"/>
      <c r="AG19" s="62"/>
      <c r="AI19" s="62"/>
      <c r="AJ19" s="62"/>
      <c r="AL19" s="1085"/>
    </row>
    <row r="20" spans="1:44" x14ac:dyDescent="0.2">
      <c r="E20" s="921"/>
      <c r="F20" s="921"/>
      <c r="H20" s="62"/>
      <c r="I20" s="62"/>
      <c r="K20" s="62"/>
      <c r="L20" s="62"/>
      <c r="N20" s="62"/>
      <c r="O20" s="62"/>
      <c r="Q20" s="62"/>
      <c r="R20" s="62"/>
      <c r="T20" s="62"/>
      <c r="U20" s="62"/>
      <c r="W20" s="62"/>
      <c r="X20" s="62"/>
      <c r="Z20" s="62"/>
      <c r="AA20" s="62"/>
      <c r="AC20" s="62"/>
      <c r="AD20" s="62"/>
      <c r="AF20" s="62"/>
      <c r="AG20" s="62"/>
      <c r="AI20" s="62"/>
      <c r="AJ20" s="62"/>
      <c r="AL20" s="1085"/>
    </row>
    <row r="21" spans="1:44" x14ac:dyDescent="0.2">
      <c r="E21" s="926"/>
      <c r="F21" s="1085"/>
      <c r="H21" s="62"/>
      <c r="I21" s="62"/>
      <c r="K21" s="62"/>
      <c r="L21" s="62"/>
      <c r="N21" s="62"/>
      <c r="O21" s="62"/>
      <c r="Q21" s="62"/>
      <c r="R21" s="62"/>
      <c r="T21" s="62"/>
      <c r="U21" s="62"/>
      <c r="W21" s="62"/>
      <c r="X21" s="62"/>
      <c r="Z21" s="62"/>
      <c r="AA21" s="62"/>
      <c r="AC21" s="62"/>
      <c r="AD21" s="62"/>
      <c r="AF21" s="62"/>
      <c r="AG21" s="62"/>
      <c r="AI21" s="62"/>
      <c r="AJ21" s="62"/>
      <c r="AL21" s="1085"/>
    </row>
    <row r="22" spans="1:44" x14ac:dyDescent="0.2">
      <c r="E22" s="926"/>
      <c r="F22" s="1085"/>
      <c r="H22" s="62"/>
      <c r="I22" s="62"/>
      <c r="K22" s="62"/>
      <c r="L22" s="62"/>
      <c r="N22" s="62"/>
      <c r="O22" s="62"/>
      <c r="Q22" s="62"/>
      <c r="R22" s="62"/>
      <c r="T22" s="62"/>
      <c r="U22" s="62"/>
      <c r="W22" s="62"/>
      <c r="X22" s="62"/>
      <c r="Z22" s="62"/>
      <c r="AA22" s="62"/>
      <c r="AC22" s="62"/>
      <c r="AD22" s="62"/>
      <c r="AF22" s="62"/>
      <c r="AG22" s="62"/>
      <c r="AI22" s="62"/>
      <c r="AJ22" s="62"/>
      <c r="AL22" s="1085"/>
    </row>
    <row r="23" spans="1:44" x14ac:dyDescent="0.2">
      <c r="E23" s="926"/>
      <c r="F23" s="1085"/>
      <c r="H23" s="62"/>
      <c r="I23" s="62"/>
      <c r="K23" s="62"/>
      <c r="L23" s="62"/>
      <c r="N23" s="62"/>
      <c r="O23" s="62"/>
      <c r="Q23" s="62"/>
      <c r="R23" s="62"/>
      <c r="T23" s="62"/>
      <c r="U23" s="62"/>
      <c r="W23" s="62"/>
      <c r="X23" s="62"/>
      <c r="Z23" s="62"/>
      <c r="AA23" s="62"/>
      <c r="AC23" s="62"/>
      <c r="AD23" s="62"/>
      <c r="AF23" s="62"/>
      <c r="AG23" s="62"/>
      <c r="AI23" s="62"/>
      <c r="AJ23" s="62"/>
      <c r="AL23" s="1085"/>
    </row>
    <row r="24" spans="1:44" x14ac:dyDescent="0.2">
      <c r="E24" s="926"/>
      <c r="F24" s="1085"/>
      <c r="H24" s="62"/>
      <c r="I24" s="62"/>
      <c r="K24" s="62"/>
      <c r="L24" s="62"/>
      <c r="N24" s="62"/>
      <c r="O24" s="62"/>
      <c r="Q24" s="62"/>
      <c r="R24" s="62"/>
      <c r="T24" s="62"/>
      <c r="U24" s="62"/>
      <c r="W24" s="62"/>
      <c r="X24" s="62"/>
      <c r="Z24" s="62"/>
      <c r="AA24" s="62"/>
      <c r="AC24" s="62"/>
      <c r="AD24" s="62"/>
      <c r="AF24" s="62"/>
      <c r="AG24" s="62"/>
      <c r="AI24" s="62"/>
      <c r="AJ24" s="62"/>
      <c r="AL24" s="1085"/>
    </row>
    <row r="25" spans="1:44" x14ac:dyDescent="0.2">
      <c r="E25" s="926"/>
      <c r="F25" s="1085"/>
    </row>
    <row r="26" spans="1:44" x14ac:dyDescent="0.2">
      <c r="E26" s="926"/>
      <c r="F26" s="1085"/>
    </row>
    <row r="27" spans="1:44" x14ac:dyDescent="0.2">
      <c r="E27" s="926"/>
      <c r="F27" s="1085"/>
    </row>
  </sheetData>
  <mergeCells count="16">
    <mergeCell ref="Z3:AB3"/>
    <mergeCell ref="AN3:AO3"/>
    <mergeCell ref="A14:AK14"/>
    <mergeCell ref="R1:U1"/>
    <mergeCell ref="A2:AK2"/>
    <mergeCell ref="B3:D3"/>
    <mergeCell ref="H3:J3"/>
    <mergeCell ref="K3:M3"/>
    <mergeCell ref="N3:P3"/>
    <mergeCell ref="Q3:S3"/>
    <mergeCell ref="T3:V3"/>
    <mergeCell ref="W3:Y3"/>
    <mergeCell ref="AC3:AE3"/>
    <mergeCell ref="AF3:AH3"/>
    <mergeCell ref="AI3:AK3"/>
    <mergeCell ref="E3:G3"/>
  </mergeCells>
  <hyperlinks>
    <hyperlink ref="Q1:R1" location="Tabellförteckning!A1" display="Tabellförteckning!A1"/>
  </hyperlinks>
  <pageMargins left="0.70866141732283472" right="0.70866141732283472" top="0.74803149606299213" bottom="0.74803149606299213" header="0.31496062992125984" footer="0.31496062992125984"/>
  <pageSetup paperSize="9" scale="7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R17"/>
  <sheetViews>
    <sheetView workbookViewId="0">
      <pane ySplit="4" topLeftCell="A5" activePane="bottomLeft" state="frozen"/>
      <selection activeCell="B1" sqref="B1:AE1048576"/>
      <selection pane="bottomLeft" activeCell="W3" sqref="W3:Y3"/>
    </sheetView>
  </sheetViews>
  <sheetFormatPr defaultColWidth="9.140625" defaultRowHeight="12.75" x14ac:dyDescent="0.2"/>
  <cols>
    <col min="1" max="1" width="6.7109375" style="926" customWidth="1"/>
    <col min="2" max="4" width="5.7109375" style="926" customWidth="1"/>
    <col min="5" max="7" width="5.7109375" style="1082" customWidth="1"/>
    <col min="8" max="25" width="5.7109375" style="926" customWidth="1"/>
    <col min="26" max="28" width="5.7109375" style="1082" customWidth="1"/>
    <col min="29" max="37" width="5.7109375" style="926" customWidth="1"/>
    <col min="38" max="40" width="8.7109375" style="926" customWidth="1"/>
    <col min="41" max="16384" width="9.140625" style="926"/>
  </cols>
  <sheetData>
    <row r="1" spans="1:44" s="74" customFormat="1" ht="30" customHeight="1" x14ac:dyDescent="0.25">
      <c r="A1" s="349"/>
      <c r="B1" s="824"/>
      <c r="C1" s="824"/>
      <c r="D1" s="824"/>
      <c r="E1" s="1081"/>
      <c r="F1" s="1081"/>
      <c r="G1" s="1081"/>
      <c r="H1" s="824"/>
      <c r="I1" s="824"/>
      <c r="J1" s="824"/>
      <c r="K1" s="824"/>
      <c r="L1" s="824"/>
      <c r="M1" s="824"/>
      <c r="N1" s="824"/>
      <c r="Q1" s="923"/>
      <c r="R1" s="1311" t="s">
        <v>328</v>
      </c>
      <c r="S1" s="1311"/>
      <c r="T1" s="1322"/>
      <c r="U1" s="1322"/>
      <c r="V1" s="924"/>
    </row>
    <row r="2" spans="1:44" s="927" customFormat="1" ht="15" customHeight="1" x14ac:dyDescent="0.2">
      <c r="A2" s="1363" t="s">
        <v>496</v>
      </c>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row>
    <row r="3" spans="1:44" ht="66.95" customHeight="1" x14ac:dyDescent="0.2">
      <c r="A3" s="6"/>
      <c r="B3" s="1350" t="s">
        <v>10</v>
      </c>
      <c r="C3" s="1350"/>
      <c r="D3" s="1350"/>
      <c r="E3" s="1358" t="s">
        <v>539</v>
      </c>
      <c r="F3" s="1358"/>
      <c r="G3" s="1358"/>
      <c r="H3" s="1350" t="s">
        <v>11</v>
      </c>
      <c r="I3" s="1350"/>
      <c r="J3" s="1350"/>
      <c r="K3" s="1350" t="s">
        <v>127</v>
      </c>
      <c r="L3" s="1350"/>
      <c r="M3" s="1350"/>
      <c r="N3" s="1350" t="s">
        <v>128</v>
      </c>
      <c r="O3" s="1350"/>
      <c r="P3" s="1350"/>
      <c r="Q3" s="1350" t="s">
        <v>129</v>
      </c>
      <c r="R3" s="1350"/>
      <c r="S3" s="1350"/>
      <c r="T3" s="1350" t="s">
        <v>130</v>
      </c>
      <c r="U3" s="1350"/>
      <c r="V3" s="1350"/>
      <c r="W3" s="1350" t="s">
        <v>605</v>
      </c>
      <c r="X3" s="1350"/>
      <c r="Y3" s="1350"/>
      <c r="Z3" s="1350" t="s">
        <v>540</v>
      </c>
      <c r="AA3" s="1350"/>
      <c r="AB3" s="1350"/>
      <c r="AC3" s="1350" t="s">
        <v>12</v>
      </c>
      <c r="AD3" s="1350"/>
      <c r="AE3" s="1350"/>
      <c r="AF3" s="1350" t="s">
        <v>117</v>
      </c>
      <c r="AG3" s="1350"/>
      <c r="AH3" s="1350"/>
      <c r="AI3" s="1350" t="s">
        <v>35</v>
      </c>
      <c r="AJ3" s="1350"/>
      <c r="AK3" s="1350"/>
      <c r="AN3" s="1349"/>
      <c r="AO3" s="1349"/>
    </row>
    <row r="4" spans="1:44" s="3" customFormat="1" ht="15" customHeight="1" x14ac:dyDescent="0.2">
      <c r="A4" s="6" t="s">
        <v>39</v>
      </c>
      <c r="B4" s="1" t="s">
        <v>28</v>
      </c>
      <c r="C4" s="1" t="s">
        <v>29</v>
      </c>
      <c r="D4" s="1" t="s">
        <v>382</v>
      </c>
      <c r="E4" s="1" t="s">
        <v>28</v>
      </c>
      <c r="F4" s="1" t="s">
        <v>29</v>
      </c>
      <c r="G4" s="1" t="s">
        <v>382</v>
      </c>
      <c r="H4" s="1" t="s">
        <v>28</v>
      </c>
      <c r="I4" s="1" t="s">
        <v>29</v>
      </c>
      <c r="J4" s="1" t="s">
        <v>382</v>
      </c>
      <c r="K4" s="1" t="s">
        <v>28</v>
      </c>
      <c r="L4" s="1" t="s">
        <v>29</v>
      </c>
      <c r="M4" s="1" t="s">
        <v>382</v>
      </c>
      <c r="N4" s="1" t="s">
        <v>28</v>
      </c>
      <c r="O4" s="1" t="s">
        <v>29</v>
      </c>
      <c r="P4" s="1" t="s">
        <v>382</v>
      </c>
      <c r="Q4" s="1" t="s">
        <v>28</v>
      </c>
      <c r="R4" s="1" t="s">
        <v>29</v>
      </c>
      <c r="S4" s="1" t="s">
        <v>382</v>
      </c>
      <c r="T4" s="1" t="s">
        <v>28</v>
      </c>
      <c r="U4" s="1" t="s">
        <v>29</v>
      </c>
      <c r="V4" s="1" t="s">
        <v>382</v>
      </c>
      <c r="W4" s="1" t="s">
        <v>28</v>
      </c>
      <c r="X4" s="1" t="s">
        <v>29</v>
      </c>
      <c r="Y4" s="1" t="s">
        <v>382</v>
      </c>
      <c r="Z4" s="1" t="s">
        <v>28</v>
      </c>
      <c r="AA4" s="1" t="s">
        <v>29</v>
      </c>
      <c r="AB4" s="1" t="s">
        <v>382</v>
      </c>
      <c r="AC4" s="1" t="s">
        <v>28</v>
      </c>
      <c r="AD4" s="1" t="s">
        <v>29</v>
      </c>
      <c r="AE4" s="1" t="s">
        <v>382</v>
      </c>
      <c r="AF4" s="1" t="s">
        <v>28</v>
      </c>
      <c r="AG4" s="1" t="s">
        <v>29</v>
      </c>
      <c r="AH4" s="1" t="s">
        <v>382</v>
      </c>
      <c r="AI4" s="1" t="s">
        <v>28</v>
      </c>
      <c r="AJ4" s="1" t="s">
        <v>29</v>
      </c>
      <c r="AK4" s="1" t="s">
        <v>382</v>
      </c>
    </row>
    <row r="5" spans="1:44" s="925" customFormat="1" ht="6" customHeight="1" x14ac:dyDescent="0.2">
      <c r="A5" s="1182"/>
      <c r="B5" s="1176"/>
      <c r="C5" s="1176"/>
      <c r="D5" s="1176"/>
      <c r="E5" s="1169"/>
      <c r="F5" s="1169"/>
      <c r="G5" s="1169"/>
      <c r="H5" s="645"/>
      <c r="I5" s="645"/>
      <c r="J5" s="645"/>
      <c r="K5" s="645"/>
      <c r="L5" s="645"/>
      <c r="M5" s="645"/>
      <c r="N5" s="645"/>
      <c r="O5" s="645"/>
      <c r="P5" s="645"/>
      <c r="Q5" s="645"/>
      <c r="R5" s="645"/>
      <c r="S5" s="645"/>
      <c r="T5" s="645"/>
      <c r="U5" s="645"/>
      <c r="V5" s="645"/>
      <c r="W5" s="645"/>
      <c r="X5" s="645"/>
      <c r="Y5" s="645"/>
      <c r="Z5" s="645"/>
      <c r="AA5" s="645"/>
      <c r="AB5" s="645"/>
      <c r="AC5" s="645"/>
      <c r="AD5" s="645"/>
      <c r="AE5" s="645"/>
      <c r="AF5" s="645"/>
      <c r="AG5" s="645"/>
      <c r="AH5" s="645"/>
      <c r="AI5" s="645"/>
      <c r="AJ5" s="645"/>
      <c r="AK5" s="1170"/>
    </row>
    <row r="6" spans="1:44" s="925" customFormat="1" ht="12.75" customHeight="1" x14ac:dyDescent="0.2">
      <c r="A6" s="6">
        <v>2012</v>
      </c>
      <c r="B6" s="646">
        <v>1397</v>
      </c>
      <c r="C6" s="646">
        <v>1590</v>
      </c>
      <c r="D6" s="646">
        <v>2990</v>
      </c>
      <c r="E6" s="661">
        <v>20.370425283658999</v>
      </c>
      <c r="F6" s="661">
        <v>27.6892654090482</v>
      </c>
      <c r="G6" s="661">
        <v>24.0096022632247</v>
      </c>
      <c r="H6" s="661">
        <v>2.2467816114000501</v>
      </c>
      <c r="I6" s="661">
        <v>1.36006693465371</v>
      </c>
      <c r="J6" s="661">
        <v>1.80114689835676</v>
      </c>
      <c r="K6" s="661">
        <v>13.387214304937</v>
      </c>
      <c r="L6" s="661">
        <v>12.4704177928056</v>
      </c>
      <c r="M6" s="661">
        <v>12.948802165022499</v>
      </c>
      <c r="N6" s="661">
        <v>2.5448319319505801</v>
      </c>
      <c r="O6" s="661">
        <v>1.40963760223822</v>
      </c>
      <c r="P6" s="661">
        <v>1.9746518355979601</v>
      </c>
      <c r="Q6" s="661">
        <v>0.67412204337105297</v>
      </c>
      <c r="R6" s="661">
        <v>0.358994682012095</v>
      </c>
      <c r="S6" s="661">
        <v>0.51587376824426201</v>
      </c>
      <c r="T6" s="661">
        <v>2.2422799428468201</v>
      </c>
      <c r="U6" s="661">
        <v>1.44655344195567</v>
      </c>
      <c r="V6" s="661">
        <v>1.8421462315625501</v>
      </c>
      <c r="W6" s="661">
        <v>14.2462666125517</v>
      </c>
      <c r="X6" s="661">
        <v>11.1865601813066</v>
      </c>
      <c r="Y6" s="661">
        <v>12.702040679433001</v>
      </c>
      <c r="Z6" s="661">
        <v>4.9372037006247602</v>
      </c>
      <c r="AA6" s="661">
        <v>4.2556795753682399</v>
      </c>
      <c r="AB6" s="661">
        <v>4.5914705946625904</v>
      </c>
      <c r="AC6" s="661">
        <v>6.3295767550669204</v>
      </c>
      <c r="AD6" s="661">
        <v>2.99367054338913</v>
      </c>
      <c r="AE6" s="661">
        <v>4.6551858071116197</v>
      </c>
      <c r="AF6" s="661">
        <v>6.5153568551639598</v>
      </c>
      <c r="AG6" s="661">
        <v>5.8730647026299199</v>
      </c>
      <c r="AH6" s="661">
        <v>6.2210980892752703</v>
      </c>
      <c r="AI6" s="661">
        <v>35.547757443115898</v>
      </c>
      <c r="AJ6" s="661">
        <v>36.297732493467002</v>
      </c>
      <c r="AK6" s="661">
        <v>35.920543184581597</v>
      </c>
    </row>
    <row r="7" spans="1:44" ht="12.75" customHeight="1" x14ac:dyDescent="0.2">
      <c r="A7" s="6">
        <v>2013</v>
      </c>
      <c r="B7" s="646">
        <v>1633</v>
      </c>
      <c r="C7" s="646">
        <v>1693</v>
      </c>
      <c r="D7" s="646">
        <v>3339</v>
      </c>
      <c r="E7" s="661">
        <v>28.640522825110601</v>
      </c>
      <c r="F7" s="661">
        <v>35.823750512093604</v>
      </c>
      <c r="G7" s="661">
        <v>32.0634586972295</v>
      </c>
      <c r="H7" s="661">
        <v>2.39266462810403</v>
      </c>
      <c r="I7" s="661">
        <v>1.5295915765509001</v>
      </c>
      <c r="J7" s="661">
        <v>1.9994506164444099</v>
      </c>
      <c r="K7" s="661">
        <v>11.6775574553347</v>
      </c>
      <c r="L7" s="661">
        <v>15.113776241498799</v>
      </c>
      <c r="M7" s="661">
        <v>13.2798255200917</v>
      </c>
      <c r="N7" s="661">
        <v>2.0701994569586399</v>
      </c>
      <c r="O7" s="661">
        <v>1.6016432030901899</v>
      </c>
      <c r="P7" s="661">
        <v>1.83743803720461</v>
      </c>
      <c r="Q7" s="661">
        <v>0.936695028028254</v>
      </c>
      <c r="R7" s="661">
        <v>0.743308474549498</v>
      </c>
      <c r="S7" s="661">
        <v>0.84030701271058705</v>
      </c>
      <c r="T7" s="661">
        <v>2.7942332253965301</v>
      </c>
      <c r="U7" s="661">
        <v>2.0533938091320998</v>
      </c>
      <c r="V7" s="661">
        <v>2.4280790181241101</v>
      </c>
      <c r="W7" s="661">
        <v>14.902495512728001</v>
      </c>
      <c r="X7" s="661">
        <v>12.790435757832601</v>
      </c>
      <c r="Y7" s="661">
        <v>13.921553575273</v>
      </c>
      <c r="Z7" s="661">
        <v>5.4631252653901301</v>
      </c>
      <c r="AA7" s="661">
        <v>6.0406340575796298</v>
      </c>
      <c r="AB7" s="661">
        <v>5.8387239340880202</v>
      </c>
      <c r="AC7" s="661">
        <v>4.61256545743215</v>
      </c>
      <c r="AD7" s="661">
        <v>2.94384947037664</v>
      </c>
      <c r="AE7" s="661">
        <v>3.7943704895697699</v>
      </c>
      <c r="AF7" s="661">
        <v>6.8729005852021601</v>
      </c>
      <c r="AG7" s="661">
        <v>3.6167980854107902</v>
      </c>
      <c r="AH7" s="661">
        <v>5.3146720784423396</v>
      </c>
      <c r="AI7" s="661">
        <v>28.890000600989001</v>
      </c>
      <c r="AJ7" s="661">
        <v>26.2511710499125</v>
      </c>
      <c r="AK7" s="661">
        <v>27.571929165247901</v>
      </c>
    </row>
    <row r="8" spans="1:44" ht="12.75" customHeight="1" x14ac:dyDescent="0.2">
      <c r="A8" s="6">
        <v>2014</v>
      </c>
      <c r="B8" s="646">
        <v>1457</v>
      </c>
      <c r="C8" s="646">
        <v>1547</v>
      </c>
      <c r="D8" s="646">
        <v>3012</v>
      </c>
      <c r="E8" s="661">
        <v>27.941054834526099</v>
      </c>
      <c r="F8" s="661">
        <v>36.603349700094299</v>
      </c>
      <c r="G8" s="661">
        <v>32.411871817276698</v>
      </c>
      <c r="H8" s="661">
        <v>1.51301983686516</v>
      </c>
      <c r="I8" s="661">
        <v>1.59974330408777</v>
      </c>
      <c r="J8" s="661">
        <v>1.55252529542803</v>
      </c>
      <c r="K8" s="661">
        <v>13.437579734051701</v>
      </c>
      <c r="L8" s="661">
        <v>13.5637403613509</v>
      </c>
      <c r="M8" s="661">
        <v>13.465292738865401</v>
      </c>
      <c r="N8" s="661">
        <v>1.87152606483568</v>
      </c>
      <c r="O8" s="661">
        <v>1.5378454399685899</v>
      </c>
      <c r="P8" s="661">
        <v>1.6991499059833099</v>
      </c>
      <c r="Q8" s="661">
        <v>1.3095453102322001</v>
      </c>
      <c r="R8" s="661">
        <v>0.489019562555638</v>
      </c>
      <c r="S8" s="661">
        <v>0.89438932909602398</v>
      </c>
      <c r="T8" s="661">
        <v>2.1264916500817401</v>
      </c>
      <c r="U8" s="661">
        <v>2.1873442828732799</v>
      </c>
      <c r="V8" s="661">
        <v>2.1513921168174099</v>
      </c>
      <c r="W8" s="661">
        <v>15.665898792210101</v>
      </c>
      <c r="X8" s="661">
        <v>10.8732248054338</v>
      </c>
      <c r="Y8" s="661">
        <v>13.2197503701854</v>
      </c>
      <c r="Z8" s="661">
        <v>4.5598927207362197</v>
      </c>
      <c r="AA8" s="661">
        <v>3.8240867984270701</v>
      </c>
      <c r="AB8" s="661">
        <v>4.1786359742174701</v>
      </c>
      <c r="AC8" s="661">
        <v>4.6196315820911398</v>
      </c>
      <c r="AD8" s="661">
        <v>2.2559106486039799</v>
      </c>
      <c r="AE8" s="661">
        <v>3.4214318006898501</v>
      </c>
      <c r="AF8" s="661">
        <v>7.3086561520126203</v>
      </c>
      <c r="AG8" s="661">
        <v>4.9017742090186198</v>
      </c>
      <c r="AH8" s="661">
        <v>6.1147830768625502</v>
      </c>
      <c r="AI8" s="661">
        <v>28.579423668808499</v>
      </c>
      <c r="AJ8" s="661">
        <v>29.480319552592199</v>
      </c>
      <c r="AK8" s="661">
        <v>28.988853511509401</v>
      </c>
    </row>
    <row r="9" spans="1:44" ht="12.75" customHeight="1" x14ac:dyDescent="0.2">
      <c r="A9" s="6">
        <v>2015</v>
      </c>
      <c r="B9" s="646">
        <v>1532</v>
      </c>
      <c r="C9" s="646">
        <v>1586</v>
      </c>
      <c r="D9" s="646">
        <v>3137</v>
      </c>
      <c r="E9" s="661">
        <v>25.7139862468043</v>
      </c>
      <c r="F9" s="661">
        <v>31.755290992712201</v>
      </c>
      <c r="G9" s="661">
        <v>28.690477646149098</v>
      </c>
      <c r="H9" s="661">
        <v>1.9805876418744199</v>
      </c>
      <c r="I9" s="661">
        <v>1.60269254589424</v>
      </c>
      <c r="J9" s="661">
        <v>1.7846033519898401</v>
      </c>
      <c r="K9" s="661">
        <v>13.5768937571929</v>
      </c>
      <c r="L9" s="661">
        <v>13.511199819023499</v>
      </c>
      <c r="M9" s="661">
        <v>13.494430344276299</v>
      </c>
      <c r="N9" s="661">
        <v>2.8749792576888802</v>
      </c>
      <c r="O9" s="661">
        <v>1.7541696798987201</v>
      </c>
      <c r="P9" s="661">
        <v>2.31191680926662</v>
      </c>
      <c r="Q9" s="661">
        <v>1.3674994476873601</v>
      </c>
      <c r="R9" s="661">
        <v>1.3792470675670001</v>
      </c>
      <c r="S9" s="661">
        <v>1.3968739393640399</v>
      </c>
      <c r="T9" s="661">
        <v>3.34005037859251</v>
      </c>
      <c r="U9" s="661">
        <v>1.98807267890279</v>
      </c>
      <c r="V9" s="661">
        <v>2.6616323554956298</v>
      </c>
      <c r="W9" s="661">
        <v>18.120393722936502</v>
      </c>
      <c r="X9" s="661">
        <v>16.3917690159881</v>
      </c>
      <c r="Y9" s="661">
        <v>17.232793846547299</v>
      </c>
      <c r="Z9" s="661">
        <v>5.2932123019591</v>
      </c>
      <c r="AA9" s="661">
        <v>4.35515050936894</v>
      </c>
      <c r="AB9" s="661">
        <v>4.8044262105269304</v>
      </c>
      <c r="AC9" s="661">
        <v>6.2686903366993896</v>
      </c>
      <c r="AD9" s="661">
        <v>3.8105083201082302</v>
      </c>
      <c r="AE9" s="661">
        <v>5.0659535333900401</v>
      </c>
      <c r="AF9" s="661">
        <v>7.6574924549362304</v>
      </c>
      <c r="AG9" s="661">
        <v>5.8677553275179202</v>
      </c>
      <c r="AH9" s="661">
        <v>6.8356375171389301</v>
      </c>
      <c r="AI9" s="661">
        <v>29.0704355371989</v>
      </c>
      <c r="AJ9" s="661">
        <v>26.995636517457001</v>
      </c>
      <c r="AK9" s="661">
        <v>28.043706448809299</v>
      </c>
    </row>
    <row r="10" spans="1:44" ht="12.75" customHeight="1" x14ac:dyDescent="0.2">
      <c r="A10" s="6">
        <v>2016</v>
      </c>
      <c r="B10" s="646">
        <v>1372</v>
      </c>
      <c r="C10" s="646">
        <v>1603</v>
      </c>
      <c r="D10" s="646">
        <v>3016</v>
      </c>
      <c r="E10" s="661">
        <v>23.889231834754501</v>
      </c>
      <c r="F10" s="661">
        <v>28.698749193276001</v>
      </c>
      <c r="G10" s="661">
        <v>26.1049964060478</v>
      </c>
      <c r="H10" s="661">
        <v>2.51643739426892</v>
      </c>
      <c r="I10" s="661">
        <v>2.1704733396411902</v>
      </c>
      <c r="J10" s="661">
        <v>2.3160037351315399</v>
      </c>
      <c r="K10" s="661">
        <v>10.275592858064</v>
      </c>
      <c r="L10" s="661">
        <v>13.783693882867601</v>
      </c>
      <c r="M10" s="661">
        <v>12.052458066006499</v>
      </c>
      <c r="N10" s="661">
        <v>1.5959441639443801</v>
      </c>
      <c r="O10" s="661">
        <v>1.23549377544379</v>
      </c>
      <c r="P10" s="661">
        <v>1.43441888371892</v>
      </c>
      <c r="Q10" s="661">
        <v>0.90423080827067603</v>
      </c>
      <c r="R10" s="661">
        <v>0.66057115388318199</v>
      </c>
      <c r="S10" s="661">
        <v>0.84151041617040301</v>
      </c>
      <c r="T10" s="661">
        <v>2.7845438999418199</v>
      </c>
      <c r="U10" s="661">
        <v>1.6933824508881099</v>
      </c>
      <c r="V10" s="661">
        <v>2.28931016068328</v>
      </c>
      <c r="W10" s="661">
        <v>20.162530654714999</v>
      </c>
      <c r="X10" s="661">
        <v>16.226725551973701</v>
      </c>
      <c r="Y10" s="661">
        <v>18.264264891918</v>
      </c>
      <c r="Z10" s="661">
        <v>4.2804166987718402</v>
      </c>
      <c r="AA10" s="661">
        <v>5.2222574495166398</v>
      </c>
      <c r="AB10" s="661">
        <v>4.7740034262138202</v>
      </c>
      <c r="AC10" s="661">
        <v>6.4720161121122999</v>
      </c>
      <c r="AD10" s="661">
        <v>4.0292651377639803</v>
      </c>
      <c r="AE10" s="661">
        <v>5.34420348722748</v>
      </c>
      <c r="AF10" s="661">
        <v>7.4925721512936398</v>
      </c>
      <c r="AG10" s="661">
        <v>4.6778950562885404</v>
      </c>
      <c r="AH10" s="661">
        <v>6.0723945660247702</v>
      </c>
      <c r="AI10" s="661">
        <v>30.210882948954001</v>
      </c>
      <c r="AJ10" s="661">
        <v>31.034485983257099</v>
      </c>
      <c r="AK10" s="661">
        <v>30.593386715729402</v>
      </c>
    </row>
    <row r="11" spans="1:44" s="960" customFormat="1" ht="12.75" customHeight="1" x14ac:dyDescent="0.2">
      <c r="A11" s="6">
        <v>2017</v>
      </c>
      <c r="B11" s="646">
        <v>1689</v>
      </c>
      <c r="C11" s="646">
        <v>1819</v>
      </c>
      <c r="D11" s="646">
        <v>3560</v>
      </c>
      <c r="E11" s="661">
        <v>22.689505740087501</v>
      </c>
      <c r="F11" s="661">
        <v>26.762789882074099</v>
      </c>
      <c r="G11" s="661">
        <v>24.702984359120499</v>
      </c>
      <c r="H11" s="661">
        <v>2.0814913017521302</v>
      </c>
      <c r="I11" s="661">
        <v>2.4744201980224401</v>
      </c>
      <c r="J11" s="661">
        <v>2.2901996344405702</v>
      </c>
      <c r="K11" s="661">
        <v>12.182024899649599</v>
      </c>
      <c r="L11" s="661">
        <v>14.419318362122301</v>
      </c>
      <c r="M11" s="661">
        <v>13.100237992716</v>
      </c>
      <c r="N11" s="661">
        <v>2.3994876712753901</v>
      </c>
      <c r="O11" s="661">
        <v>1.39190364318365</v>
      </c>
      <c r="P11" s="661">
        <v>1.95205433160822</v>
      </c>
      <c r="Q11" s="661">
        <v>1.2480716105520799</v>
      </c>
      <c r="R11" s="661">
        <v>0.83803381644404495</v>
      </c>
      <c r="S11" s="661">
        <v>1.06725588308847</v>
      </c>
      <c r="T11" s="661">
        <v>2.52481230381348</v>
      </c>
      <c r="U11" s="661">
        <v>2.6078679998397498</v>
      </c>
      <c r="V11" s="661">
        <v>2.61112376314462</v>
      </c>
      <c r="W11" s="661">
        <v>19.069145700096001</v>
      </c>
      <c r="X11" s="661">
        <v>18.192329061938</v>
      </c>
      <c r="Y11" s="661">
        <v>18.494098583065</v>
      </c>
      <c r="Z11" s="661">
        <v>5.3346750672917</v>
      </c>
      <c r="AA11" s="661">
        <v>4.1351531231471297</v>
      </c>
      <c r="AB11" s="661">
        <v>4.6983068633460396</v>
      </c>
      <c r="AC11" s="661">
        <v>6.2668461341902502</v>
      </c>
      <c r="AD11" s="661">
        <v>2.8539706342934399</v>
      </c>
      <c r="AE11" s="661">
        <v>4.6719856013205199</v>
      </c>
      <c r="AF11" s="661">
        <v>7.4351789232638996</v>
      </c>
      <c r="AG11" s="661">
        <v>5.3628777895009003</v>
      </c>
      <c r="AH11" s="661">
        <v>6.4467370920914302</v>
      </c>
      <c r="AI11" s="661">
        <v>30.5087728126285</v>
      </c>
      <c r="AJ11" s="661">
        <v>31.191249082499201</v>
      </c>
      <c r="AK11" s="661">
        <v>30.971362505292799</v>
      </c>
      <c r="AL11" s="638"/>
    </row>
    <row r="12" spans="1:44" ht="12.75" customHeight="1" x14ac:dyDescent="0.2">
      <c r="A12" s="6">
        <v>2018</v>
      </c>
      <c r="B12" s="646">
        <v>1676</v>
      </c>
      <c r="C12" s="646">
        <v>1816</v>
      </c>
      <c r="D12" s="646">
        <v>3534</v>
      </c>
      <c r="E12" s="661">
        <v>25.054883618030601</v>
      </c>
      <c r="F12" s="661">
        <v>25.8782927184462</v>
      </c>
      <c r="G12" s="661">
        <v>25.514162295929498</v>
      </c>
      <c r="H12" s="661">
        <v>2.4385306349740299</v>
      </c>
      <c r="I12" s="661">
        <v>2.6140242295007701</v>
      </c>
      <c r="J12" s="661">
        <v>2.5207997134654301</v>
      </c>
      <c r="K12" s="661">
        <v>10.9564468705079</v>
      </c>
      <c r="L12" s="661">
        <v>14.3364900830585</v>
      </c>
      <c r="M12" s="661">
        <v>12.6219824848885</v>
      </c>
      <c r="N12" s="661">
        <v>2.3161720634220599</v>
      </c>
      <c r="O12" s="661">
        <v>1.6278724187536699</v>
      </c>
      <c r="P12" s="661">
        <v>1.99159296040389</v>
      </c>
      <c r="Q12" s="661">
        <v>1.15457614123271</v>
      </c>
      <c r="R12" s="661">
        <v>1.5642903950517699</v>
      </c>
      <c r="S12" s="661">
        <v>1.3910990183143599</v>
      </c>
      <c r="T12" s="661">
        <v>2.0385986174113202</v>
      </c>
      <c r="U12" s="661">
        <v>2.3495283234684599</v>
      </c>
      <c r="V12" s="661">
        <v>2.2179248353560999</v>
      </c>
      <c r="W12" s="661">
        <v>18.103262773740202</v>
      </c>
      <c r="X12" s="661">
        <v>18.345566787654001</v>
      </c>
      <c r="Y12" s="661">
        <v>18.144154310774201</v>
      </c>
      <c r="Z12" s="661">
        <v>5.24915231561911</v>
      </c>
      <c r="AA12" s="661">
        <v>4.9229422053441398</v>
      </c>
      <c r="AB12" s="661">
        <v>5.1174561153747504</v>
      </c>
      <c r="AC12" s="661">
        <v>5.34166464067959</v>
      </c>
      <c r="AD12" s="661">
        <v>3.20410337847107</v>
      </c>
      <c r="AE12" s="661">
        <v>4.29609705334006</v>
      </c>
      <c r="AF12" s="661">
        <v>8.7764343662140796</v>
      </c>
      <c r="AG12" s="661">
        <v>6.2034811975142397</v>
      </c>
      <c r="AH12" s="661">
        <v>7.62569220882426</v>
      </c>
      <c r="AI12" s="661">
        <v>27.868759770883099</v>
      </c>
      <c r="AJ12" s="661">
        <v>29.466760646358502</v>
      </c>
      <c r="AK12" s="661">
        <v>28.575884249963401</v>
      </c>
      <c r="AL12" s="638"/>
    </row>
    <row r="13" spans="1:44" s="3" customFormat="1" ht="6" customHeight="1" x14ac:dyDescent="0.2">
      <c r="A13" s="1180"/>
      <c r="B13" s="1180"/>
      <c r="C13" s="1183"/>
      <c r="D13" s="1184"/>
      <c r="E13" s="1179"/>
      <c r="F13" s="1179"/>
      <c r="G13" s="1179"/>
      <c r="H13" s="1185"/>
      <c r="I13" s="1185"/>
      <c r="J13" s="227"/>
      <c r="K13" s="1185"/>
      <c r="L13" s="1185"/>
      <c r="M13" s="227"/>
      <c r="N13" s="1180"/>
      <c r="O13" s="1180"/>
      <c r="P13" s="335"/>
      <c r="Q13" s="1180"/>
      <c r="R13" s="1180"/>
      <c r="S13" s="335"/>
      <c r="T13" s="1180"/>
      <c r="U13" s="1180"/>
      <c r="V13" s="335"/>
      <c r="W13" s="1180"/>
      <c r="X13" s="1180"/>
      <c r="Y13" s="335"/>
      <c r="Z13" s="1180"/>
      <c r="AA13" s="1180"/>
      <c r="AB13" s="335"/>
      <c r="AC13" s="1180"/>
      <c r="AD13" s="1180"/>
      <c r="AE13" s="335"/>
      <c r="AF13" s="1180"/>
      <c r="AG13" s="1180"/>
      <c r="AH13" s="335"/>
      <c r="AI13" s="1180"/>
      <c r="AJ13" s="1180"/>
      <c r="AK13" s="335"/>
    </row>
    <row r="14" spans="1:44" s="3" customFormat="1" ht="12.75" customHeight="1" x14ac:dyDescent="0.2">
      <c r="A14" s="1336" t="s">
        <v>194</v>
      </c>
      <c r="B14" s="1336"/>
      <c r="C14" s="1336"/>
      <c r="D14" s="1336"/>
      <c r="E14" s="1336"/>
      <c r="F14" s="1336"/>
      <c r="G14" s="1336"/>
      <c r="H14" s="1336"/>
      <c r="I14" s="1336"/>
      <c r="J14" s="1336"/>
      <c r="K14" s="1336"/>
      <c r="L14" s="1336"/>
      <c r="M14" s="1336"/>
      <c r="N14" s="1336"/>
      <c r="O14" s="1336"/>
      <c r="P14" s="1336"/>
      <c r="Q14" s="1336"/>
      <c r="R14" s="1336"/>
      <c r="S14" s="1336"/>
      <c r="T14" s="1336"/>
      <c r="U14" s="1336"/>
      <c r="V14" s="1336"/>
      <c r="W14" s="1336"/>
      <c r="X14" s="1336"/>
      <c r="Y14" s="1336"/>
      <c r="Z14" s="1336"/>
      <c r="AA14" s="1336"/>
      <c r="AB14" s="1336"/>
      <c r="AC14" s="1336"/>
      <c r="AD14" s="1336"/>
      <c r="AE14" s="1336"/>
      <c r="AF14" s="1336"/>
      <c r="AG14" s="1336"/>
      <c r="AH14" s="1336"/>
      <c r="AI14" s="1336"/>
      <c r="AJ14" s="1336"/>
      <c r="AK14" s="1336"/>
    </row>
    <row r="15" spans="1:44" s="1082" customFormat="1" ht="12.75" customHeight="1" x14ac:dyDescent="0.2">
      <c r="A15" s="1173"/>
      <c r="B15" s="72"/>
      <c r="C15" s="877"/>
      <c r="D15" s="72"/>
      <c r="E15" s="810"/>
      <c r="F15" s="810"/>
      <c r="G15" s="810"/>
      <c r="H15" s="884"/>
      <c r="I15" s="884"/>
      <c r="J15" s="884"/>
      <c r="K15" s="884"/>
      <c r="L15" s="884"/>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R15" s="63"/>
    </row>
    <row r="16" spans="1:44" s="1082" customFormat="1" x14ac:dyDescent="0.2">
      <c r="A16" s="1173"/>
      <c r="B16" s="918"/>
      <c r="C16" s="53"/>
      <c r="D16" s="880"/>
      <c r="E16" s="810"/>
      <c r="F16" s="810"/>
      <c r="G16" s="810"/>
      <c r="H16" s="880"/>
      <c r="I16" s="880"/>
      <c r="J16" s="880"/>
      <c r="K16" s="880"/>
      <c r="L16" s="880"/>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R16" s="63"/>
    </row>
    <row r="17" spans="1:37" x14ac:dyDescent="0.2">
      <c r="A17" s="72"/>
      <c r="B17" s="72"/>
      <c r="C17" s="72"/>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row>
  </sheetData>
  <mergeCells count="16">
    <mergeCell ref="AF3:AH3"/>
    <mergeCell ref="AI3:AK3"/>
    <mergeCell ref="AN3:AO3"/>
    <mergeCell ref="A14:AK14"/>
    <mergeCell ref="R1:U1"/>
    <mergeCell ref="A2:AK2"/>
    <mergeCell ref="B3:D3"/>
    <mergeCell ref="H3:J3"/>
    <mergeCell ref="K3:M3"/>
    <mergeCell ref="N3:P3"/>
    <mergeCell ref="Q3:S3"/>
    <mergeCell ref="T3:V3"/>
    <mergeCell ref="W3:Y3"/>
    <mergeCell ref="AC3:AE3"/>
    <mergeCell ref="E3:G3"/>
    <mergeCell ref="Z3:AB3"/>
  </mergeCells>
  <hyperlinks>
    <hyperlink ref="Q1:R1" location="Tabellförteckning!A1" display="Tabellförteckning!A1"/>
  </hyperlinks>
  <pageMargins left="0.70866141732283472" right="0.70866141732283472" top="0.74803149606299213" bottom="0.74803149606299213" header="0.31496062992125984" footer="0.31496062992125984"/>
  <pageSetup paperSize="9" scale="72"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14"/>
  <sheetViews>
    <sheetView workbookViewId="0">
      <pane ySplit="4" topLeftCell="A5" activePane="bottomLeft" state="frozen"/>
      <selection activeCell="A2" sqref="A2:XFD2"/>
      <selection pane="bottomLeft" activeCell="A2" sqref="A2:XFD2"/>
    </sheetView>
  </sheetViews>
  <sheetFormatPr defaultColWidth="9.140625" defaultRowHeight="12.75" x14ac:dyDescent="0.2"/>
  <cols>
    <col min="1" max="3" width="6.7109375" style="18" customWidth="1"/>
    <col min="4" max="4" width="6.7109375" style="530" customWidth="1"/>
    <col min="5" max="6" width="6.7109375" style="18" customWidth="1"/>
    <col min="7" max="7" width="6.7109375" style="530" customWidth="1"/>
    <col min="8" max="10" width="6.7109375" style="1281" customWidth="1"/>
    <col min="11" max="12" width="6.7109375" style="18" customWidth="1"/>
    <col min="13" max="13" width="6.7109375" style="530" customWidth="1"/>
    <col min="14" max="15" width="6.7109375" style="18" customWidth="1"/>
    <col min="16" max="16" width="6.7109375" style="530" customWidth="1"/>
    <col min="17" max="33" width="8.7109375" style="18" customWidth="1"/>
    <col min="34" max="16384" width="9.140625" style="18"/>
  </cols>
  <sheetData>
    <row r="1" spans="1:20" s="74" customFormat="1" ht="30" customHeight="1" x14ac:dyDescent="0.25">
      <c r="A1" s="349"/>
      <c r="B1" s="117"/>
      <c r="C1" s="117"/>
      <c r="D1" s="528"/>
      <c r="E1" s="117"/>
      <c r="F1" s="117"/>
      <c r="G1" s="528"/>
      <c r="H1" s="824"/>
      <c r="I1" s="341"/>
      <c r="J1" s="341"/>
      <c r="K1" s="117"/>
      <c r="L1" s="341"/>
      <c r="M1" s="341"/>
      <c r="N1" s="824"/>
      <c r="O1" s="341"/>
      <c r="P1" s="341"/>
      <c r="Q1" s="117"/>
      <c r="R1" s="1311" t="s">
        <v>328</v>
      </c>
      <c r="S1" s="1312"/>
      <c r="T1" s="1312"/>
    </row>
    <row r="2" spans="1:20" s="114" customFormat="1" ht="15" customHeight="1" x14ac:dyDescent="0.2">
      <c r="A2" s="1317" t="s">
        <v>454</v>
      </c>
      <c r="B2" s="1317"/>
      <c r="C2" s="1317"/>
      <c r="D2" s="1317"/>
      <c r="E2" s="1317"/>
      <c r="F2" s="1317"/>
      <c r="G2" s="1317"/>
      <c r="H2" s="1364"/>
      <c r="I2" s="1364"/>
      <c r="J2" s="1364"/>
      <c r="K2" s="1317"/>
      <c r="L2" s="1317"/>
      <c r="M2" s="1317"/>
      <c r="N2" s="1317"/>
      <c r="O2" s="1317"/>
      <c r="P2" s="1317"/>
    </row>
    <row r="3" spans="1:20" s="104" customFormat="1" ht="30" customHeight="1" x14ac:dyDescent="0.2">
      <c r="A3" s="8"/>
      <c r="B3" s="1326" t="s">
        <v>25</v>
      </c>
      <c r="C3" s="1326"/>
      <c r="D3" s="1326"/>
      <c r="E3" s="1326" t="s">
        <v>185</v>
      </c>
      <c r="F3" s="1326"/>
      <c r="G3" s="1326"/>
      <c r="H3" s="1326" t="s">
        <v>101</v>
      </c>
      <c r="I3" s="1326"/>
      <c r="J3" s="1326"/>
      <c r="K3" s="1326" t="s">
        <v>15</v>
      </c>
      <c r="L3" s="1326"/>
      <c r="M3" s="1326"/>
      <c r="N3" s="1326" t="s">
        <v>35</v>
      </c>
      <c r="O3" s="1326"/>
      <c r="P3" s="1326"/>
    </row>
    <row r="4" spans="1:20" ht="15" customHeight="1" x14ac:dyDescent="0.2">
      <c r="A4" s="3" t="s">
        <v>39</v>
      </c>
      <c r="B4" s="108" t="s">
        <v>28</v>
      </c>
      <c r="C4" s="108" t="s">
        <v>29</v>
      </c>
      <c r="D4" s="526" t="s">
        <v>382</v>
      </c>
      <c r="E4" s="108" t="s">
        <v>28</v>
      </c>
      <c r="F4" s="108" t="s">
        <v>29</v>
      </c>
      <c r="G4" s="526" t="s">
        <v>382</v>
      </c>
      <c r="H4" s="1277" t="s">
        <v>28</v>
      </c>
      <c r="I4" s="1277" t="s">
        <v>29</v>
      </c>
      <c r="J4" s="1277" t="s">
        <v>382</v>
      </c>
      <c r="K4" s="108" t="s">
        <v>28</v>
      </c>
      <c r="L4" s="108" t="s">
        <v>29</v>
      </c>
      <c r="M4" s="526" t="s">
        <v>382</v>
      </c>
      <c r="N4" s="108" t="s">
        <v>28</v>
      </c>
      <c r="O4" s="108" t="s">
        <v>29</v>
      </c>
      <c r="P4" s="526" t="s">
        <v>382</v>
      </c>
    </row>
    <row r="5" spans="1:20" ht="6" customHeight="1" x14ac:dyDescent="0.2">
      <c r="A5" s="273"/>
      <c r="B5" s="293"/>
      <c r="C5" s="293"/>
      <c r="D5" s="293"/>
      <c r="E5" s="293"/>
      <c r="F5" s="293"/>
      <c r="G5" s="293"/>
      <c r="H5" s="293"/>
      <c r="I5" s="293"/>
      <c r="J5" s="293"/>
      <c r="K5" s="293"/>
      <c r="L5" s="293"/>
      <c r="M5" s="293"/>
      <c r="N5" s="293"/>
      <c r="O5" s="293"/>
      <c r="P5" s="23"/>
    </row>
    <row r="6" spans="1:20" ht="12.75" customHeight="1" x14ac:dyDescent="0.2">
      <c r="A6" s="5">
        <v>2012</v>
      </c>
      <c r="B6" s="62">
        <v>97.229878793370645</v>
      </c>
      <c r="C6" s="62">
        <v>98.790133884047933</v>
      </c>
      <c r="D6" s="62">
        <v>97.977250999999995</v>
      </c>
      <c r="E6" s="62">
        <v>0.50987305706966113</v>
      </c>
      <c r="F6" s="62">
        <v>0.19549031530052657</v>
      </c>
      <c r="G6" s="62">
        <v>0.355269</v>
      </c>
      <c r="H6" s="62">
        <v>0.83463797761572833</v>
      </c>
      <c r="I6" s="62">
        <v>0.21782989722320695</v>
      </c>
      <c r="J6" s="62">
        <v>0.53168300000000002</v>
      </c>
      <c r="K6" s="62">
        <v>1.3445110346853895</v>
      </c>
      <c r="L6" s="62">
        <v>0.41332021252373352</v>
      </c>
      <c r="M6" s="62">
        <v>0.88695199999999996</v>
      </c>
      <c r="N6" s="62">
        <v>1.4256101719439538</v>
      </c>
      <c r="O6" s="62">
        <v>0.79654590342832021</v>
      </c>
      <c r="P6" s="62">
        <v>1.1357969999999999</v>
      </c>
      <c r="Q6" s="80"/>
    </row>
    <row r="7" spans="1:20" ht="12.75" customHeight="1" x14ac:dyDescent="0.2">
      <c r="A7" s="5">
        <v>2013</v>
      </c>
      <c r="B7" s="62">
        <v>97.643514825954796</v>
      </c>
      <c r="C7" s="62">
        <v>99.066190838582216</v>
      </c>
      <c r="D7" s="62">
        <v>98.341430000000003</v>
      </c>
      <c r="E7" s="62">
        <v>0.39981791790495635</v>
      </c>
      <c r="F7" s="62">
        <v>0.14854294607576352</v>
      </c>
      <c r="G7" s="62">
        <v>0.27663100000000002</v>
      </c>
      <c r="H7" s="62">
        <v>0.74195727587409321</v>
      </c>
      <c r="I7" s="62">
        <v>0.20030203610079653</v>
      </c>
      <c r="J7" s="62">
        <v>0.47699999999999998</v>
      </c>
      <c r="K7" s="62">
        <v>1.1417751937790497</v>
      </c>
      <c r="L7" s="62">
        <v>0.34884498217656001</v>
      </c>
      <c r="M7" s="62">
        <v>0.75363099999999994</v>
      </c>
      <c r="N7" s="62">
        <v>1.2147099802661321</v>
      </c>
      <c r="O7" s="62">
        <v>0.5849641792412138</v>
      </c>
      <c r="P7" s="62">
        <v>0.90493900000000005</v>
      </c>
      <c r="Q7" s="80"/>
    </row>
    <row r="8" spans="1:20" ht="12.75" customHeight="1" x14ac:dyDescent="0.2">
      <c r="A8" s="5">
        <v>2014</v>
      </c>
      <c r="B8" s="62">
        <v>98.269079464988195</v>
      </c>
      <c r="C8" s="62">
        <v>99.158488852777595</v>
      </c>
      <c r="D8" s="62">
        <v>98.695667999999998</v>
      </c>
      <c r="E8" s="62">
        <v>0.35405192761604998</v>
      </c>
      <c r="F8" s="62">
        <v>0.24583649815148853</v>
      </c>
      <c r="G8" s="62">
        <v>0.30552600000000002</v>
      </c>
      <c r="H8" s="62">
        <v>0.55074744295830103</v>
      </c>
      <c r="I8" s="62">
        <v>0.23254099901868064</v>
      </c>
      <c r="J8" s="62">
        <v>0.40314100000000003</v>
      </c>
      <c r="K8" s="62">
        <v>0.904799370574351</v>
      </c>
      <c r="L8" s="62">
        <v>0.4783774971701692</v>
      </c>
      <c r="M8" s="62">
        <v>0.70866700000000005</v>
      </c>
      <c r="N8" s="62">
        <v>0.82612116443745098</v>
      </c>
      <c r="O8" s="62">
        <v>0.378151260504202</v>
      </c>
      <c r="P8" s="62">
        <v>0.59566600000000003</v>
      </c>
      <c r="Q8" s="80"/>
    </row>
    <row r="9" spans="1:20" ht="12.75" customHeight="1" x14ac:dyDescent="0.2">
      <c r="A9" s="5">
        <v>2015</v>
      </c>
      <c r="B9" s="62">
        <v>97.671091806752301</v>
      </c>
      <c r="C9" s="62">
        <v>99.040393494762668</v>
      </c>
      <c r="D9" s="62">
        <v>98.263171</v>
      </c>
      <c r="E9" s="62">
        <v>0.34580602381881398</v>
      </c>
      <c r="F9" s="62">
        <v>0.30504547443910762</v>
      </c>
      <c r="G9" s="62">
        <v>0.364591</v>
      </c>
      <c r="H9" s="62">
        <v>0.5</v>
      </c>
      <c r="I9" s="62">
        <v>5.9859809122134407E-2</v>
      </c>
      <c r="J9" s="62">
        <v>0.34993400000000002</v>
      </c>
      <c r="K9" s="62">
        <v>0.84580602381881398</v>
      </c>
      <c r="L9" s="62">
        <v>0.36490528356124202</v>
      </c>
      <c r="M9" s="62">
        <v>0.71452500000000008</v>
      </c>
      <c r="N9" s="62">
        <v>1.4353049809912846</v>
      </c>
      <c r="O9" s="62">
        <v>0.59470122167585304</v>
      </c>
      <c r="P9" s="62">
        <v>1.0223040000000001</v>
      </c>
      <c r="Q9" s="80"/>
    </row>
    <row r="10" spans="1:20" s="727" customFormat="1" ht="12.75" customHeight="1" x14ac:dyDescent="0.2">
      <c r="A10" s="726">
        <v>2016</v>
      </c>
      <c r="B10" s="62">
        <v>97.691000973657367</v>
      </c>
      <c r="C10" s="62">
        <v>98.447022662282663</v>
      </c>
      <c r="D10" s="62">
        <v>97.720988000000006</v>
      </c>
      <c r="E10" s="62">
        <v>0.5459466211526971</v>
      </c>
      <c r="F10" s="62">
        <v>0.72830739342982975</v>
      </c>
      <c r="G10" s="62">
        <v>0.72211999999999998</v>
      </c>
      <c r="H10" s="62">
        <v>0.35199458202284423</v>
      </c>
      <c r="I10" s="62">
        <v>0.14057170746959641</v>
      </c>
      <c r="J10" s="62">
        <v>0.45374999999999999</v>
      </c>
      <c r="K10" s="62">
        <v>0.89794120317554138</v>
      </c>
      <c r="L10" s="62">
        <v>0.8688791008994261</v>
      </c>
      <c r="M10" s="62">
        <v>1.17587</v>
      </c>
      <c r="N10" s="62">
        <v>1.4110578231670936</v>
      </c>
      <c r="O10" s="62">
        <v>0.68409823681791648</v>
      </c>
      <c r="P10" s="62">
        <v>1.1031409999999999</v>
      </c>
      <c r="Q10" s="80"/>
    </row>
    <row r="11" spans="1:20" s="960" customFormat="1" ht="12.75" customHeight="1" x14ac:dyDescent="0.2">
      <c r="A11" s="895">
        <v>2017</v>
      </c>
      <c r="B11" s="62">
        <v>97.391879000000003</v>
      </c>
      <c r="C11" s="62">
        <v>97.825348000000005</v>
      </c>
      <c r="D11" s="62">
        <v>97.485303999999999</v>
      </c>
      <c r="E11" s="62">
        <v>0.56124099999999999</v>
      </c>
      <c r="F11" s="62">
        <v>0.88345200000000002</v>
      </c>
      <c r="G11" s="62">
        <v>0.75114300000000001</v>
      </c>
      <c r="H11" s="62">
        <v>0.36315599999999998</v>
      </c>
      <c r="I11" s="62">
        <v>0.47570499999999999</v>
      </c>
      <c r="J11" s="62">
        <v>0.473547</v>
      </c>
      <c r="K11" s="62">
        <v>0.92439699999999991</v>
      </c>
      <c r="L11" s="62">
        <v>1.3591569999999999</v>
      </c>
      <c r="M11" s="62">
        <v>1.2246900000000001</v>
      </c>
      <c r="N11" s="62">
        <v>1.683724</v>
      </c>
      <c r="O11" s="62">
        <v>0.81549400000000005</v>
      </c>
      <c r="P11" s="62">
        <v>1.2900069999999999</v>
      </c>
      <c r="Q11" s="80"/>
    </row>
    <row r="12" spans="1:20" ht="12.75" customHeight="1" x14ac:dyDescent="0.2">
      <c r="A12" s="5">
        <v>2018</v>
      </c>
      <c r="B12" s="62">
        <v>96.720610359847498</v>
      </c>
      <c r="C12" s="62">
        <v>96.817737665939106</v>
      </c>
      <c r="D12" s="62">
        <v>96.567642982159896</v>
      </c>
      <c r="E12" s="62">
        <v>0.63903702284143904</v>
      </c>
      <c r="F12" s="62">
        <v>1.15367759264895</v>
      </c>
      <c r="G12" s="62">
        <v>0.91854773145231206</v>
      </c>
      <c r="H12" s="62">
        <v>0.60053487350002699</v>
      </c>
      <c r="I12" s="62">
        <v>0.56292330529249901</v>
      </c>
      <c r="J12" s="62">
        <v>0.64288241736589702</v>
      </c>
      <c r="K12" s="62">
        <v>1.2395718963414661</v>
      </c>
      <c r="L12" s="62">
        <v>1.7166008979414489</v>
      </c>
      <c r="M12" s="62">
        <v>1.561430148818209</v>
      </c>
      <c r="N12" s="62">
        <v>2.0398177438110801</v>
      </c>
      <c r="O12" s="62">
        <v>1.46566143611943</v>
      </c>
      <c r="P12" s="62">
        <v>1.8709268690219401</v>
      </c>
      <c r="Q12" s="80"/>
    </row>
    <row r="13" spans="1:20" s="37" customFormat="1" ht="6" customHeight="1" x14ac:dyDescent="0.25">
      <c r="A13" s="156"/>
      <c r="B13" s="157"/>
      <c r="C13" s="157"/>
      <c r="D13" s="490"/>
      <c r="E13" s="157"/>
      <c r="F13" s="157"/>
      <c r="G13" s="490"/>
      <c r="H13" s="157"/>
      <c r="I13" s="157"/>
      <c r="J13" s="490"/>
      <c r="K13" s="157"/>
      <c r="L13" s="157"/>
      <c r="M13" s="490"/>
      <c r="N13" s="157"/>
      <c r="O13" s="157"/>
      <c r="P13" s="490"/>
      <c r="Q13" s="66"/>
      <c r="R13" s="86"/>
    </row>
    <row r="14" spans="1:20" s="37" customFormat="1" ht="15" customHeight="1" x14ac:dyDescent="0.25">
      <c r="A14" s="1331" t="s">
        <v>194</v>
      </c>
      <c r="B14" s="1331"/>
      <c r="C14" s="1331"/>
      <c r="D14" s="1331"/>
      <c r="E14" s="1331"/>
      <c r="F14" s="1331"/>
      <c r="G14" s="1331"/>
      <c r="H14" s="1331"/>
      <c r="I14" s="1331"/>
      <c r="J14" s="1331"/>
      <c r="K14" s="1331"/>
      <c r="L14" s="1331"/>
      <c r="M14" s="1331"/>
      <c r="N14" s="1331"/>
      <c r="O14" s="1331"/>
      <c r="P14" s="1331"/>
      <c r="Q14" s="18"/>
      <c r="R14" s="18"/>
    </row>
  </sheetData>
  <mergeCells count="8">
    <mergeCell ref="A14:P14"/>
    <mergeCell ref="R1:T1"/>
    <mergeCell ref="A2:P2"/>
    <mergeCell ref="B3:D3"/>
    <mergeCell ref="E3:G3"/>
    <mergeCell ref="K3:M3"/>
    <mergeCell ref="N3:P3"/>
    <mergeCell ref="H3:J3"/>
  </mergeCells>
  <hyperlinks>
    <hyperlink ref="R1:T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14"/>
  <sheetViews>
    <sheetView workbookViewId="0">
      <pane ySplit="4" topLeftCell="A5" activePane="bottomLeft" state="frozen"/>
      <selection activeCell="A2" sqref="A2:XFD2"/>
      <selection pane="bottomLeft" activeCell="R47" sqref="R47"/>
    </sheetView>
  </sheetViews>
  <sheetFormatPr defaultColWidth="9.140625" defaultRowHeight="12.75" x14ac:dyDescent="0.2"/>
  <cols>
    <col min="1" max="3" width="6.7109375" style="18" customWidth="1"/>
    <col min="4" max="4" width="6.7109375" style="530" customWidth="1"/>
    <col min="5" max="6" width="6.7109375" style="18" customWidth="1"/>
    <col min="7" max="7" width="6.7109375" style="534" customWidth="1"/>
    <col min="8" max="10" width="6.7109375" style="1281" customWidth="1"/>
    <col min="11" max="12" width="6.7109375" style="18" customWidth="1"/>
    <col min="13" max="13" width="6.7109375" style="534" customWidth="1"/>
    <col min="14" max="15" width="6.7109375" style="18" customWidth="1"/>
    <col min="16" max="16" width="6.7109375" style="534" customWidth="1"/>
    <col min="17" max="33" width="8.7109375" style="18" customWidth="1"/>
    <col min="34" max="16384" width="9.140625" style="18"/>
  </cols>
  <sheetData>
    <row r="1" spans="1:20" s="74" customFormat="1" ht="30" customHeight="1" x14ac:dyDescent="0.25">
      <c r="A1" s="349"/>
      <c r="B1" s="117"/>
      <c r="C1" s="117"/>
      <c r="D1" s="528"/>
      <c r="E1" s="117"/>
      <c r="F1" s="117"/>
      <c r="G1" s="533"/>
      <c r="H1" s="824"/>
      <c r="I1" s="341"/>
      <c r="J1" s="341"/>
      <c r="K1" s="117"/>
      <c r="L1" s="341"/>
      <c r="M1" s="341"/>
      <c r="N1" s="824"/>
      <c r="O1" s="341"/>
      <c r="P1" s="341"/>
      <c r="Q1" s="117"/>
      <c r="R1" s="1311" t="s">
        <v>328</v>
      </c>
      <c r="S1" s="1312"/>
      <c r="T1" s="1312"/>
    </row>
    <row r="2" spans="1:20" s="114" customFormat="1" ht="15" customHeight="1" x14ac:dyDescent="0.2">
      <c r="A2" s="1317" t="s">
        <v>453</v>
      </c>
      <c r="B2" s="1317"/>
      <c r="C2" s="1317"/>
      <c r="D2" s="1317"/>
      <c r="E2" s="1317"/>
      <c r="F2" s="1317"/>
      <c r="G2" s="1317"/>
      <c r="H2" s="1364"/>
      <c r="I2" s="1364"/>
      <c r="J2" s="1364"/>
      <c r="K2" s="1317"/>
      <c r="L2" s="1317"/>
      <c r="M2" s="1317"/>
      <c r="N2" s="1317"/>
      <c r="O2" s="1317"/>
      <c r="P2" s="1317"/>
    </row>
    <row r="3" spans="1:20" s="104" customFormat="1" ht="30" customHeight="1" x14ac:dyDescent="0.2">
      <c r="A3" s="8"/>
      <c r="B3" s="1326" t="s">
        <v>25</v>
      </c>
      <c r="C3" s="1326"/>
      <c r="D3" s="1326"/>
      <c r="E3" s="1326" t="s">
        <v>185</v>
      </c>
      <c r="F3" s="1326"/>
      <c r="G3" s="1326"/>
      <c r="H3" s="1326" t="s">
        <v>101</v>
      </c>
      <c r="I3" s="1326"/>
      <c r="J3" s="1326"/>
      <c r="K3" s="1326" t="s">
        <v>15</v>
      </c>
      <c r="L3" s="1326"/>
      <c r="M3" s="1326"/>
      <c r="N3" s="1326" t="s">
        <v>35</v>
      </c>
      <c r="O3" s="1326"/>
      <c r="P3" s="1326"/>
    </row>
    <row r="4" spans="1:20" ht="15" customHeight="1" x14ac:dyDescent="0.2">
      <c r="A4" s="3" t="s">
        <v>39</v>
      </c>
      <c r="B4" s="108" t="s">
        <v>28</v>
      </c>
      <c r="C4" s="108" t="s">
        <v>29</v>
      </c>
      <c r="D4" s="526" t="s">
        <v>382</v>
      </c>
      <c r="E4" s="108" t="s">
        <v>28</v>
      </c>
      <c r="F4" s="108" t="s">
        <v>29</v>
      </c>
      <c r="G4" s="532" t="s">
        <v>382</v>
      </c>
      <c r="H4" s="1277" t="s">
        <v>28</v>
      </c>
      <c r="I4" s="1277" t="s">
        <v>29</v>
      </c>
      <c r="J4" s="1277" t="s">
        <v>382</v>
      </c>
      <c r="K4" s="108" t="s">
        <v>28</v>
      </c>
      <c r="L4" s="108" t="s">
        <v>29</v>
      </c>
      <c r="M4" s="532" t="s">
        <v>382</v>
      </c>
      <c r="N4" s="108" t="s">
        <v>28</v>
      </c>
      <c r="O4" s="108" t="s">
        <v>29</v>
      </c>
      <c r="P4" s="532" t="s">
        <v>382</v>
      </c>
    </row>
    <row r="5" spans="1:20" ht="6" customHeight="1" x14ac:dyDescent="0.2">
      <c r="A5" s="273"/>
      <c r="B5" s="293"/>
      <c r="C5" s="293"/>
      <c r="D5" s="293"/>
      <c r="E5" s="293"/>
      <c r="F5" s="293"/>
      <c r="G5" s="293"/>
      <c r="H5" s="293"/>
      <c r="I5" s="293"/>
      <c r="J5" s="293"/>
      <c r="K5" s="293"/>
      <c r="L5" s="293"/>
      <c r="M5" s="293"/>
      <c r="N5" s="293"/>
      <c r="O5" s="293"/>
      <c r="P5" s="23"/>
    </row>
    <row r="6" spans="1:20" ht="12.75" customHeight="1" x14ac:dyDescent="0.2">
      <c r="A6" s="5">
        <v>2012</v>
      </c>
      <c r="B6" s="62">
        <v>97.841367817019488</v>
      </c>
      <c r="C6" s="62">
        <v>99.098477610311832</v>
      </c>
      <c r="D6" s="62">
        <v>98.455690000000004</v>
      </c>
      <c r="E6" s="62">
        <v>0.9389877128758175</v>
      </c>
      <c r="F6" s="62">
        <v>0.16064226339444493</v>
      </c>
      <c r="G6" s="62">
        <v>0.55905099999999996</v>
      </c>
      <c r="H6" s="62">
        <v>0.34324547947105782</v>
      </c>
      <c r="I6" s="62">
        <v>0.105245658275397</v>
      </c>
      <c r="J6" s="62">
        <v>0.22700999999999999</v>
      </c>
      <c r="K6" s="62">
        <v>1.2822331923468753</v>
      </c>
      <c r="L6" s="62">
        <v>0.26588792166984193</v>
      </c>
      <c r="M6" s="62">
        <v>0.7860609999999999</v>
      </c>
      <c r="N6" s="62">
        <v>0.87639899063364124</v>
      </c>
      <c r="O6" s="62">
        <v>0.63563446801834755</v>
      </c>
      <c r="P6" s="62">
        <v>0.75824899999999995</v>
      </c>
    </row>
    <row r="7" spans="1:20" ht="12.75" customHeight="1" x14ac:dyDescent="0.2">
      <c r="A7" s="5">
        <v>2013</v>
      </c>
      <c r="B7" s="62">
        <v>98.659609706839305</v>
      </c>
      <c r="C7" s="62">
        <v>99.482704130552818</v>
      </c>
      <c r="D7" s="62">
        <v>99.035777999999993</v>
      </c>
      <c r="E7" s="62">
        <v>0.74743285401855641</v>
      </c>
      <c r="F7" s="62">
        <v>8.872836947920433E-2</v>
      </c>
      <c r="G7" s="62">
        <v>0.452511</v>
      </c>
      <c r="H7" s="62">
        <v>0.22311468094600601</v>
      </c>
      <c r="I7" s="62">
        <v>4.83792936623125E-2</v>
      </c>
      <c r="J7" s="62">
        <v>0.14782300000000001</v>
      </c>
      <c r="K7" s="62">
        <v>0.97054753496456247</v>
      </c>
      <c r="L7" s="62">
        <v>0.13710766314151684</v>
      </c>
      <c r="M7" s="62">
        <v>0.60033400000000003</v>
      </c>
      <c r="N7" s="62">
        <v>0.35698348951360998</v>
      </c>
      <c r="O7" s="62">
        <v>0.3870343492985</v>
      </c>
      <c r="P7" s="62">
        <v>0.36388700000000002</v>
      </c>
    </row>
    <row r="8" spans="1:20" ht="12.75" customHeight="1" x14ac:dyDescent="0.2">
      <c r="A8" s="5">
        <v>2014</v>
      </c>
      <c r="B8" s="62">
        <v>98.177215189873394</v>
      </c>
      <c r="C8" s="62">
        <v>99.405083829096796</v>
      </c>
      <c r="D8" s="62">
        <v>98.777975999999995</v>
      </c>
      <c r="E8" s="62">
        <v>0.708860759493671</v>
      </c>
      <c r="F8" s="62">
        <v>0.162249864791779</v>
      </c>
      <c r="G8" s="62">
        <v>0.45686399999999999</v>
      </c>
      <c r="H8" s="62">
        <v>0.40000069656630377</v>
      </c>
      <c r="I8" s="62">
        <v>8.5042012016470589E-2</v>
      </c>
      <c r="J8" s="62">
        <v>0.24676300000000001</v>
      </c>
      <c r="K8" s="62">
        <v>1.1088614560599748</v>
      </c>
      <c r="L8" s="62">
        <v>0.2472918768082496</v>
      </c>
      <c r="M8" s="62">
        <v>0.703627</v>
      </c>
      <c r="N8" s="62">
        <v>0.724561691539643</v>
      </c>
      <c r="O8" s="62">
        <v>0.30232946538125915</v>
      </c>
      <c r="P8" s="62">
        <v>0.518397</v>
      </c>
    </row>
    <row r="9" spans="1:20" ht="12.75" customHeight="1" x14ac:dyDescent="0.2">
      <c r="A9" s="5">
        <v>2015</v>
      </c>
      <c r="B9" s="62">
        <v>98.276810924625551</v>
      </c>
      <c r="C9" s="62">
        <v>99.262137333644574</v>
      </c>
      <c r="D9" s="62">
        <v>98.757520999999997</v>
      </c>
      <c r="E9" s="62">
        <v>0.6575164347234036</v>
      </c>
      <c r="F9" s="62">
        <v>0.16703535264868855</v>
      </c>
      <c r="G9" s="62">
        <v>0.41946699999999998</v>
      </c>
      <c r="H9" s="62">
        <v>0.35849693287462114</v>
      </c>
      <c r="I9" s="62">
        <v>4.2271892251066513E-2</v>
      </c>
      <c r="J9" s="62">
        <v>0.205426</v>
      </c>
      <c r="K9" s="62">
        <v>1.0160133675980247</v>
      </c>
      <c r="L9" s="62">
        <v>0.20930724489975505</v>
      </c>
      <c r="M9" s="62">
        <v>0.62489299999999992</v>
      </c>
      <c r="N9" s="62">
        <v>0.70717570777593364</v>
      </c>
      <c r="O9" s="62">
        <v>0.52855542145565904</v>
      </c>
      <c r="P9" s="62">
        <v>0.617587</v>
      </c>
    </row>
    <row r="10" spans="1:20" s="727" customFormat="1" ht="12.75" customHeight="1" x14ac:dyDescent="0.2">
      <c r="A10" s="726">
        <v>2016</v>
      </c>
      <c r="B10" s="62">
        <v>97.946753729903946</v>
      </c>
      <c r="C10" s="62">
        <v>98.363679663016683</v>
      </c>
      <c r="D10" s="62">
        <v>97.980677</v>
      </c>
      <c r="E10" s="62">
        <v>0.67327120542252783</v>
      </c>
      <c r="F10" s="62">
        <v>0.57125924031279784</v>
      </c>
      <c r="G10" s="62">
        <v>0.73694099999999996</v>
      </c>
      <c r="H10" s="62">
        <v>0.17060741207368732</v>
      </c>
      <c r="I10" s="62">
        <v>5.791299830801154E-2</v>
      </c>
      <c r="J10" s="62">
        <v>0.164161</v>
      </c>
      <c r="K10" s="62">
        <v>0.84387861749621518</v>
      </c>
      <c r="L10" s="62">
        <v>0.6291722386208094</v>
      </c>
      <c r="M10" s="62">
        <v>0.90110199999999996</v>
      </c>
      <c r="N10" s="62">
        <v>1.2093676525998185</v>
      </c>
      <c r="O10" s="62">
        <v>1.0071480983625065</v>
      </c>
      <c r="P10" s="62">
        <v>1.1182209999999999</v>
      </c>
    </row>
    <row r="11" spans="1:20" s="960" customFormat="1" ht="12.75" customHeight="1" x14ac:dyDescent="0.2">
      <c r="A11" s="895">
        <v>2017</v>
      </c>
      <c r="B11" s="62">
        <v>97.985380000000006</v>
      </c>
      <c r="C11" s="62">
        <v>98.449533000000002</v>
      </c>
      <c r="D11" s="62">
        <v>98.124243000000007</v>
      </c>
      <c r="E11" s="62">
        <v>0.68319200000000002</v>
      </c>
      <c r="F11" s="62">
        <v>0.96314</v>
      </c>
      <c r="G11" s="62">
        <v>0.81920700000000002</v>
      </c>
      <c r="H11" s="62">
        <v>0.35047</v>
      </c>
      <c r="I11" s="62">
        <v>0.14021</v>
      </c>
      <c r="J11" s="62">
        <v>0.27050299999999999</v>
      </c>
      <c r="K11" s="62">
        <v>1.0336620000000001</v>
      </c>
      <c r="L11" s="62">
        <v>1.1033500000000001</v>
      </c>
      <c r="M11" s="62">
        <v>1.08971</v>
      </c>
      <c r="N11" s="62">
        <v>0.980958</v>
      </c>
      <c r="O11" s="62">
        <v>0.44711699999999999</v>
      </c>
      <c r="P11" s="62">
        <v>0.78604700000000005</v>
      </c>
    </row>
    <row r="12" spans="1:20" ht="12.75" customHeight="1" x14ac:dyDescent="0.2">
      <c r="A12" s="5">
        <v>2018</v>
      </c>
      <c r="B12" s="62">
        <v>97.604978937776593</v>
      </c>
      <c r="C12" s="62">
        <v>97.791563938792294</v>
      </c>
      <c r="D12" s="62">
        <v>97.559887900816605</v>
      </c>
      <c r="E12" s="62">
        <v>0.86977380359624201</v>
      </c>
      <c r="F12" s="62">
        <v>0.897813504312439</v>
      </c>
      <c r="G12" s="62">
        <v>0.95225012934111997</v>
      </c>
      <c r="H12" s="62">
        <v>0.31896476881785502</v>
      </c>
      <c r="I12" s="62">
        <v>0.57181076040418399</v>
      </c>
      <c r="J12" s="62">
        <v>0.47068329931053199</v>
      </c>
      <c r="K12" s="62">
        <v>1.1887385724140971</v>
      </c>
      <c r="L12" s="62">
        <v>1.4696242647166229</v>
      </c>
      <c r="M12" s="62">
        <v>1.422933428651652</v>
      </c>
      <c r="N12" s="62">
        <v>1.2062824898092801</v>
      </c>
      <c r="O12" s="62">
        <v>0.73881179649113204</v>
      </c>
      <c r="P12" s="62">
        <v>1.0171786705316801</v>
      </c>
    </row>
    <row r="13" spans="1:20" s="37" customFormat="1" ht="6" customHeight="1" x14ac:dyDescent="0.25">
      <c r="A13" s="156"/>
      <c r="B13" s="157"/>
      <c r="C13" s="157"/>
      <c r="D13" s="490"/>
      <c r="E13" s="157"/>
      <c r="F13" s="157"/>
      <c r="G13" s="490"/>
      <c r="H13" s="157"/>
      <c r="I13" s="157"/>
      <c r="J13" s="490"/>
      <c r="K13" s="157"/>
      <c r="L13" s="157"/>
      <c r="M13" s="490"/>
      <c r="N13" s="157"/>
      <c r="O13" s="157"/>
      <c r="P13" s="490"/>
      <c r="Q13" s="66"/>
      <c r="R13" s="86"/>
    </row>
    <row r="14" spans="1:20" s="37" customFormat="1" ht="15" customHeight="1" x14ac:dyDescent="0.25">
      <c r="A14" s="1331" t="s">
        <v>194</v>
      </c>
      <c r="B14" s="1331"/>
      <c r="C14" s="1331"/>
      <c r="D14" s="1331"/>
      <c r="E14" s="1331"/>
      <c r="F14" s="1331"/>
      <c r="G14" s="1331"/>
      <c r="H14" s="1331"/>
      <c r="I14" s="1331"/>
      <c r="J14" s="1331"/>
      <c r="K14" s="1331"/>
      <c r="L14" s="1331"/>
      <c r="M14" s="1331"/>
      <c r="N14" s="1331"/>
      <c r="O14" s="1331"/>
      <c r="P14" s="1331"/>
      <c r="Q14" s="18"/>
      <c r="R14" s="18"/>
    </row>
  </sheetData>
  <mergeCells count="8">
    <mergeCell ref="R1:T1"/>
    <mergeCell ref="A2:P2"/>
    <mergeCell ref="A14:P14"/>
    <mergeCell ref="B3:D3"/>
    <mergeCell ref="E3:G3"/>
    <mergeCell ref="K3:M3"/>
    <mergeCell ref="N3:P3"/>
    <mergeCell ref="H3:J3"/>
  </mergeCells>
  <hyperlinks>
    <hyperlink ref="R1:T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23"/>
  <sheetViews>
    <sheetView workbookViewId="0">
      <pane ySplit="4" topLeftCell="A5" activePane="bottomLeft" state="frozen"/>
      <selection activeCell="A2" sqref="A2:XFD2"/>
      <selection pane="bottomLeft" activeCell="AA49" sqref="AA49"/>
    </sheetView>
  </sheetViews>
  <sheetFormatPr defaultColWidth="8.85546875" defaultRowHeight="12.75" x14ac:dyDescent="0.2"/>
  <cols>
    <col min="1" max="19" width="6.7109375" style="3" customWidth="1"/>
    <col min="20" max="40" width="8.7109375" style="3" customWidth="1"/>
    <col min="41" max="16384" width="8.85546875" style="3"/>
  </cols>
  <sheetData>
    <row r="1" spans="1:19" s="74" customFormat="1" ht="30" customHeight="1" x14ac:dyDescent="0.25">
      <c r="A1" s="349"/>
      <c r="B1" s="117"/>
      <c r="C1" s="117"/>
      <c r="D1" s="539"/>
      <c r="E1" s="117"/>
      <c r="F1" s="117"/>
      <c r="G1" s="539"/>
      <c r="H1" s="117"/>
      <c r="I1" s="117"/>
      <c r="J1" s="539"/>
      <c r="K1" s="117"/>
      <c r="L1" s="117"/>
      <c r="M1" s="539"/>
      <c r="N1" s="117"/>
      <c r="O1" s="1311" t="s">
        <v>328</v>
      </c>
      <c r="P1" s="1311"/>
      <c r="Q1" s="1312"/>
      <c r="R1" s="1312"/>
      <c r="S1" s="535"/>
    </row>
    <row r="2" spans="1:19" s="121" customFormat="1" ht="30" customHeight="1" x14ac:dyDescent="0.2">
      <c r="A2" s="1316" t="s">
        <v>468</v>
      </c>
      <c r="B2" s="1316"/>
      <c r="C2" s="1316"/>
      <c r="D2" s="1316"/>
      <c r="E2" s="1316"/>
      <c r="F2" s="1316"/>
      <c r="G2" s="1316"/>
      <c r="H2" s="1316"/>
      <c r="I2" s="1316"/>
      <c r="J2" s="1316"/>
      <c r="K2" s="1316"/>
      <c r="L2" s="1316"/>
      <c r="M2" s="1316"/>
      <c r="N2" s="1316"/>
      <c r="O2" s="1316"/>
      <c r="P2" s="1316"/>
      <c r="Q2" s="1316"/>
      <c r="R2" s="1316"/>
      <c r="S2" s="1316"/>
    </row>
    <row r="3" spans="1:19" ht="30" customHeight="1" x14ac:dyDescent="0.2">
      <c r="A3" s="5"/>
      <c r="B3" s="1326" t="s">
        <v>25</v>
      </c>
      <c r="C3" s="1326"/>
      <c r="D3" s="1326"/>
      <c r="E3" s="1326" t="s">
        <v>249</v>
      </c>
      <c r="F3" s="1326"/>
      <c r="G3" s="1326"/>
      <c r="H3" s="1326" t="s">
        <v>16</v>
      </c>
      <c r="I3" s="1326"/>
      <c r="J3" s="1326"/>
      <c r="K3" s="1326" t="s">
        <v>17</v>
      </c>
      <c r="L3" s="1326"/>
      <c r="M3" s="1326"/>
      <c r="N3" s="1326" t="s">
        <v>15</v>
      </c>
      <c r="O3" s="1326"/>
      <c r="P3" s="1326"/>
      <c r="Q3" s="1326" t="s">
        <v>35</v>
      </c>
      <c r="R3" s="1326"/>
      <c r="S3" s="1326"/>
    </row>
    <row r="4" spans="1:19" ht="15" customHeight="1" x14ac:dyDescent="0.2">
      <c r="A4" s="4" t="s">
        <v>39</v>
      </c>
      <c r="B4" s="108" t="s">
        <v>28</v>
      </c>
      <c r="C4" s="108" t="s">
        <v>29</v>
      </c>
      <c r="D4" s="537" t="s">
        <v>382</v>
      </c>
      <c r="E4" s="108" t="s">
        <v>28</v>
      </c>
      <c r="F4" s="108" t="s">
        <v>29</v>
      </c>
      <c r="G4" s="537" t="s">
        <v>382</v>
      </c>
      <c r="H4" s="108" t="s">
        <v>28</v>
      </c>
      <c r="I4" s="108" t="s">
        <v>29</v>
      </c>
      <c r="J4" s="537" t="s">
        <v>382</v>
      </c>
      <c r="K4" s="108" t="s">
        <v>28</v>
      </c>
      <c r="L4" s="108" t="s">
        <v>29</v>
      </c>
      <c r="M4" s="537" t="s">
        <v>382</v>
      </c>
      <c r="N4" s="108" t="s">
        <v>28</v>
      </c>
      <c r="O4" s="108" t="s">
        <v>29</v>
      </c>
      <c r="P4" s="537" t="s">
        <v>382</v>
      </c>
      <c r="Q4" s="108" t="s">
        <v>28</v>
      </c>
      <c r="R4" s="108" t="s">
        <v>29</v>
      </c>
      <c r="S4" s="537" t="s">
        <v>382</v>
      </c>
    </row>
    <row r="5" spans="1:19" ht="6" customHeight="1" x14ac:dyDescent="0.2">
      <c r="A5" s="273"/>
      <c r="B5" s="293"/>
      <c r="C5" s="293"/>
      <c r="D5" s="293"/>
      <c r="E5" s="293"/>
      <c r="F5" s="293"/>
      <c r="G5" s="293"/>
      <c r="H5" s="293"/>
      <c r="I5" s="293"/>
      <c r="J5" s="293"/>
      <c r="K5" s="293"/>
      <c r="L5" s="293"/>
      <c r="M5" s="293"/>
      <c r="N5" s="293"/>
      <c r="O5" s="293"/>
      <c r="P5" s="293"/>
      <c r="Q5" s="293"/>
      <c r="R5" s="293"/>
      <c r="S5" s="23"/>
    </row>
    <row r="6" spans="1:19" ht="12.75" customHeight="1" x14ac:dyDescent="0.2">
      <c r="A6" s="5" t="s">
        <v>32</v>
      </c>
      <c r="B6" s="152">
        <v>47.988544618586801</v>
      </c>
      <c r="C6" s="152">
        <v>41.487500136615601</v>
      </c>
      <c r="D6" s="152">
        <v>44.823110943027203</v>
      </c>
      <c r="E6" s="152">
        <v>26.780632535971701</v>
      </c>
      <c r="F6" s="152">
        <v>38.964936420338503</v>
      </c>
      <c r="G6" s="152">
        <v>32.713310882625997</v>
      </c>
      <c r="H6" s="152">
        <v>19.855417643583198</v>
      </c>
      <c r="I6" s="152">
        <v>16.403786925541201</v>
      </c>
      <c r="J6" s="152">
        <v>18.174778764586598</v>
      </c>
      <c r="K6" s="152">
        <v>4.1686228529049796</v>
      </c>
      <c r="L6" s="152">
        <v>2.56137686565584</v>
      </c>
      <c r="M6" s="152">
        <v>3.38603621054996</v>
      </c>
      <c r="N6" s="152">
        <v>50.804673032459881</v>
      </c>
      <c r="O6" s="152">
        <v>57.930100211535539</v>
      </c>
      <c r="P6" s="152">
        <v>54.274125857762556</v>
      </c>
      <c r="Q6" s="152">
        <v>1.20678234895335</v>
      </c>
      <c r="R6" s="152">
        <v>0.58239965184887099</v>
      </c>
      <c r="S6" s="152">
        <v>0.90276319921019899</v>
      </c>
    </row>
    <row r="7" spans="1:19" ht="12.75" customHeight="1" x14ac:dyDescent="0.2">
      <c r="A7" s="5">
        <v>2007</v>
      </c>
      <c r="B7" s="152">
        <v>52.959448091208301</v>
      </c>
      <c r="C7" s="152">
        <v>46.1938002988013</v>
      </c>
      <c r="D7" s="152">
        <v>49.702154420852501</v>
      </c>
      <c r="E7" s="152">
        <v>24.6312990101043</v>
      </c>
      <c r="F7" s="152">
        <v>35.625575938684698</v>
      </c>
      <c r="G7" s="152">
        <v>29.967122056134802</v>
      </c>
      <c r="H7" s="152">
        <v>17.251503209383198</v>
      </c>
      <c r="I7" s="152">
        <v>14.8253164557463</v>
      </c>
      <c r="J7" s="152">
        <v>16.0523327106023</v>
      </c>
      <c r="K7" s="152">
        <v>3.71385795532332</v>
      </c>
      <c r="L7" s="152">
        <v>2.3029377791439698</v>
      </c>
      <c r="M7" s="152">
        <v>3.02599791654773</v>
      </c>
      <c r="N7" s="152">
        <v>45.596660174810822</v>
      </c>
      <c r="O7" s="152">
        <v>52.753830173574961</v>
      </c>
      <c r="P7" s="152">
        <v>49.045452683284829</v>
      </c>
      <c r="Q7" s="152">
        <v>1.4438917339808901</v>
      </c>
      <c r="R7" s="152">
        <v>1.05236952762363</v>
      </c>
      <c r="S7" s="152">
        <v>1.25239289586265</v>
      </c>
    </row>
    <row r="8" spans="1:19" ht="12.75" customHeight="1" x14ac:dyDescent="0.2">
      <c r="A8" s="5">
        <v>2008</v>
      </c>
      <c r="B8" s="152">
        <v>53.497417373436001</v>
      </c>
      <c r="C8" s="152">
        <v>46.437915628390598</v>
      </c>
      <c r="D8" s="152">
        <v>50.080825628689503</v>
      </c>
      <c r="E8" s="152">
        <v>24.9781912245206</v>
      </c>
      <c r="F8" s="152">
        <v>35.697559993510801</v>
      </c>
      <c r="G8" s="152">
        <v>30.1586763922896</v>
      </c>
      <c r="H8" s="152">
        <v>16.178911431422499</v>
      </c>
      <c r="I8" s="152">
        <v>14.723102779672001</v>
      </c>
      <c r="J8" s="152">
        <v>15.4705603799109</v>
      </c>
      <c r="K8" s="152">
        <v>3.9492363688881702</v>
      </c>
      <c r="L8" s="152">
        <v>2.15657305219387</v>
      </c>
      <c r="M8" s="152">
        <v>3.0746685921294099</v>
      </c>
      <c r="N8" s="152">
        <v>45.106339024831271</v>
      </c>
      <c r="O8" s="152">
        <v>52.577235825376668</v>
      </c>
      <c r="P8" s="152">
        <v>48.703905364329913</v>
      </c>
      <c r="Q8" s="152">
        <v>1.39624360173272</v>
      </c>
      <c r="R8" s="152">
        <v>0.98484854623275697</v>
      </c>
      <c r="S8" s="152">
        <v>1.21526900698058</v>
      </c>
    </row>
    <row r="9" spans="1:19" ht="12.75" customHeight="1" x14ac:dyDescent="0.2">
      <c r="A9" s="5">
        <v>2009</v>
      </c>
      <c r="B9" s="152">
        <v>56.8173947195138</v>
      </c>
      <c r="C9" s="152">
        <v>50.9013291752916</v>
      </c>
      <c r="D9" s="152">
        <v>53.965157952512598</v>
      </c>
      <c r="E9" s="152">
        <v>23.769645067511998</v>
      </c>
      <c r="F9" s="152">
        <v>33.681188947564301</v>
      </c>
      <c r="G9" s="152">
        <v>28.585401266115699</v>
      </c>
      <c r="H9" s="152">
        <v>15.0094960549752</v>
      </c>
      <c r="I9" s="152">
        <v>12.7778010486204</v>
      </c>
      <c r="J9" s="152">
        <v>13.909568992888101</v>
      </c>
      <c r="K9" s="152">
        <v>2.9578225720963101</v>
      </c>
      <c r="L9" s="152">
        <v>1.7555438911980501</v>
      </c>
      <c r="M9" s="152">
        <v>2.3691904630163001</v>
      </c>
      <c r="N9" s="152">
        <v>41.736963694583508</v>
      </c>
      <c r="O9" s="152">
        <v>48.21453388738275</v>
      </c>
      <c r="P9" s="152">
        <v>44.864160722020102</v>
      </c>
      <c r="Q9" s="152">
        <v>1.4456415859027001</v>
      </c>
      <c r="R9" s="152">
        <v>0.88413693732561704</v>
      </c>
      <c r="S9" s="152">
        <v>1.17068132546735</v>
      </c>
    </row>
    <row r="10" spans="1:19" ht="12.75" customHeight="1" x14ac:dyDescent="0.2">
      <c r="A10" s="5">
        <v>2010</v>
      </c>
      <c r="B10" s="152">
        <v>60.565643115097402</v>
      </c>
      <c r="C10" s="152">
        <v>54.831815757783097</v>
      </c>
      <c r="D10" s="152">
        <v>57.771281910564099</v>
      </c>
      <c r="E10" s="152">
        <v>21.511999769900299</v>
      </c>
      <c r="F10" s="152">
        <v>30.569894828773599</v>
      </c>
      <c r="G10" s="152">
        <v>25.894833015578499</v>
      </c>
      <c r="H10" s="152">
        <v>13.5178371889216</v>
      </c>
      <c r="I10" s="152">
        <v>12.235299374696799</v>
      </c>
      <c r="J10" s="152">
        <v>12.904213356238399</v>
      </c>
      <c r="K10" s="152">
        <v>2.4372790587607498</v>
      </c>
      <c r="L10" s="152">
        <v>1.70455936139789</v>
      </c>
      <c r="M10" s="152">
        <v>2.09990852180661</v>
      </c>
      <c r="N10" s="152">
        <v>37.467116017582654</v>
      </c>
      <c r="O10" s="152">
        <v>44.509753564868291</v>
      </c>
      <c r="P10" s="152">
        <v>40.898954893623511</v>
      </c>
      <c r="Q10" s="152">
        <v>1.96724086731989</v>
      </c>
      <c r="R10" s="152">
        <v>0.65843067734859395</v>
      </c>
      <c r="S10" s="152">
        <v>1.3297631958123699</v>
      </c>
    </row>
    <row r="11" spans="1:19" ht="12.75" customHeight="1" x14ac:dyDescent="0.2">
      <c r="A11" s="5">
        <v>2011</v>
      </c>
      <c r="B11" s="152">
        <v>63.940672985182701</v>
      </c>
      <c r="C11" s="152">
        <v>60.762887475480198</v>
      </c>
      <c r="D11" s="152">
        <v>62.3970087701125</v>
      </c>
      <c r="E11" s="152">
        <v>21.2380949782752</v>
      </c>
      <c r="F11" s="152">
        <v>27.187809861608901</v>
      </c>
      <c r="G11" s="152">
        <v>24.1201603439286</v>
      </c>
      <c r="H11" s="152">
        <v>11.0934317267211</v>
      </c>
      <c r="I11" s="152">
        <v>9.8175970508395292</v>
      </c>
      <c r="J11" s="152">
        <v>10.4610952342084</v>
      </c>
      <c r="K11" s="152">
        <v>1.99740645420374</v>
      </c>
      <c r="L11" s="152">
        <v>1.45972906243066</v>
      </c>
      <c r="M11" s="152">
        <v>1.7564286269857401</v>
      </c>
      <c r="N11" s="152">
        <v>34.328933159200041</v>
      </c>
      <c r="O11" s="152">
        <v>38.46513597487909</v>
      </c>
      <c r="P11" s="152">
        <v>36.337684205122741</v>
      </c>
      <c r="Q11" s="152">
        <v>1.7303938556172</v>
      </c>
      <c r="R11" s="152">
        <v>0.77197654964065299</v>
      </c>
      <c r="S11" s="152">
        <v>1.2653070247648299</v>
      </c>
    </row>
    <row r="12" spans="1:19" ht="12.75" customHeight="1" x14ac:dyDescent="0.2">
      <c r="A12" s="5" t="s">
        <v>89</v>
      </c>
      <c r="B12" s="152">
        <v>67.213663932019202</v>
      </c>
      <c r="C12" s="152">
        <v>63.193918775382002</v>
      </c>
      <c r="D12" s="152">
        <v>65.275303175046304</v>
      </c>
      <c r="E12" s="152">
        <v>17.623968406913601</v>
      </c>
      <c r="F12" s="152">
        <v>25.326157514355401</v>
      </c>
      <c r="G12" s="152">
        <v>21.345604076515698</v>
      </c>
      <c r="H12" s="152">
        <v>10.815038441030699</v>
      </c>
      <c r="I12" s="152">
        <v>8.8225176935333405</v>
      </c>
      <c r="J12" s="152">
        <v>9.8353550858901109</v>
      </c>
      <c r="K12" s="152">
        <v>1.73500044092493</v>
      </c>
      <c r="L12" s="152">
        <v>1.4683633536537899</v>
      </c>
      <c r="M12" s="152">
        <v>1.6035836679281299</v>
      </c>
      <c r="N12" s="152">
        <v>30.17400728886923</v>
      </c>
      <c r="O12" s="152">
        <v>35.617038561542536</v>
      </c>
      <c r="P12" s="152">
        <v>32.78454283033394</v>
      </c>
      <c r="Q12" s="152">
        <v>2.6123287791114702</v>
      </c>
      <c r="R12" s="152">
        <v>1.18904266307549</v>
      </c>
      <c r="S12" s="152">
        <v>1.9401539946197</v>
      </c>
    </row>
    <row r="13" spans="1:19" ht="12.75" customHeight="1" x14ac:dyDescent="0.2">
      <c r="A13" s="5" t="s">
        <v>90</v>
      </c>
      <c r="B13" s="152">
        <v>70.895222802087503</v>
      </c>
      <c r="C13" s="152">
        <v>66.5968147527242</v>
      </c>
      <c r="D13" s="152">
        <v>68.804321999999999</v>
      </c>
      <c r="E13" s="152">
        <v>14.050582095544</v>
      </c>
      <c r="F13" s="152">
        <v>20.033528918692401</v>
      </c>
      <c r="G13" s="152">
        <v>16.962440999999998</v>
      </c>
      <c r="H13" s="152">
        <v>9.9959855479726993</v>
      </c>
      <c r="I13" s="152">
        <v>10.0167644593462</v>
      </c>
      <c r="J13" s="152">
        <v>9.9969920000000005</v>
      </c>
      <c r="K13" s="152">
        <v>2.9305499799277399</v>
      </c>
      <c r="L13" s="152">
        <v>2.3470243084660498</v>
      </c>
      <c r="M13" s="152">
        <v>2.6403249999999998</v>
      </c>
      <c r="N13" s="152">
        <v>27.006420545746401</v>
      </c>
      <c r="O13" s="152">
        <v>32.3973176865046</v>
      </c>
      <c r="P13" s="152">
        <v>29.599758000000001</v>
      </c>
      <c r="Q13" s="152">
        <v>2.12765957446809</v>
      </c>
      <c r="R13" s="152">
        <v>1.00586756077117</v>
      </c>
      <c r="S13" s="152">
        <v>1.59592</v>
      </c>
    </row>
    <row r="14" spans="1:19" ht="12.75" customHeight="1" x14ac:dyDescent="0.2">
      <c r="A14" s="5">
        <v>2013</v>
      </c>
      <c r="B14" s="152">
        <v>72.841864018334604</v>
      </c>
      <c r="C14" s="152">
        <v>68.978102189780998</v>
      </c>
      <c r="D14" s="152">
        <v>70.936335</v>
      </c>
      <c r="E14" s="152">
        <v>14.754378051760552</v>
      </c>
      <c r="F14" s="152">
        <v>20.154095701540999</v>
      </c>
      <c r="G14" s="152">
        <v>17.392977999999999</v>
      </c>
      <c r="H14" s="152">
        <v>8.6707410236822007</v>
      </c>
      <c r="I14" s="152">
        <v>8.2319545823195508</v>
      </c>
      <c r="J14" s="152">
        <v>8.485436</v>
      </c>
      <c r="K14" s="152">
        <v>2.2536287242169601</v>
      </c>
      <c r="L14" s="152">
        <v>1.7842660178426599</v>
      </c>
      <c r="M14" s="152">
        <v>2.0115889999999998</v>
      </c>
      <c r="N14" s="152">
        <v>25.668449197861001</v>
      </c>
      <c r="O14" s="152">
        <v>30.170316301703199</v>
      </c>
      <c r="P14" s="152">
        <v>27.890003</v>
      </c>
      <c r="Q14" s="152">
        <v>1.4896867838044301</v>
      </c>
      <c r="R14" s="152">
        <v>0.85158150851581504</v>
      </c>
      <c r="S14" s="152">
        <v>1.173662</v>
      </c>
    </row>
    <row r="15" spans="1:19" ht="12.75" customHeight="1" x14ac:dyDescent="0.2">
      <c r="A15" s="5">
        <v>2014</v>
      </c>
      <c r="B15" s="152">
        <v>75.609756097561004</v>
      </c>
      <c r="C15" s="152">
        <v>72.425388818831394</v>
      </c>
      <c r="D15" s="152">
        <v>74.083153999999993</v>
      </c>
      <c r="E15" s="152">
        <v>13.060582218725401</v>
      </c>
      <c r="F15" s="152">
        <v>17.822614543926001</v>
      </c>
      <c r="G15" s="152">
        <v>15.343804</v>
      </c>
      <c r="H15" s="152">
        <v>7.3564122738001601</v>
      </c>
      <c r="I15" s="152">
        <v>7.2299285414039502</v>
      </c>
      <c r="J15" s="152">
        <v>7.3064539999999996</v>
      </c>
      <c r="K15" s="152">
        <v>2.71439811172305</v>
      </c>
      <c r="L15" s="152">
        <v>1.80748213535099</v>
      </c>
      <c r="M15" s="152">
        <v>2.2715130000000001</v>
      </c>
      <c r="N15" s="152">
        <v>23.158506367498781</v>
      </c>
      <c r="O15" s="152">
        <v>26.837214686432102</v>
      </c>
      <c r="P15" s="152">
        <v>24.921772000000001</v>
      </c>
      <c r="Q15" s="152">
        <v>1.2474198768545803</v>
      </c>
      <c r="R15" s="152">
        <v>0.71458596048760004</v>
      </c>
      <c r="S15" s="152">
        <v>0.99507500000000004</v>
      </c>
    </row>
    <row r="16" spans="1:19" ht="12.75" customHeight="1" x14ac:dyDescent="0.2">
      <c r="A16" s="5">
        <v>2015</v>
      </c>
      <c r="B16" s="152">
        <v>76.699927359399268</v>
      </c>
      <c r="C16" s="152">
        <v>73.925781986254748</v>
      </c>
      <c r="D16" s="152">
        <v>75.308122999999995</v>
      </c>
      <c r="E16" s="152">
        <v>12.671871766865388</v>
      </c>
      <c r="F16" s="152">
        <v>17.033775657675658</v>
      </c>
      <c r="G16" s="152">
        <v>14.826383</v>
      </c>
      <c r="H16" s="152">
        <v>6.527897531434629</v>
      </c>
      <c r="I16" s="152">
        <v>6.509859190720749</v>
      </c>
      <c r="J16" s="152">
        <v>6.4836749999999999</v>
      </c>
      <c r="K16" s="152">
        <v>2.5662797403967534</v>
      </c>
      <c r="L16" s="152">
        <v>1.5285037708444114</v>
      </c>
      <c r="M16" s="152">
        <v>2.1125539999999998</v>
      </c>
      <c r="N16" s="152">
        <v>21.766049038696796</v>
      </c>
      <c r="O16" s="152">
        <v>25.072138619240913</v>
      </c>
      <c r="P16" s="152">
        <v>23.422612000000001</v>
      </c>
      <c r="Q16" s="152">
        <v>1.5340236019039306</v>
      </c>
      <c r="R16" s="152">
        <v>1.0020793945028825</v>
      </c>
      <c r="S16" s="152">
        <v>1.269266</v>
      </c>
    </row>
    <row r="17" spans="1:20" ht="12.75" customHeight="1" x14ac:dyDescent="0.2">
      <c r="A17" s="617">
        <v>2016</v>
      </c>
      <c r="B17" s="152">
        <v>77.117704736831911</v>
      </c>
      <c r="C17" s="152">
        <v>74.342565301804314</v>
      </c>
      <c r="D17" s="152">
        <v>75.628534000000002</v>
      </c>
      <c r="E17" s="152">
        <v>12.823425242606422</v>
      </c>
      <c r="F17" s="152">
        <v>15.734765101952139</v>
      </c>
      <c r="G17" s="152">
        <v>14.067142</v>
      </c>
      <c r="H17" s="152">
        <v>6.3201512956726953</v>
      </c>
      <c r="I17" s="152">
        <v>6.8671223515649871</v>
      </c>
      <c r="J17" s="152">
        <v>6.6780189999999999</v>
      </c>
      <c r="K17" s="152">
        <v>1.9542243582060252</v>
      </c>
      <c r="L17" s="152">
        <v>1.6868699014704738</v>
      </c>
      <c r="M17" s="152">
        <v>2.013792</v>
      </c>
      <c r="N17" s="152">
        <v>21.097800896485143</v>
      </c>
      <c r="O17" s="152">
        <f>F17+I17+L17</f>
        <v>24.288757354987599</v>
      </c>
      <c r="P17" s="152">
        <v>22.758953999999999</v>
      </c>
      <c r="Q17" s="152">
        <v>1.7844943666829385</v>
      </c>
      <c r="R17" s="152">
        <v>1.3686773432080674</v>
      </c>
      <c r="S17" s="152">
        <v>1.6125119999999999</v>
      </c>
    </row>
    <row r="18" spans="1:20" ht="12.75" customHeight="1" x14ac:dyDescent="0.2">
      <c r="A18" s="895">
        <v>2017</v>
      </c>
      <c r="B18" s="152">
        <v>78.012545394519606</v>
      </c>
      <c r="C18" s="152">
        <v>74.991505266734606</v>
      </c>
      <c r="D18" s="152">
        <v>76.355323318092701</v>
      </c>
      <c r="E18" s="152">
        <v>11.8520964014526</v>
      </c>
      <c r="F18" s="152">
        <v>15.9700985389059</v>
      </c>
      <c r="G18" s="152">
        <v>13.945133899412101</v>
      </c>
      <c r="H18" s="152">
        <v>6.6028392208649702</v>
      </c>
      <c r="I18" s="152">
        <v>6.6598708800543696</v>
      </c>
      <c r="J18" s="152">
        <v>6.5969954278249503</v>
      </c>
      <c r="K18" s="152">
        <v>2.1459227467811202</v>
      </c>
      <c r="L18" s="152">
        <v>1.5290519877675799</v>
      </c>
      <c r="M18" s="152">
        <v>1.91051600261267</v>
      </c>
      <c r="N18" s="152">
        <v>20.600858369098692</v>
      </c>
      <c r="O18" s="152">
        <v>24.159021406727849</v>
      </c>
      <c r="P18" s="152">
        <v>22.45264532984972</v>
      </c>
      <c r="Q18" s="152">
        <v>1.38659623638164</v>
      </c>
      <c r="R18" s="152">
        <v>0.84947332653754704</v>
      </c>
      <c r="S18" s="152">
        <v>1.1920313520574799</v>
      </c>
      <c r="T18" s="633"/>
    </row>
    <row r="19" spans="1:20" ht="12.75" customHeight="1" x14ac:dyDescent="0.2">
      <c r="A19" s="5">
        <v>2018</v>
      </c>
      <c r="B19" s="152">
        <v>76.920743200236103</v>
      </c>
      <c r="C19" s="152">
        <v>74.787268236628506</v>
      </c>
      <c r="D19" s="152">
        <v>75.822581874472704</v>
      </c>
      <c r="E19" s="152">
        <v>12.6784039373696</v>
      </c>
      <c r="F19" s="152">
        <v>16.3518734010553</v>
      </c>
      <c r="G19" s="152">
        <v>14.364208891619</v>
      </c>
      <c r="H19" s="152">
        <v>5.9826511404468699</v>
      </c>
      <c r="I19" s="152">
        <v>5.6922414418321701</v>
      </c>
      <c r="J19" s="152">
        <v>5.8825678356425604</v>
      </c>
      <c r="K19" s="152">
        <v>2.1776810080643001</v>
      </c>
      <c r="L19" s="152">
        <v>1.5099870614694999</v>
      </c>
      <c r="M19" s="152">
        <v>1.8677419542253899</v>
      </c>
      <c r="N19" s="651">
        <v>20.838736085880772</v>
      </c>
      <c r="O19" s="651">
        <v>23.554101904356969</v>
      </c>
      <c r="P19" s="651">
        <v>22.114518681486953</v>
      </c>
      <c r="Q19" s="152">
        <v>2.2405207138830798</v>
      </c>
      <c r="R19" s="152">
        <v>1.6586298590145001</v>
      </c>
      <c r="S19" s="152">
        <v>2.0628994440403301</v>
      </c>
      <c r="T19" s="633"/>
    </row>
    <row r="20" spans="1:20" ht="6" customHeight="1" x14ac:dyDescent="0.2">
      <c r="A20" s="162"/>
      <c r="B20" s="163"/>
      <c r="C20" s="163"/>
      <c r="D20" s="536"/>
      <c r="E20" s="163"/>
      <c r="F20" s="163"/>
      <c r="G20" s="536"/>
      <c r="H20" s="163"/>
      <c r="I20" s="163"/>
      <c r="J20" s="536"/>
      <c r="K20" s="163"/>
      <c r="L20" s="163"/>
      <c r="M20" s="536"/>
      <c r="N20" s="163"/>
      <c r="O20" s="163"/>
      <c r="P20" s="536"/>
      <c r="Q20" s="163"/>
      <c r="R20" s="164"/>
      <c r="S20" s="228"/>
    </row>
    <row r="21" spans="1:20" ht="30" customHeight="1" x14ac:dyDescent="0.2">
      <c r="A21" s="1365" t="s">
        <v>187</v>
      </c>
      <c r="B21" s="1365"/>
      <c r="C21" s="1365"/>
      <c r="D21" s="1365"/>
      <c r="E21" s="1365"/>
      <c r="F21" s="1365"/>
      <c r="G21" s="1365"/>
      <c r="H21" s="1365"/>
      <c r="I21" s="1365"/>
      <c r="J21" s="1365"/>
      <c r="K21" s="1365"/>
      <c r="L21" s="1365"/>
      <c r="M21" s="1365"/>
      <c r="N21" s="1365"/>
      <c r="O21" s="1365"/>
      <c r="P21" s="1365"/>
      <c r="Q21" s="1365"/>
      <c r="R21" s="1365"/>
      <c r="S21" s="1365"/>
    </row>
    <row r="22" spans="1:20" s="18" customFormat="1" ht="6" customHeight="1" x14ac:dyDescent="0.2">
      <c r="B22" s="108"/>
      <c r="C22" s="108"/>
      <c r="D22" s="537"/>
      <c r="E22" s="108"/>
      <c r="F22" s="108"/>
      <c r="G22" s="537"/>
      <c r="H22" s="108"/>
      <c r="I22" s="108"/>
      <c r="J22" s="537"/>
      <c r="M22" s="540"/>
      <c r="P22" s="540"/>
      <c r="S22" s="540"/>
    </row>
    <row r="23" spans="1:20" s="37" customFormat="1" ht="12.75" customHeight="1" x14ac:dyDescent="0.25">
      <c r="A23" s="1365" t="s">
        <v>194</v>
      </c>
      <c r="B23" s="1365"/>
      <c r="C23" s="1365"/>
      <c r="D23" s="1365"/>
      <c r="E23" s="1365"/>
      <c r="F23" s="1365"/>
      <c r="G23" s="1365"/>
      <c r="H23" s="1365"/>
      <c r="I23" s="1365"/>
      <c r="J23" s="1365"/>
      <c r="K23" s="1365"/>
      <c r="L23" s="1365"/>
      <c r="M23" s="1365"/>
      <c r="N23" s="1365"/>
      <c r="O23" s="1365"/>
      <c r="P23" s="1365"/>
      <c r="Q23" s="1365"/>
      <c r="R23" s="1365"/>
      <c r="S23" s="1365"/>
    </row>
  </sheetData>
  <mergeCells count="10">
    <mergeCell ref="Q3:S3"/>
    <mergeCell ref="A21:S21"/>
    <mergeCell ref="A23:S23"/>
    <mergeCell ref="O1:R1"/>
    <mergeCell ref="A2:S2"/>
    <mergeCell ref="E3:G3"/>
    <mergeCell ref="H3:J3"/>
    <mergeCell ref="K3:M3"/>
    <mergeCell ref="N3:P3"/>
    <mergeCell ref="B3:D3"/>
  </mergeCells>
  <phoneticPr fontId="3" type="noConversion"/>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J141"/>
  <sheetViews>
    <sheetView workbookViewId="0">
      <pane ySplit="2" topLeftCell="A3" activePane="bottomLeft" state="frozen"/>
      <selection activeCell="A2" sqref="A2:XFD2"/>
      <selection pane="bottomLeft" activeCell="B3" sqref="B3"/>
    </sheetView>
  </sheetViews>
  <sheetFormatPr defaultColWidth="9.140625" defaultRowHeight="15" x14ac:dyDescent="0.25"/>
  <cols>
    <col min="1" max="1" width="4.7109375" style="100" bestFit="1" customWidth="1"/>
    <col min="2" max="2" width="81.85546875" style="1041" customWidth="1"/>
    <col min="3" max="3" width="9.140625" style="272"/>
    <col min="4" max="16384" width="9.140625" style="50"/>
  </cols>
  <sheetData>
    <row r="1" spans="1:10" s="245" customFormat="1" ht="30" customHeight="1" x14ac:dyDescent="0.25">
      <c r="A1" s="1309" t="s">
        <v>198</v>
      </c>
      <c r="B1" s="1310"/>
      <c r="C1" s="99"/>
    </row>
    <row r="2" spans="1:10" ht="30" customHeight="1" x14ac:dyDescent="0.25">
      <c r="A2" s="103" t="s">
        <v>149</v>
      </c>
      <c r="B2" s="1036" t="s">
        <v>294</v>
      </c>
      <c r="C2" s="270"/>
    </row>
    <row r="3" spans="1:10" s="61" customFormat="1" x14ac:dyDescent="0.25">
      <c r="A3" s="103">
        <v>1</v>
      </c>
      <c r="B3" s="1037" t="s">
        <v>624</v>
      </c>
      <c r="C3" s="271"/>
      <c r="H3" s="432"/>
    </row>
    <row r="4" spans="1:10" s="61" customFormat="1" x14ac:dyDescent="0.25">
      <c r="A4" s="91">
        <v>2</v>
      </c>
      <c r="B4" s="1037" t="s">
        <v>625</v>
      </c>
      <c r="C4" s="271"/>
    </row>
    <row r="5" spans="1:10" x14ac:dyDescent="0.25">
      <c r="A5" s="91">
        <v>3</v>
      </c>
      <c r="B5" s="1037" t="s">
        <v>626</v>
      </c>
      <c r="C5" s="271"/>
      <c r="J5"/>
    </row>
    <row r="6" spans="1:10" s="60" customFormat="1" x14ac:dyDescent="0.25">
      <c r="A6" s="91">
        <v>4</v>
      </c>
      <c r="B6" s="1037" t="s">
        <v>536</v>
      </c>
      <c r="C6" s="271"/>
    </row>
    <row r="7" spans="1:10" s="60" customFormat="1" x14ac:dyDescent="0.25">
      <c r="A7" s="91">
        <v>5</v>
      </c>
      <c r="B7" s="1037" t="s">
        <v>537</v>
      </c>
      <c r="C7" s="271"/>
    </row>
    <row r="8" spans="1:10" x14ac:dyDescent="0.25">
      <c r="A8" s="1202">
        <v>6</v>
      </c>
      <c r="B8" s="1037" t="s">
        <v>627</v>
      </c>
      <c r="C8" s="271"/>
    </row>
    <row r="9" spans="1:10" x14ac:dyDescent="0.25">
      <c r="A9" s="103">
        <v>7</v>
      </c>
      <c r="B9" s="1037" t="s">
        <v>459</v>
      </c>
      <c r="C9" s="271"/>
    </row>
    <row r="10" spans="1:10" x14ac:dyDescent="0.25">
      <c r="A10" s="91">
        <v>8</v>
      </c>
      <c r="B10" s="1037" t="s">
        <v>628</v>
      </c>
      <c r="C10" s="271"/>
    </row>
    <row r="11" spans="1:10" x14ac:dyDescent="0.25">
      <c r="A11" s="91">
        <v>9</v>
      </c>
      <c r="B11" s="1037" t="s">
        <v>629</v>
      </c>
      <c r="C11" s="271"/>
    </row>
    <row r="12" spans="1:10" x14ac:dyDescent="0.25">
      <c r="A12" s="91">
        <v>10</v>
      </c>
      <c r="B12" s="1037" t="s">
        <v>458</v>
      </c>
      <c r="C12" s="271"/>
    </row>
    <row r="13" spans="1:10" x14ac:dyDescent="0.25">
      <c r="A13" s="91">
        <v>11</v>
      </c>
      <c r="B13" s="1037" t="s">
        <v>457</v>
      </c>
      <c r="C13" s="271"/>
    </row>
    <row r="14" spans="1:10" x14ac:dyDescent="0.25">
      <c r="A14" s="91">
        <v>12</v>
      </c>
      <c r="B14" s="1037" t="s">
        <v>630</v>
      </c>
      <c r="C14" s="271"/>
    </row>
    <row r="15" spans="1:10" x14ac:dyDescent="0.25">
      <c r="A15" s="91">
        <v>13</v>
      </c>
      <c r="B15" s="1037" t="s">
        <v>631</v>
      </c>
      <c r="C15" s="271"/>
    </row>
    <row r="16" spans="1:10" x14ac:dyDescent="0.25">
      <c r="A16" s="91">
        <v>14</v>
      </c>
      <c r="B16" s="1037" t="s">
        <v>632</v>
      </c>
      <c r="C16" s="271"/>
    </row>
    <row r="17" spans="1:3" x14ac:dyDescent="0.25">
      <c r="A17" s="91">
        <v>15</v>
      </c>
      <c r="B17" s="1037" t="s">
        <v>633</v>
      </c>
      <c r="C17" s="271"/>
    </row>
    <row r="18" spans="1:3" x14ac:dyDescent="0.25">
      <c r="A18" s="103">
        <v>16</v>
      </c>
      <c r="B18" s="1037" t="s">
        <v>634</v>
      </c>
      <c r="C18" s="271"/>
    </row>
    <row r="19" spans="1:3" x14ac:dyDescent="0.25">
      <c r="A19" s="103">
        <v>17</v>
      </c>
      <c r="B19" s="1037" t="s">
        <v>635</v>
      </c>
      <c r="C19" s="271"/>
    </row>
    <row r="20" spans="1:3" x14ac:dyDescent="0.25">
      <c r="A20" s="103">
        <v>18</v>
      </c>
      <c r="B20" s="1037" t="s">
        <v>419</v>
      </c>
      <c r="C20" s="271"/>
    </row>
    <row r="21" spans="1:3" s="102" customFormat="1" x14ac:dyDescent="0.25">
      <c r="A21" s="103">
        <v>19</v>
      </c>
      <c r="B21" s="1037" t="s">
        <v>418</v>
      </c>
      <c r="C21" s="271"/>
    </row>
    <row r="22" spans="1:3" x14ac:dyDescent="0.25">
      <c r="A22" s="103">
        <v>20</v>
      </c>
      <c r="B22" s="1037" t="s">
        <v>456</v>
      </c>
      <c r="C22" s="271"/>
    </row>
    <row r="23" spans="1:3" x14ac:dyDescent="0.25">
      <c r="A23" s="1202">
        <v>21</v>
      </c>
      <c r="B23" s="1037" t="s">
        <v>455</v>
      </c>
      <c r="C23" s="271"/>
    </row>
    <row r="24" spans="1:3" x14ac:dyDescent="0.25">
      <c r="A24" s="1202">
        <v>22</v>
      </c>
      <c r="B24" s="1037" t="s">
        <v>495</v>
      </c>
      <c r="C24" s="271"/>
    </row>
    <row r="25" spans="1:3" x14ac:dyDescent="0.25">
      <c r="A25" s="1202">
        <v>23</v>
      </c>
      <c r="B25" s="1037" t="s">
        <v>496</v>
      </c>
      <c r="C25" s="271"/>
    </row>
    <row r="26" spans="1:3" x14ac:dyDescent="0.25">
      <c r="A26" s="1202">
        <v>24</v>
      </c>
      <c r="B26" s="1037" t="s">
        <v>454</v>
      </c>
      <c r="C26" s="271"/>
    </row>
    <row r="27" spans="1:3" x14ac:dyDescent="0.25">
      <c r="A27" s="1202">
        <v>25</v>
      </c>
      <c r="B27" s="1037" t="s">
        <v>453</v>
      </c>
      <c r="C27" s="271"/>
    </row>
    <row r="28" spans="1:3" x14ac:dyDescent="0.25">
      <c r="A28" s="1202">
        <v>26</v>
      </c>
      <c r="B28" s="1037" t="s">
        <v>636</v>
      </c>
      <c r="C28" s="271"/>
    </row>
    <row r="29" spans="1:3" x14ac:dyDescent="0.25">
      <c r="A29" s="103">
        <v>27</v>
      </c>
      <c r="B29" s="1037" t="s">
        <v>637</v>
      </c>
      <c r="C29" s="271"/>
    </row>
    <row r="30" spans="1:3" x14ac:dyDescent="0.25">
      <c r="A30" s="103">
        <v>28</v>
      </c>
      <c r="B30" s="1037" t="s">
        <v>452</v>
      </c>
      <c r="C30" s="271"/>
    </row>
    <row r="31" spans="1:3" x14ac:dyDescent="0.25">
      <c r="A31" s="103">
        <v>29</v>
      </c>
      <c r="B31" s="1037" t="s">
        <v>638</v>
      </c>
      <c r="C31" s="271"/>
    </row>
    <row r="32" spans="1:3" x14ac:dyDescent="0.25">
      <c r="A32" s="103">
        <v>30</v>
      </c>
      <c r="B32" s="1037" t="s">
        <v>639</v>
      </c>
      <c r="C32" s="271"/>
    </row>
    <row r="33" spans="1:3" x14ac:dyDescent="0.25">
      <c r="A33" s="103">
        <v>31</v>
      </c>
      <c r="B33" s="1037" t="s">
        <v>640</v>
      </c>
      <c r="C33" s="271"/>
    </row>
    <row r="34" spans="1:3" x14ac:dyDescent="0.25">
      <c r="A34" s="103">
        <v>32</v>
      </c>
      <c r="B34" s="1037" t="s">
        <v>641</v>
      </c>
    </row>
    <row r="35" spans="1:3" x14ac:dyDescent="0.25">
      <c r="A35" s="103">
        <v>33</v>
      </c>
      <c r="B35" s="1037" t="s">
        <v>451</v>
      </c>
    </row>
    <row r="36" spans="1:3" x14ac:dyDescent="0.25">
      <c r="A36" s="103">
        <v>34</v>
      </c>
      <c r="B36" s="1037" t="s">
        <v>450</v>
      </c>
    </row>
    <row r="37" spans="1:3" x14ac:dyDescent="0.25">
      <c r="A37" s="103">
        <v>35</v>
      </c>
      <c r="B37" s="1037" t="s">
        <v>507</v>
      </c>
    </row>
    <row r="38" spans="1:3" x14ac:dyDescent="0.25">
      <c r="A38" s="103">
        <v>36</v>
      </c>
      <c r="B38" s="1037" t="s">
        <v>508</v>
      </c>
    </row>
    <row r="39" spans="1:3" x14ac:dyDescent="0.25">
      <c r="A39" s="91">
        <v>37</v>
      </c>
      <c r="B39" s="1037" t="s">
        <v>642</v>
      </c>
    </row>
    <row r="40" spans="1:3" x14ac:dyDescent="0.25">
      <c r="A40" s="91">
        <v>38</v>
      </c>
      <c r="B40" s="1037" t="s">
        <v>643</v>
      </c>
    </row>
    <row r="41" spans="1:3" x14ac:dyDescent="0.25">
      <c r="A41" s="103">
        <v>39</v>
      </c>
      <c r="B41" s="1037" t="s">
        <v>510</v>
      </c>
    </row>
    <row r="42" spans="1:3" x14ac:dyDescent="0.25">
      <c r="A42" s="91">
        <v>40</v>
      </c>
      <c r="B42" s="1037" t="s">
        <v>644</v>
      </c>
    </row>
    <row r="43" spans="1:3" x14ac:dyDescent="0.25">
      <c r="A43" s="91">
        <v>41</v>
      </c>
      <c r="B43" s="1037" t="s">
        <v>645</v>
      </c>
    </row>
    <row r="44" spans="1:3" x14ac:dyDescent="0.25">
      <c r="A44" s="103">
        <v>42</v>
      </c>
      <c r="B44" s="1037" t="s">
        <v>502</v>
      </c>
    </row>
    <row r="45" spans="1:3" x14ac:dyDescent="0.25">
      <c r="A45" s="103">
        <v>43</v>
      </c>
      <c r="B45" s="1037" t="s">
        <v>503</v>
      </c>
    </row>
    <row r="46" spans="1:3" x14ac:dyDescent="0.25">
      <c r="A46" s="103">
        <v>44</v>
      </c>
      <c r="B46" s="1037" t="s">
        <v>505</v>
      </c>
    </row>
    <row r="47" spans="1:3" x14ac:dyDescent="0.25">
      <c r="A47" s="103">
        <v>45</v>
      </c>
      <c r="B47" s="1037" t="s">
        <v>506</v>
      </c>
    </row>
    <row r="48" spans="1:3" x14ac:dyDescent="0.25">
      <c r="A48" s="103">
        <v>46</v>
      </c>
      <c r="B48" s="1037" t="s">
        <v>449</v>
      </c>
    </row>
    <row r="49" spans="1:2" x14ac:dyDescent="0.25">
      <c r="A49" s="103">
        <v>47</v>
      </c>
      <c r="B49" s="1037" t="s">
        <v>448</v>
      </c>
    </row>
    <row r="50" spans="1:2" x14ac:dyDescent="0.25">
      <c r="A50" s="91">
        <v>48</v>
      </c>
      <c r="B50" s="1037" t="s">
        <v>646</v>
      </c>
    </row>
    <row r="51" spans="1:2" x14ac:dyDescent="0.25">
      <c r="A51" s="91">
        <v>49</v>
      </c>
      <c r="B51" s="1037" t="s">
        <v>647</v>
      </c>
    </row>
    <row r="52" spans="1:2" x14ac:dyDescent="0.25">
      <c r="A52" s="103">
        <v>50</v>
      </c>
      <c r="B52" s="1037" t="s">
        <v>511</v>
      </c>
    </row>
    <row r="53" spans="1:2" x14ac:dyDescent="0.25">
      <c r="A53" s="91">
        <v>51</v>
      </c>
      <c r="B53" s="1037" t="s">
        <v>648</v>
      </c>
    </row>
    <row r="54" spans="1:2" x14ac:dyDescent="0.25">
      <c r="A54" s="91">
        <v>52</v>
      </c>
      <c r="B54" s="1037" t="s">
        <v>649</v>
      </c>
    </row>
    <row r="55" spans="1:2" x14ac:dyDescent="0.25">
      <c r="A55" s="103">
        <v>53</v>
      </c>
      <c r="B55" s="1037" t="s">
        <v>514</v>
      </c>
    </row>
    <row r="56" spans="1:2" x14ac:dyDescent="0.25">
      <c r="A56" s="103">
        <v>54</v>
      </c>
      <c r="B56" s="1037" t="s">
        <v>515</v>
      </c>
    </row>
    <row r="57" spans="1:2" x14ac:dyDescent="0.25">
      <c r="A57" s="103">
        <v>55</v>
      </c>
      <c r="B57" s="1037" t="s">
        <v>516</v>
      </c>
    </row>
    <row r="58" spans="1:2" x14ac:dyDescent="0.25">
      <c r="A58" s="103">
        <v>56</v>
      </c>
      <c r="B58" s="1037" t="s">
        <v>517</v>
      </c>
    </row>
    <row r="59" spans="1:2" x14ac:dyDescent="0.25">
      <c r="A59" s="103">
        <v>57</v>
      </c>
      <c r="B59" s="1037" t="s">
        <v>650</v>
      </c>
    </row>
    <row r="60" spans="1:2" x14ac:dyDescent="0.25">
      <c r="A60" s="103">
        <v>58</v>
      </c>
      <c r="B60" s="1037" t="s">
        <v>651</v>
      </c>
    </row>
    <row r="61" spans="1:2" s="101" customFormat="1" x14ac:dyDescent="0.25">
      <c r="A61" s="103">
        <v>59</v>
      </c>
      <c r="B61" s="1037" t="s">
        <v>518</v>
      </c>
    </row>
    <row r="62" spans="1:2" x14ac:dyDescent="0.25">
      <c r="A62" s="103">
        <v>60</v>
      </c>
      <c r="B62" s="1037" t="s">
        <v>519</v>
      </c>
    </row>
    <row r="63" spans="1:2" x14ac:dyDescent="0.25">
      <c r="A63" s="103">
        <v>61</v>
      </c>
      <c r="B63" s="1037" t="s">
        <v>520</v>
      </c>
    </row>
    <row r="64" spans="1:2" x14ac:dyDescent="0.25">
      <c r="A64" s="103">
        <v>62</v>
      </c>
      <c r="B64" s="1037" t="s">
        <v>521</v>
      </c>
    </row>
    <row r="65" spans="1:3" x14ac:dyDescent="0.25">
      <c r="A65" s="103">
        <v>63</v>
      </c>
      <c r="B65" s="1037" t="s">
        <v>522</v>
      </c>
    </row>
    <row r="66" spans="1:3" x14ac:dyDescent="0.25">
      <c r="A66" s="103">
        <v>64</v>
      </c>
      <c r="B66" s="1037" t="s">
        <v>652</v>
      </c>
    </row>
    <row r="67" spans="1:3" x14ac:dyDescent="0.25">
      <c r="A67" s="103">
        <v>65</v>
      </c>
      <c r="B67" s="1037" t="s">
        <v>653</v>
      </c>
    </row>
    <row r="68" spans="1:3" x14ac:dyDescent="0.25">
      <c r="A68" s="103">
        <v>66</v>
      </c>
      <c r="B68" s="1037" t="s">
        <v>417</v>
      </c>
    </row>
    <row r="69" spans="1:3" x14ac:dyDescent="0.25">
      <c r="A69" s="103">
        <v>67</v>
      </c>
      <c r="B69" s="1037" t="s">
        <v>416</v>
      </c>
    </row>
    <row r="70" spans="1:3" x14ac:dyDescent="0.25">
      <c r="A70" s="103">
        <v>68</v>
      </c>
      <c r="B70" s="1037" t="s">
        <v>447</v>
      </c>
    </row>
    <row r="71" spans="1:3" x14ac:dyDescent="0.25">
      <c r="A71" s="103">
        <v>69</v>
      </c>
      <c r="B71" s="1038" t="s">
        <v>446</v>
      </c>
      <c r="C71" s="825"/>
    </row>
    <row r="72" spans="1:3" x14ac:dyDescent="0.25">
      <c r="A72" s="91">
        <v>70</v>
      </c>
      <c r="B72" s="1038" t="s">
        <v>654</v>
      </c>
      <c r="C72" s="825"/>
    </row>
    <row r="73" spans="1:3" s="102" customFormat="1" x14ac:dyDescent="0.25">
      <c r="A73" s="91">
        <v>71</v>
      </c>
      <c r="B73" s="1038" t="s">
        <v>410</v>
      </c>
      <c r="C73" s="552"/>
    </row>
    <row r="74" spans="1:3" x14ac:dyDescent="0.25">
      <c r="A74" s="91">
        <v>72</v>
      </c>
      <c r="B74" s="1038" t="s">
        <v>445</v>
      </c>
      <c r="C74" s="825"/>
    </row>
    <row r="75" spans="1:3" x14ac:dyDescent="0.25">
      <c r="A75" s="91">
        <v>73</v>
      </c>
      <c r="B75" s="1038" t="s">
        <v>444</v>
      </c>
      <c r="C75" s="825"/>
    </row>
    <row r="76" spans="1:3" x14ac:dyDescent="0.25">
      <c r="A76" s="103">
        <v>74</v>
      </c>
      <c r="B76" s="1039" t="s">
        <v>655</v>
      </c>
      <c r="C76" s="825"/>
    </row>
    <row r="77" spans="1:3" x14ac:dyDescent="0.25">
      <c r="A77" s="103">
        <v>75</v>
      </c>
      <c r="B77" s="1037" t="s">
        <v>656</v>
      </c>
      <c r="C77" s="825"/>
    </row>
    <row r="78" spans="1:3" x14ac:dyDescent="0.25">
      <c r="A78" s="103">
        <v>76</v>
      </c>
      <c r="B78" s="1037" t="s">
        <v>443</v>
      </c>
      <c r="C78" s="825"/>
    </row>
    <row r="79" spans="1:3" x14ac:dyDescent="0.25">
      <c r="A79" s="103">
        <v>77</v>
      </c>
      <c r="B79" s="1037" t="s">
        <v>442</v>
      </c>
    </row>
    <row r="80" spans="1:3" x14ac:dyDescent="0.25">
      <c r="A80" s="103">
        <v>78</v>
      </c>
      <c r="B80" s="1037" t="s">
        <v>544</v>
      </c>
    </row>
    <row r="81" spans="1:3" x14ac:dyDescent="0.25">
      <c r="A81" s="103">
        <v>79</v>
      </c>
      <c r="B81" s="1037" t="s">
        <v>411</v>
      </c>
    </row>
    <row r="82" spans="1:3" x14ac:dyDescent="0.25">
      <c r="A82" s="103">
        <v>80</v>
      </c>
      <c r="B82" s="1037" t="s">
        <v>657</v>
      </c>
      <c r="C82" s="825"/>
    </row>
    <row r="83" spans="1:3" x14ac:dyDescent="0.25">
      <c r="A83" s="103">
        <v>81</v>
      </c>
      <c r="B83" s="1037" t="s">
        <v>658</v>
      </c>
    </row>
    <row r="84" spans="1:3" x14ac:dyDescent="0.25">
      <c r="A84" s="103">
        <v>82</v>
      </c>
      <c r="B84" s="1037" t="s">
        <v>412</v>
      </c>
    </row>
    <row r="85" spans="1:3" x14ac:dyDescent="0.25">
      <c r="A85" s="103">
        <v>83</v>
      </c>
      <c r="B85" s="1037" t="s">
        <v>413</v>
      </c>
    </row>
    <row r="86" spans="1:3" x14ac:dyDescent="0.25">
      <c r="A86" s="103">
        <v>84</v>
      </c>
      <c r="B86" s="1037" t="s">
        <v>414</v>
      </c>
    </row>
    <row r="87" spans="1:3" x14ac:dyDescent="0.25">
      <c r="A87" s="103">
        <v>85</v>
      </c>
      <c r="B87" s="1037" t="s">
        <v>415</v>
      </c>
    </row>
    <row r="88" spans="1:3" s="102" customFormat="1" x14ac:dyDescent="0.25">
      <c r="A88" s="103">
        <v>86</v>
      </c>
      <c r="B88" s="1037" t="s">
        <v>441</v>
      </c>
    </row>
    <row r="89" spans="1:3" x14ac:dyDescent="0.25">
      <c r="A89" s="103">
        <v>87</v>
      </c>
      <c r="B89" s="1037" t="s">
        <v>440</v>
      </c>
    </row>
    <row r="90" spans="1:3" x14ac:dyDescent="0.25">
      <c r="A90" s="103">
        <v>88</v>
      </c>
      <c r="B90" s="1037" t="s">
        <v>439</v>
      </c>
    </row>
    <row r="91" spans="1:3" x14ac:dyDescent="0.25">
      <c r="A91" s="103">
        <v>89</v>
      </c>
      <c r="B91" s="1037" t="s">
        <v>438</v>
      </c>
    </row>
    <row r="92" spans="1:3" x14ac:dyDescent="0.25">
      <c r="A92" s="103">
        <v>90</v>
      </c>
      <c r="B92" s="1037" t="s">
        <v>437</v>
      </c>
    </row>
    <row r="93" spans="1:3" s="102" customFormat="1" x14ac:dyDescent="0.25">
      <c r="A93" s="103">
        <v>91</v>
      </c>
      <c r="B93" s="1037" t="s">
        <v>436</v>
      </c>
    </row>
    <row r="94" spans="1:3" s="423" customFormat="1" x14ac:dyDescent="0.25">
      <c r="A94" s="103">
        <v>92</v>
      </c>
      <c r="B94" s="1040" t="s">
        <v>659</v>
      </c>
    </row>
    <row r="95" spans="1:3" s="423" customFormat="1" x14ac:dyDescent="0.25">
      <c r="A95" s="103">
        <v>93</v>
      </c>
      <c r="B95" s="1040" t="s">
        <v>660</v>
      </c>
    </row>
    <row r="96" spans="1:3" s="423" customFormat="1" x14ac:dyDescent="0.25">
      <c r="A96" s="103">
        <v>94</v>
      </c>
      <c r="B96" s="1040" t="s">
        <v>661</v>
      </c>
    </row>
    <row r="97" spans="1:8" s="423" customFormat="1" x14ac:dyDescent="0.25">
      <c r="A97" s="103">
        <v>95</v>
      </c>
      <c r="B97" s="1040" t="s">
        <v>662</v>
      </c>
    </row>
    <row r="98" spans="1:8" s="102" customFormat="1" x14ac:dyDescent="0.25">
      <c r="A98" s="103">
        <v>96</v>
      </c>
      <c r="B98" s="1037" t="s">
        <v>663</v>
      </c>
    </row>
    <row r="99" spans="1:8" x14ac:dyDescent="0.25">
      <c r="A99" s="103">
        <v>97</v>
      </c>
      <c r="B99" s="1037" t="s">
        <v>435</v>
      </c>
      <c r="C99" s="825"/>
    </row>
    <row r="100" spans="1:8" x14ac:dyDescent="0.25">
      <c r="A100" s="1202">
        <v>98</v>
      </c>
      <c r="B100" s="1037" t="s">
        <v>547</v>
      </c>
    </row>
    <row r="101" spans="1:8" x14ac:dyDescent="0.25">
      <c r="A101" s="1202">
        <v>99</v>
      </c>
      <c r="B101" s="1037" t="s">
        <v>548</v>
      </c>
    </row>
    <row r="102" spans="1:8" s="105" customFormat="1" x14ac:dyDescent="0.25">
      <c r="A102" s="103">
        <v>100</v>
      </c>
      <c r="B102" s="1037" t="s">
        <v>664</v>
      </c>
    </row>
    <row r="103" spans="1:8" s="105" customFormat="1" ht="15" customHeight="1" x14ac:dyDescent="0.25">
      <c r="A103" s="103">
        <v>101</v>
      </c>
      <c r="B103" s="1037" t="s">
        <v>434</v>
      </c>
      <c r="H103" s="1269"/>
    </row>
    <row r="104" spans="1:8" s="105" customFormat="1" ht="15" customHeight="1" x14ac:dyDescent="0.25">
      <c r="A104" s="91">
        <v>102</v>
      </c>
      <c r="B104" s="1037" t="s">
        <v>665</v>
      </c>
    </row>
    <row r="105" spans="1:8" s="105" customFormat="1" ht="15" customHeight="1" x14ac:dyDescent="0.25">
      <c r="A105" s="91">
        <v>103</v>
      </c>
      <c r="B105" s="1037" t="s">
        <v>666</v>
      </c>
    </row>
    <row r="106" spans="1:8" x14ac:dyDescent="0.25">
      <c r="A106" s="91">
        <v>104</v>
      </c>
      <c r="B106" s="1037" t="s">
        <v>667</v>
      </c>
    </row>
    <row r="107" spans="1:8" x14ac:dyDescent="0.25">
      <c r="A107" s="103">
        <v>105</v>
      </c>
      <c r="B107" s="1037" t="s">
        <v>668</v>
      </c>
    </row>
    <row r="108" spans="1:8" x14ac:dyDescent="0.25">
      <c r="A108" s="103">
        <v>106</v>
      </c>
      <c r="B108" s="1037" t="s">
        <v>433</v>
      </c>
    </row>
    <row r="109" spans="1:8" x14ac:dyDescent="0.25">
      <c r="A109" s="103">
        <v>107</v>
      </c>
      <c r="B109" s="1037" t="s">
        <v>432</v>
      </c>
    </row>
    <row r="110" spans="1:8" x14ac:dyDescent="0.25">
      <c r="A110" s="103">
        <v>108</v>
      </c>
      <c r="B110" s="1037" t="s">
        <v>669</v>
      </c>
    </row>
    <row r="111" spans="1:8" x14ac:dyDescent="0.25">
      <c r="A111" s="103">
        <v>109</v>
      </c>
      <c r="B111" s="1037" t="s">
        <v>670</v>
      </c>
    </row>
    <row r="112" spans="1:8" x14ac:dyDescent="0.25">
      <c r="A112" s="103">
        <v>110</v>
      </c>
      <c r="B112" s="1037" t="s">
        <v>671</v>
      </c>
    </row>
    <row r="113" spans="1:3" x14ac:dyDescent="0.25">
      <c r="A113" s="103">
        <v>111</v>
      </c>
      <c r="B113" s="1037" t="s">
        <v>672</v>
      </c>
    </row>
    <row r="114" spans="1:3" s="423" customFormat="1" x14ac:dyDescent="0.25">
      <c r="A114" s="103">
        <v>112</v>
      </c>
      <c r="B114" s="1037" t="s">
        <v>673</v>
      </c>
      <c r="C114" s="272"/>
    </row>
    <row r="115" spans="1:3" s="423" customFormat="1" x14ac:dyDescent="0.25">
      <c r="A115" s="103">
        <v>113</v>
      </c>
      <c r="B115" s="1037" t="s">
        <v>674</v>
      </c>
      <c r="C115" s="272"/>
    </row>
    <row r="116" spans="1:3" x14ac:dyDescent="0.25">
      <c r="A116" s="103">
        <v>114</v>
      </c>
      <c r="B116" s="1037" t="s">
        <v>675</v>
      </c>
      <c r="C116" s="825"/>
    </row>
    <row r="117" spans="1:3" x14ac:dyDescent="0.25">
      <c r="A117" s="103">
        <v>115</v>
      </c>
      <c r="B117" s="1037" t="s">
        <v>676</v>
      </c>
    </row>
    <row r="118" spans="1:3" x14ac:dyDescent="0.25">
      <c r="A118" s="103">
        <v>116</v>
      </c>
      <c r="B118" s="1037" t="s">
        <v>431</v>
      </c>
    </row>
    <row r="119" spans="1:3" x14ac:dyDescent="0.25">
      <c r="A119" s="103">
        <v>117</v>
      </c>
      <c r="B119" s="1037" t="s">
        <v>430</v>
      </c>
    </row>
    <row r="120" spans="1:3" x14ac:dyDescent="0.25">
      <c r="A120" s="103">
        <v>118</v>
      </c>
      <c r="B120" s="1037" t="s">
        <v>429</v>
      </c>
    </row>
    <row r="121" spans="1:3" x14ac:dyDescent="0.25">
      <c r="A121" s="103">
        <v>119</v>
      </c>
      <c r="B121" s="1037" t="s">
        <v>428</v>
      </c>
    </row>
    <row r="122" spans="1:3" x14ac:dyDescent="0.25">
      <c r="A122" s="103">
        <v>120</v>
      </c>
      <c r="B122" s="1037" t="s">
        <v>427</v>
      </c>
    </row>
    <row r="123" spans="1:3" x14ac:dyDescent="0.25">
      <c r="A123" s="103">
        <v>121</v>
      </c>
      <c r="B123" s="1037" t="s">
        <v>426</v>
      </c>
    </row>
    <row r="124" spans="1:3" x14ac:dyDescent="0.25">
      <c r="A124" s="103">
        <v>122</v>
      </c>
      <c r="B124" s="1037" t="s">
        <v>425</v>
      </c>
    </row>
    <row r="125" spans="1:3" x14ac:dyDescent="0.25">
      <c r="A125" s="103">
        <v>123</v>
      </c>
      <c r="B125" s="1037" t="s">
        <v>424</v>
      </c>
    </row>
    <row r="126" spans="1:3" x14ac:dyDescent="0.25">
      <c r="A126" s="103">
        <v>124</v>
      </c>
      <c r="B126" s="1037" t="s">
        <v>372</v>
      </c>
    </row>
    <row r="127" spans="1:3" x14ac:dyDescent="0.25">
      <c r="A127" s="103">
        <v>125</v>
      </c>
      <c r="B127" s="1037" t="s">
        <v>317</v>
      </c>
    </row>
    <row r="128" spans="1:3" x14ac:dyDescent="0.25">
      <c r="A128" s="103">
        <v>126</v>
      </c>
      <c r="B128" s="1037" t="s">
        <v>615</v>
      </c>
    </row>
    <row r="129" spans="1:2" x14ac:dyDescent="0.25">
      <c r="A129" s="103">
        <v>127</v>
      </c>
      <c r="B129" s="1037" t="s">
        <v>618</v>
      </c>
    </row>
    <row r="130" spans="1:2" x14ac:dyDescent="0.25">
      <c r="A130" s="103">
        <v>128</v>
      </c>
      <c r="B130" s="1037" t="s">
        <v>423</v>
      </c>
    </row>
    <row r="131" spans="1:2" x14ac:dyDescent="0.25">
      <c r="A131" s="103">
        <v>129</v>
      </c>
      <c r="B131" s="1037" t="s">
        <v>422</v>
      </c>
    </row>
    <row r="132" spans="1:2" x14ac:dyDescent="0.25">
      <c r="A132" s="103">
        <v>130</v>
      </c>
      <c r="B132" s="1037" t="s">
        <v>421</v>
      </c>
    </row>
    <row r="133" spans="1:2" x14ac:dyDescent="0.25">
      <c r="A133" s="103">
        <v>131</v>
      </c>
      <c r="B133" s="1037" t="s">
        <v>420</v>
      </c>
    </row>
    <row r="134" spans="1:2" x14ac:dyDescent="0.25">
      <c r="A134" s="103">
        <v>132</v>
      </c>
      <c r="B134" s="1037" t="s">
        <v>677</v>
      </c>
    </row>
    <row r="135" spans="1:2" x14ac:dyDescent="0.25">
      <c r="A135" s="103">
        <v>133</v>
      </c>
      <c r="B135" s="1037" t="s">
        <v>678</v>
      </c>
    </row>
    <row r="136" spans="1:2" x14ac:dyDescent="0.25">
      <c r="A136" s="103">
        <v>134</v>
      </c>
      <c r="B136" s="1259" t="s">
        <v>679</v>
      </c>
    </row>
    <row r="137" spans="1:2" x14ac:dyDescent="0.25">
      <c r="A137" s="103">
        <v>135</v>
      </c>
      <c r="B137" s="1259" t="s">
        <v>680</v>
      </c>
    </row>
    <row r="138" spans="1:2" x14ac:dyDescent="0.25">
      <c r="A138" s="103">
        <v>136</v>
      </c>
      <c r="B138" s="1259" t="s">
        <v>562</v>
      </c>
    </row>
    <row r="139" spans="1:2" x14ac:dyDescent="0.25">
      <c r="A139" s="103">
        <v>137</v>
      </c>
      <c r="B139" s="1259" t="s">
        <v>565</v>
      </c>
    </row>
    <row r="140" spans="1:2" x14ac:dyDescent="0.25">
      <c r="A140" s="103">
        <v>138</v>
      </c>
      <c r="B140" s="1259" t="s">
        <v>588</v>
      </c>
    </row>
    <row r="141" spans="1:2" x14ac:dyDescent="0.25">
      <c r="A141" s="103">
        <v>139</v>
      </c>
      <c r="B141" s="1259" t="s">
        <v>589</v>
      </c>
    </row>
  </sheetData>
  <mergeCells count="1">
    <mergeCell ref="A1:B1"/>
  </mergeCells>
  <hyperlinks>
    <hyperlink ref="B3" location="'1'!A1" display="'1'!A1"/>
    <hyperlink ref="B4" location="'2'!A1" display="'2'!A1"/>
    <hyperlink ref="B5:B7" location="'3'!A1" display="'3'!A1"/>
    <hyperlink ref="B6" location="'4'!A1" display="'4'!A1"/>
    <hyperlink ref="B7" location="'5'!A1" display="'5'!A1"/>
    <hyperlink ref="B14" location="'12'!A1" display="'12'!A1"/>
    <hyperlink ref="B15" location="'13'!A1" display="'13'!A1"/>
    <hyperlink ref="B16" location="'14'!A1" display="'14'!A1"/>
    <hyperlink ref="B17" location="'15'!A1" display="'15'!A1"/>
    <hyperlink ref="B18" location="'16'!A1" display="'16'!A1"/>
    <hyperlink ref="B19" location="'17'!A1" display="'17'!A1"/>
    <hyperlink ref="B20" location="'18'!A1" display="'18'!A1"/>
    <hyperlink ref="B21" location="'19'!A1" display="'19'!A1"/>
    <hyperlink ref="B22" location="'20'!A1" display="'20'!A1"/>
    <hyperlink ref="B23" location="'21'!A1" display="'21'!A1"/>
    <hyperlink ref="B24" location="'22'!A1" display="'22'!A1"/>
    <hyperlink ref="B25" location="'23'!A1" display="'23'!A1"/>
    <hyperlink ref="B26" location="'24'!A1" display="'24'!A1"/>
    <hyperlink ref="B27" location="'25'!A1" display="'25'!A1"/>
    <hyperlink ref="B28" location="'26'!A1" display="'26'!A1"/>
    <hyperlink ref="B29" location="'27'!A1" display="'27'!A1"/>
    <hyperlink ref="B30" location="'28'!A1" display="'28'!A1"/>
    <hyperlink ref="B31" location="'29'!A1" display="'29'!A1"/>
    <hyperlink ref="B32" location="'30'!A1" display="'30'!A1"/>
    <hyperlink ref="B33" location="'31'!A1" display="'31'!A1"/>
    <hyperlink ref="B34" location="'32'!A1" display="'32'!A1"/>
    <hyperlink ref="B35" location="'33'!A1" display="'33'!A1"/>
    <hyperlink ref="B36" location="'34'!A1" display="'34'!A1"/>
    <hyperlink ref="B37" location="'35'!A1" display="'35'!A1"/>
    <hyperlink ref="B38" location="'36'!A1" display="'36'!A1"/>
    <hyperlink ref="B39" location="'37'!A1" display="'37'!A1"/>
    <hyperlink ref="B40" location="'38'!A1" display="'38'!A1"/>
    <hyperlink ref="B41" location="'39'!A1" display="'39'!A1"/>
    <hyperlink ref="B44" location="'42'!A1" display="'42'!A1"/>
    <hyperlink ref="B45" location="'43'!A1" display="'43'!A1"/>
    <hyperlink ref="B46" location="'44'!A1" display="'44'!A1"/>
    <hyperlink ref="B47" location="'45'!A1" display="'45'!A1"/>
    <hyperlink ref="B48" location="'46'!A1" display="'46'!A1"/>
    <hyperlink ref="B49" location="'47'!A1" display="'47'!A1"/>
    <hyperlink ref="B50" location="'48'!A1" display="'48'!A1"/>
    <hyperlink ref="B51" location="'49'!A1" display="'49'!A1"/>
    <hyperlink ref="B52" location="'50'!A1" display="'50'!A1"/>
    <hyperlink ref="B53" location="'51'!A1" display="'51'!A1"/>
    <hyperlink ref="B54" location="'52'!A1" display="'52'!A1"/>
    <hyperlink ref="B55" location="'53'!A1" display="'53'!A1"/>
    <hyperlink ref="B56" location="'54'!A1" display="'54'!A1"/>
    <hyperlink ref="B57" location="'55'!A1" display="'55'!A1"/>
    <hyperlink ref="B58" location="'56'!A1" display="'56'!A1"/>
    <hyperlink ref="B59" location="'57'!A1" display="'57'!A1"/>
    <hyperlink ref="B60" location="'58'!A1" display="'58'!A1"/>
    <hyperlink ref="B61" location="'59'!A1" display="'59'!A1"/>
    <hyperlink ref="B62" location="'60'!A1" display="'60'!A1"/>
    <hyperlink ref="B63" location="'61'!A1" display="'61'!A1"/>
    <hyperlink ref="B64" location="'62'!A1" display="'62'!A1"/>
    <hyperlink ref="B65" location="'63'!A1" display="'63'!A1"/>
    <hyperlink ref="B68" location="'66'!A1" display="'66'!A1"/>
    <hyperlink ref="B69" location="'67'!A1" display="'67'!A1"/>
    <hyperlink ref="B70" location="'68'!A1" display="'68'!A1"/>
    <hyperlink ref="B78" location="'76'!A1" display="'76'!A1"/>
    <hyperlink ref="B79" location="'77'!A1" display="'77'!A1"/>
    <hyperlink ref="B80" location="'78'!A1" display="'78'!A1"/>
    <hyperlink ref="B81" location="'79'!A1" display="'79'!A1"/>
    <hyperlink ref="B88" location="'86'!_Toc10438822" display="'86'!_Toc10438822"/>
    <hyperlink ref="B89" location="'87'!A1" display="'87'!A1"/>
    <hyperlink ref="B90" location="'88'!A1" display="'88'!A1"/>
    <hyperlink ref="B91" location="'89'!A1" display="'89'!A1"/>
    <hyperlink ref="B92" location="'90'!A1" display="'90'!A1"/>
    <hyperlink ref="B93" location="'91'!A1" display="'91'!A1"/>
    <hyperlink ref="B94" location="'92'!A1" display="'92'!A1"/>
    <hyperlink ref="B95" location="'93'!A1" display="'93'!A1"/>
    <hyperlink ref="B96" location="'94'!A1" display="'94'!A1"/>
    <hyperlink ref="B97" location="'95'!A1" display="'95'!A1"/>
    <hyperlink ref="B98" location="'96'!A1" display="'96'!A1"/>
    <hyperlink ref="B100" location="'98'!A1" display="'98'!A1"/>
    <hyperlink ref="B101" location="'99'!A1" display="'99'!A1"/>
    <hyperlink ref="B102" location="'100'!A1" display="'100'!A1"/>
    <hyperlink ref="B103" location="'101'!A1" display="'101'!A1"/>
    <hyperlink ref="B104" location="'102'!A1" display="'102'!A1"/>
    <hyperlink ref="B105" location="'103'!A1" display="'103'!A1"/>
    <hyperlink ref="B106" location="'104'!A1" display="'104'!A1"/>
    <hyperlink ref="B107" location="'105'!A1" display="'105'!A1"/>
    <hyperlink ref="B108" location="'106'!A1" display="'106'!A1"/>
    <hyperlink ref="B109" location="'107'!A1" display="'107'!A1"/>
    <hyperlink ref="B110" location="'108'!A1" display="'108'!A1"/>
    <hyperlink ref="B111" location="'109'!A1" display="'109'!A1"/>
    <hyperlink ref="B112" location="'110'!A1" display="'110'!A1"/>
    <hyperlink ref="B113" location="'111'!A1" display="'111'!A1"/>
    <hyperlink ref="B114" location="'112'!A1" display="'112'!A1"/>
    <hyperlink ref="B115" location="'113'!A1" display="'113'!A1"/>
    <hyperlink ref="B120" location="'118'!A1" display="'118'!A1"/>
    <hyperlink ref="B121" location="'119'!A1" display="'119'!A1"/>
    <hyperlink ref="B122" location="'120'!A1" display="'120'!A1"/>
    <hyperlink ref="B123" location="'121'!A1" display="'121'!A1"/>
    <hyperlink ref="B124" location="'122'!A1" display="'122'!A1"/>
    <hyperlink ref="B127" location="'125'!A1" display="'125'!A1"/>
    <hyperlink ref="B128" location="'126'!A1" display="'126'!A1"/>
    <hyperlink ref="B129" location="'127'!A1" display="'127'!A1"/>
    <hyperlink ref="B130" location="'128'!A1" display="'128'!A1"/>
    <hyperlink ref="B131" location="'129'!A1" display="'129'!A1"/>
    <hyperlink ref="B67" location="'65'!A1" display="'65'!A1"/>
    <hyperlink ref="B66" location="'64'!A1" display="'64'!A1"/>
    <hyperlink ref="B71" location="'69'!A2" display="'69'!A2"/>
    <hyperlink ref="B125" location="'123'!A1" display="'123'!A1"/>
    <hyperlink ref="B132" location="'130'!A2" display="'130'!A2"/>
    <hyperlink ref="B133" location="'131'!A2" display="'131'!A2"/>
    <hyperlink ref="B134" location="'132'!A2" display="'132'!A2"/>
    <hyperlink ref="B126" location="'124'!A2" display="'124'!A2"/>
    <hyperlink ref="B99" location="'97'!A1" display="'97'!A1"/>
    <hyperlink ref="B8" location="'6'!A1" display="'6'!A1"/>
    <hyperlink ref="B9" location="'7'!A1" display="'7'!A1"/>
    <hyperlink ref="B10" location="'8'!A1" display="'8'!A1"/>
    <hyperlink ref="B11" location="'9'!A1" display="'9'!A1"/>
    <hyperlink ref="B12" location="'10'!A1" display="'10'!A1"/>
    <hyperlink ref="B13" location="'11'!A1" display="'11'!A1"/>
    <hyperlink ref="B72" location="'70'!Utskriftsområde" display="'70'!Utskriftsområde"/>
    <hyperlink ref="B77" location="'75'!A1" display="'75'!A1"/>
    <hyperlink ref="B82" location="'80'!A1" display="'80'!A1"/>
    <hyperlink ref="B116" location="'114'!A1" display="'114'!A1"/>
    <hyperlink ref="B83" location="'81'!Utskriftsområde" display="'81'!Utskriftsområde"/>
    <hyperlink ref="B84" location="'82'!Utskriftsområde" display="'82'!Utskriftsområde"/>
    <hyperlink ref="B85" location="'83'!Utskriftsområde" display="'83'!Utskriftsområde"/>
    <hyperlink ref="B135" location="'133'!A2" display="'133'!A2"/>
    <hyperlink ref="B86" location="'84'!Utskriftsområde" display="'84'!Utskriftsområde"/>
    <hyperlink ref="B87" location="'85'!Utskriftsområde" display="'85'!Utskriftsområde"/>
    <hyperlink ref="B73" location="'71'!A1" display="'71'!A1"/>
    <hyperlink ref="B74" location="'72'!A1" display="'72'!A1"/>
    <hyperlink ref="B75" location="'73'!A1" display="'73'!A1"/>
    <hyperlink ref="B76" location="'74'!A1" display="'74'!A1"/>
    <hyperlink ref="B117" location="'115'!A1" display="'115'!A1"/>
    <hyperlink ref="B118" location="'116'!A1" display="'116'!A1"/>
    <hyperlink ref="B119" location="'117'!A1" display="'117'!A1"/>
    <hyperlink ref="B43" location="'41'!A1" display="'41'!A1"/>
    <hyperlink ref="B42" location="'40'!A1" display="'40'!A1"/>
    <hyperlink ref="B136" location="'134'!A1" display="'134'!A1"/>
    <hyperlink ref="B137" location="'135'!A1" display="'135'!A1"/>
    <hyperlink ref="B138" location="'136'!A1" display="'136'!A1"/>
    <hyperlink ref="B139" location="'137'!A1" display="'137'!A1"/>
    <hyperlink ref="B140" location="'138'!A1" display="'138'!A1"/>
    <hyperlink ref="B141" location="'139'!A1" display="'139'!A1"/>
  </hyperlinks>
  <pageMargins left="0.70866141732283472" right="0.70866141732283472" top="0.74803149606299213" bottom="0.74803149606299213" header="0.31496062992125984" footer="0.31496062992125984"/>
  <pageSetup paperSize="9" scale="34"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24"/>
  <sheetViews>
    <sheetView workbookViewId="0">
      <pane ySplit="4" topLeftCell="A5" activePane="bottomLeft" state="frozen"/>
      <selection activeCell="A2" sqref="A2:XFD2"/>
      <selection pane="bottomLeft" activeCell="A3" sqref="A3"/>
    </sheetView>
  </sheetViews>
  <sheetFormatPr defaultColWidth="8.85546875" defaultRowHeight="12.75" x14ac:dyDescent="0.2"/>
  <cols>
    <col min="1" max="19" width="6.7109375" style="3" customWidth="1"/>
    <col min="20" max="32" width="8.7109375" style="3" customWidth="1"/>
    <col min="33" max="16384" width="8.85546875" style="3"/>
  </cols>
  <sheetData>
    <row r="1" spans="1:19" s="74" customFormat="1" ht="30" customHeight="1" x14ac:dyDescent="0.25">
      <c r="A1" s="349"/>
      <c r="B1" s="117"/>
      <c r="C1" s="117"/>
      <c r="D1" s="539"/>
      <c r="E1" s="117"/>
      <c r="F1" s="117"/>
      <c r="G1" s="539"/>
      <c r="H1" s="117"/>
      <c r="I1" s="117"/>
      <c r="J1" s="539"/>
      <c r="K1" s="117"/>
      <c r="L1" s="117"/>
      <c r="M1" s="539"/>
      <c r="N1" s="117"/>
      <c r="O1" s="1311" t="s">
        <v>328</v>
      </c>
      <c r="P1" s="1311"/>
      <c r="Q1" s="1312"/>
      <c r="R1" s="1312"/>
      <c r="S1" s="535"/>
    </row>
    <row r="2" spans="1:19" s="121" customFormat="1" ht="30" customHeight="1" x14ac:dyDescent="0.2">
      <c r="A2" s="1316" t="s">
        <v>469</v>
      </c>
      <c r="B2" s="1316"/>
      <c r="C2" s="1316"/>
      <c r="D2" s="1316"/>
      <c r="E2" s="1316"/>
      <c r="F2" s="1316"/>
      <c r="G2" s="1316"/>
      <c r="H2" s="1316"/>
      <c r="I2" s="1316"/>
      <c r="J2" s="1316"/>
      <c r="K2" s="1316"/>
      <c r="L2" s="1316"/>
      <c r="M2" s="1316"/>
      <c r="N2" s="1316"/>
      <c r="O2" s="1316"/>
      <c r="P2" s="1316"/>
      <c r="Q2" s="1316"/>
      <c r="R2" s="1316"/>
      <c r="S2" s="1316"/>
    </row>
    <row r="3" spans="1:19" ht="30" customHeight="1" x14ac:dyDescent="0.2">
      <c r="A3" s="5"/>
      <c r="B3" s="1319" t="s">
        <v>25</v>
      </c>
      <c r="C3" s="1319"/>
      <c r="D3" s="1319"/>
      <c r="E3" s="1319" t="s">
        <v>249</v>
      </c>
      <c r="F3" s="1319"/>
      <c r="G3" s="1319"/>
      <c r="H3" s="1319" t="s">
        <v>16</v>
      </c>
      <c r="I3" s="1319"/>
      <c r="J3" s="1319"/>
      <c r="K3" s="1319" t="s">
        <v>17</v>
      </c>
      <c r="L3" s="1319"/>
      <c r="M3" s="1319"/>
      <c r="N3" s="1319" t="s">
        <v>15</v>
      </c>
      <c r="O3" s="1319"/>
      <c r="P3" s="1319"/>
      <c r="Q3" s="1319" t="s">
        <v>35</v>
      </c>
      <c r="R3" s="1319"/>
      <c r="S3" s="1319"/>
    </row>
    <row r="4" spans="1:19" ht="15" customHeight="1" x14ac:dyDescent="0.2">
      <c r="A4" s="4" t="s">
        <v>39</v>
      </c>
      <c r="B4" s="108" t="s">
        <v>28</v>
      </c>
      <c r="C4" s="108" t="s">
        <v>29</v>
      </c>
      <c r="D4" s="537" t="s">
        <v>382</v>
      </c>
      <c r="E4" s="108" t="s">
        <v>28</v>
      </c>
      <c r="F4" s="108" t="s">
        <v>29</v>
      </c>
      <c r="G4" s="537" t="s">
        <v>382</v>
      </c>
      <c r="H4" s="108" t="s">
        <v>28</v>
      </c>
      <c r="I4" s="108" t="s">
        <v>29</v>
      </c>
      <c r="J4" s="537" t="s">
        <v>382</v>
      </c>
      <c r="K4" s="108" t="s">
        <v>28</v>
      </c>
      <c r="L4" s="108" t="s">
        <v>29</v>
      </c>
      <c r="M4" s="537" t="s">
        <v>382</v>
      </c>
      <c r="N4" s="108" t="s">
        <v>28</v>
      </c>
      <c r="O4" s="108" t="s">
        <v>29</v>
      </c>
      <c r="P4" s="537" t="s">
        <v>382</v>
      </c>
      <c r="Q4" s="108" t="s">
        <v>28</v>
      </c>
      <c r="R4" s="108" t="s">
        <v>29</v>
      </c>
      <c r="S4" s="537" t="s">
        <v>382</v>
      </c>
    </row>
    <row r="5" spans="1:19" ht="6" customHeight="1" x14ac:dyDescent="0.2">
      <c r="A5" s="273"/>
      <c r="B5" s="293"/>
      <c r="C5" s="293"/>
      <c r="D5" s="293"/>
      <c r="E5" s="293"/>
      <c r="F5" s="293"/>
      <c r="G5" s="293"/>
      <c r="H5" s="293"/>
      <c r="I5" s="293"/>
      <c r="J5" s="293"/>
      <c r="K5" s="293"/>
      <c r="L5" s="293"/>
      <c r="M5" s="293"/>
      <c r="N5" s="293"/>
      <c r="O5" s="293"/>
      <c r="P5" s="293"/>
      <c r="Q5" s="293"/>
      <c r="R5" s="293"/>
      <c r="S5" s="23"/>
    </row>
    <row r="6" spans="1:19" ht="12.75" customHeight="1" x14ac:dyDescent="0.2">
      <c r="A6" s="5" t="s">
        <v>32</v>
      </c>
      <c r="B6" s="152">
        <v>36.202855461611101</v>
      </c>
      <c r="C6" s="152">
        <v>29.697139824874899</v>
      </c>
      <c r="D6" s="152">
        <v>33.0201749952993</v>
      </c>
      <c r="E6" s="152">
        <v>12.916416434413801</v>
      </c>
      <c r="F6" s="152">
        <v>23.020616632105</v>
      </c>
      <c r="G6" s="152">
        <v>17.859522219010799</v>
      </c>
      <c r="H6" s="152">
        <v>35.353066644204802</v>
      </c>
      <c r="I6" s="152">
        <v>38.558712334289403</v>
      </c>
      <c r="J6" s="152">
        <v>36.921310091880201</v>
      </c>
      <c r="K6" s="152">
        <v>14.1214396525982</v>
      </c>
      <c r="L6" s="152">
        <v>8.0610207355435506</v>
      </c>
      <c r="M6" s="152">
        <v>11.156604116894799</v>
      </c>
      <c r="N6" s="152">
        <v>62.390922731216804</v>
      </c>
      <c r="O6" s="152">
        <v>69.64034970193795</v>
      </c>
      <c r="P6" s="152">
        <v>65.937436427785798</v>
      </c>
      <c r="Q6" s="152">
        <v>1.4062218071721899</v>
      </c>
      <c r="R6" s="152">
        <v>0.66251047318710798</v>
      </c>
      <c r="S6" s="662">
        <v>1.0423885769149099</v>
      </c>
    </row>
    <row r="7" spans="1:19" ht="12.75" customHeight="1" x14ac:dyDescent="0.2">
      <c r="A7" s="5">
        <v>2007</v>
      </c>
      <c r="B7" s="152">
        <v>37.793410797174303</v>
      </c>
      <c r="C7" s="152">
        <v>31.414505299025901</v>
      </c>
      <c r="D7" s="152">
        <v>34.728931942185604</v>
      </c>
      <c r="E7" s="152">
        <v>13.640302315820101</v>
      </c>
      <c r="F7" s="152">
        <v>21.760482330525299</v>
      </c>
      <c r="G7" s="152">
        <v>17.5688208585842</v>
      </c>
      <c r="H7" s="152">
        <v>34.909436675585702</v>
      </c>
      <c r="I7" s="152">
        <v>37.825619712642201</v>
      </c>
      <c r="J7" s="152">
        <v>36.288819991314298</v>
      </c>
      <c r="K7" s="152">
        <v>12.7278516865504</v>
      </c>
      <c r="L7" s="152">
        <v>8.1268774663896099</v>
      </c>
      <c r="M7" s="152">
        <v>10.490835445456099</v>
      </c>
      <c r="N7" s="152">
        <v>61.277590677956205</v>
      </c>
      <c r="O7" s="152">
        <v>67.712979509557115</v>
      </c>
      <c r="P7" s="152">
        <v>64.348476295354601</v>
      </c>
      <c r="Q7" s="152">
        <v>0.92899852486948797</v>
      </c>
      <c r="R7" s="152">
        <v>0.87251519141698197</v>
      </c>
      <c r="S7" s="662">
        <v>0.92259176245975305</v>
      </c>
    </row>
    <row r="8" spans="1:19" ht="12.75" customHeight="1" x14ac:dyDescent="0.2">
      <c r="A8" s="5">
        <v>2008</v>
      </c>
      <c r="B8" s="152">
        <v>41.285385388211402</v>
      </c>
      <c r="C8" s="152">
        <v>36.393816211921099</v>
      </c>
      <c r="D8" s="152">
        <v>39.0073471881161</v>
      </c>
      <c r="E8" s="152">
        <v>15.1996996028517</v>
      </c>
      <c r="F8" s="152">
        <v>26.005174828428199</v>
      </c>
      <c r="G8" s="152">
        <v>20.346759693882699</v>
      </c>
      <c r="H8" s="152">
        <v>31.622712792612099</v>
      </c>
      <c r="I8" s="152">
        <v>30.890944240424702</v>
      </c>
      <c r="J8" s="152">
        <v>31.2413849811056</v>
      </c>
      <c r="K8" s="152">
        <v>10.8498143554226</v>
      </c>
      <c r="L8" s="152">
        <v>6.3273766505454896</v>
      </c>
      <c r="M8" s="152">
        <v>8.6783372453220196</v>
      </c>
      <c r="N8" s="152">
        <v>57.672226750886402</v>
      </c>
      <c r="O8" s="152">
        <v>63.223495719398386</v>
      </c>
      <c r="P8" s="152">
        <v>60.266481920310319</v>
      </c>
      <c r="Q8" s="152">
        <v>1.04238786090215</v>
      </c>
      <c r="R8" s="152">
        <v>0.38268806868050198</v>
      </c>
      <c r="S8" s="662">
        <v>0.72617089157359505</v>
      </c>
    </row>
    <row r="9" spans="1:19" ht="12.75" customHeight="1" x14ac:dyDescent="0.2">
      <c r="A9" s="5">
        <v>2009</v>
      </c>
      <c r="B9" s="152">
        <v>41.944678059471102</v>
      </c>
      <c r="C9" s="152">
        <v>37.263627523759297</v>
      </c>
      <c r="D9" s="152">
        <v>39.680017026790502</v>
      </c>
      <c r="E9" s="152">
        <v>14.6762508640699</v>
      </c>
      <c r="F9" s="152">
        <v>25.390324465722699</v>
      </c>
      <c r="G9" s="152">
        <v>19.805300080838499</v>
      </c>
      <c r="H9" s="152">
        <v>31.379129546295101</v>
      </c>
      <c r="I9" s="152">
        <v>30.692085056930601</v>
      </c>
      <c r="J9" s="152">
        <v>31.083460467525601</v>
      </c>
      <c r="K9" s="152">
        <v>11.1882129840383</v>
      </c>
      <c r="L9" s="152">
        <v>6.3294107198494602</v>
      </c>
      <c r="M9" s="152">
        <v>8.8534415616015707</v>
      </c>
      <c r="N9" s="152">
        <v>57.243593394403305</v>
      </c>
      <c r="O9" s="152">
        <v>62.411820242502763</v>
      </c>
      <c r="P9" s="152">
        <v>59.742202109965675</v>
      </c>
      <c r="Q9" s="152">
        <v>0.81172854612568202</v>
      </c>
      <c r="R9" s="152">
        <v>0.324552233737956</v>
      </c>
      <c r="S9" s="662">
        <v>0.57778086324379796</v>
      </c>
    </row>
    <row r="10" spans="1:19" ht="12.75" customHeight="1" x14ac:dyDescent="0.2">
      <c r="A10" s="5">
        <v>2010</v>
      </c>
      <c r="B10" s="152">
        <v>44.899125934893</v>
      </c>
      <c r="C10" s="152">
        <v>37.883187434962203</v>
      </c>
      <c r="D10" s="152">
        <v>41.540314794363603</v>
      </c>
      <c r="E10" s="152">
        <v>12.466068320748199</v>
      </c>
      <c r="F10" s="152">
        <v>23.514816242027798</v>
      </c>
      <c r="G10" s="152">
        <v>17.759816667620601</v>
      </c>
      <c r="H10" s="152">
        <v>30.494212551903701</v>
      </c>
      <c r="I10" s="152">
        <v>31.933601624031098</v>
      </c>
      <c r="J10" s="152">
        <v>31.173230794066601</v>
      </c>
      <c r="K10" s="152">
        <v>10.9191219794637</v>
      </c>
      <c r="L10" s="152">
        <v>5.7482725379855601</v>
      </c>
      <c r="M10" s="152">
        <v>8.4492550020400508</v>
      </c>
      <c r="N10" s="152">
        <v>53.879402852115604</v>
      </c>
      <c r="O10" s="152">
        <v>61.19669040404446</v>
      </c>
      <c r="P10" s="152">
        <v>57.382302463727257</v>
      </c>
      <c r="Q10" s="152">
        <v>1.22147121299141</v>
      </c>
      <c r="R10" s="152">
        <v>0.920122160993331</v>
      </c>
      <c r="S10" s="662">
        <v>1.07738274190914</v>
      </c>
    </row>
    <row r="11" spans="1:19" ht="12.75" customHeight="1" x14ac:dyDescent="0.2">
      <c r="A11" s="5">
        <v>2011</v>
      </c>
      <c r="B11" s="152">
        <v>46.304054938679101</v>
      </c>
      <c r="C11" s="152">
        <v>41.740261496606202</v>
      </c>
      <c r="D11" s="152">
        <v>43.9985354312306</v>
      </c>
      <c r="E11" s="152">
        <v>14.1279311594687</v>
      </c>
      <c r="F11" s="152">
        <v>21.6135149355663</v>
      </c>
      <c r="G11" s="152">
        <v>17.790141675081902</v>
      </c>
      <c r="H11" s="152">
        <v>28.269922676310301</v>
      </c>
      <c r="I11" s="152">
        <v>30.1541190633796</v>
      </c>
      <c r="J11" s="152">
        <v>29.240701570496299</v>
      </c>
      <c r="K11" s="152">
        <v>10.4295849622742</v>
      </c>
      <c r="L11" s="152">
        <v>6.0769644002756902</v>
      </c>
      <c r="M11" s="152">
        <v>8.3239055495594094</v>
      </c>
      <c r="N11" s="152">
        <v>52.827438798053201</v>
      </c>
      <c r="O11" s="152">
        <v>57.844598399221589</v>
      </c>
      <c r="P11" s="152">
        <v>55.35474879513761</v>
      </c>
      <c r="Q11" s="152">
        <v>0.86850626326770297</v>
      </c>
      <c r="R11" s="152">
        <v>0.41514010417210301</v>
      </c>
      <c r="S11" s="662">
        <v>0.64671577363182797</v>
      </c>
    </row>
    <row r="12" spans="1:19" ht="12.75" customHeight="1" x14ac:dyDescent="0.2">
      <c r="A12" s="5" t="s">
        <v>89</v>
      </c>
      <c r="B12" s="152">
        <v>49.270705519336801</v>
      </c>
      <c r="C12" s="152">
        <v>43.510529925268301</v>
      </c>
      <c r="D12" s="152">
        <v>46.512216539742397</v>
      </c>
      <c r="E12" s="152">
        <v>11.6274929726526</v>
      </c>
      <c r="F12" s="152">
        <v>21.665285011357401</v>
      </c>
      <c r="G12" s="152">
        <v>16.503077918696</v>
      </c>
      <c r="H12" s="152">
        <v>28.2374065470894</v>
      </c>
      <c r="I12" s="152">
        <v>28.767772278797501</v>
      </c>
      <c r="J12" s="152">
        <v>28.470339178020499</v>
      </c>
      <c r="K12" s="152">
        <v>9.0021205777820796</v>
      </c>
      <c r="L12" s="152">
        <v>5.3120277178694897</v>
      </c>
      <c r="M12" s="152">
        <v>7.1978969764713403</v>
      </c>
      <c r="N12" s="152">
        <v>48.867020097524076</v>
      </c>
      <c r="O12" s="152">
        <v>55.745085008024397</v>
      </c>
      <c r="P12" s="152">
        <v>52.171314073187844</v>
      </c>
      <c r="Q12" s="152">
        <v>1.8622743831392301</v>
      </c>
      <c r="R12" s="152">
        <v>0.74438506670722004</v>
      </c>
      <c r="S12" s="662">
        <v>1.3164693870697699</v>
      </c>
    </row>
    <row r="13" spans="1:19" ht="12.75" customHeight="1" x14ac:dyDescent="0.2">
      <c r="A13" s="5" t="s">
        <v>90</v>
      </c>
      <c r="B13" s="152">
        <v>51.71875</v>
      </c>
      <c r="C13" s="152">
        <v>46.360153256704997</v>
      </c>
      <c r="D13" s="152">
        <v>49.152600999999997</v>
      </c>
      <c r="E13" s="152">
        <v>8.125</v>
      </c>
      <c r="F13" s="152">
        <v>16.146688560481699</v>
      </c>
      <c r="G13" s="152">
        <v>12.022123000000001</v>
      </c>
      <c r="H13" s="152">
        <v>25.78125</v>
      </c>
      <c r="I13" s="152">
        <v>27.257799671592799</v>
      </c>
      <c r="J13" s="152">
        <v>26.471136000000001</v>
      </c>
      <c r="K13" s="152">
        <v>13.2291666666667</v>
      </c>
      <c r="L13" s="152">
        <v>9.3048713738368907</v>
      </c>
      <c r="M13" s="152">
        <v>11.323703999999999</v>
      </c>
      <c r="N13" s="152">
        <v>47.1354166666667</v>
      </c>
      <c r="O13" s="152">
        <v>52.683461117196103</v>
      </c>
      <c r="P13" s="152">
        <v>49.816963000000001</v>
      </c>
      <c r="Q13" s="152">
        <v>1.1458333333333299</v>
      </c>
      <c r="R13" s="152">
        <v>0.93048713738368904</v>
      </c>
      <c r="S13" s="662">
        <v>1.0304359999999999</v>
      </c>
    </row>
    <row r="14" spans="1:19" ht="12.75" customHeight="1" x14ac:dyDescent="0.2">
      <c r="A14" s="5">
        <v>2013</v>
      </c>
      <c r="B14" s="152">
        <v>56.448014279339603</v>
      </c>
      <c r="C14" s="152">
        <v>52.129719264278798</v>
      </c>
      <c r="D14" s="152">
        <v>54.391109999999998</v>
      </c>
      <c r="E14" s="152">
        <v>9.8616688978134803</v>
      </c>
      <c r="F14" s="152">
        <v>15.537270087124901</v>
      </c>
      <c r="G14" s="152">
        <v>12.583769</v>
      </c>
      <c r="H14" s="152">
        <v>22.2222222222222</v>
      </c>
      <c r="I14" s="152">
        <v>24.104549854791902</v>
      </c>
      <c r="J14" s="152">
        <v>23.123861000000002</v>
      </c>
      <c r="K14" s="152">
        <v>10.887996430165099</v>
      </c>
      <c r="L14" s="152">
        <v>7.55082284607938</v>
      </c>
      <c r="M14" s="152">
        <v>9.2770080000000004</v>
      </c>
      <c r="N14" s="152">
        <v>42.971887550200798</v>
      </c>
      <c r="O14" s="152">
        <v>47.218190614416997</v>
      </c>
      <c r="P14" s="152">
        <v>44.984636999999999</v>
      </c>
      <c r="Q14" s="152">
        <v>0.58009817045961598</v>
      </c>
      <c r="R14" s="152">
        <v>0.67763794772507302</v>
      </c>
      <c r="S14" s="662">
        <v>0.62425200000000003</v>
      </c>
    </row>
    <row r="15" spans="1:19" ht="12.75" customHeight="1" x14ac:dyDescent="0.2">
      <c r="A15" s="5">
        <v>2014</v>
      </c>
      <c r="B15" s="152">
        <v>57.367088607594901</v>
      </c>
      <c r="C15" s="152">
        <v>50.189291508923702</v>
      </c>
      <c r="D15" s="152">
        <v>53.864958000000001</v>
      </c>
      <c r="E15" s="152">
        <v>9.5189873417721493</v>
      </c>
      <c r="F15" s="152">
        <v>16.2790697674419</v>
      </c>
      <c r="G15" s="152">
        <v>12.829945</v>
      </c>
      <c r="H15" s="152">
        <v>20.6075949367089</v>
      </c>
      <c r="I15" s="152">
        <v>25.040562466197901</v>
      </c>
      <c r="J15" s="152">
        <v>22.706499000000001</v>
      </c>
      <c r="K15" s="152">
        <v>11.4936708860759</v>
      </c>
      <c r="L15" s="152">
        <v>8.0350274269300339</v>
      </c>
      <c r="M15" s="152">
        <v>9.8629429999999996</v>
      </c>
      <c r="N15" s="152">
        <v>41.620253164556999</v>
      </c>
      <c r="O15" s="152">
        <v>49.378042184964883</v>
      </c>
      <c r="P15" s="152">
        <v>45.399386999999997</v>
      </c>
      <c r="Q15" s="152">
        <v>1.0126582278481</v>
      </c>
      <c r="R15" s="152">
        <v>0.43266630611141199</v>
      </c>
      <c r="S15" s="662">
        <v>0.73565499999999995</v>
      </c>
    </row>
    <row r="16" spans="1:19" ht="12.75" customHeight="1" x14ac:dyDescent="0.2">
      <c r="A16" s="5">
        <v>2015</v>
      </c>
      <c r="B16" s="152">
        <v>59.084993091314495</v>
      </c>
      <c r="C16" s="152">
        <v>54.494298087230852</v>
      </c>
      <c r="D16" s="152">
        <v>56.886436000000003</v>
      </c>
      <c r="E16" s="152">
        <v>10.523517034136555</v>
      </c>
      <c r="F16" s="152">
        <v>14.71990986758447</v>
      </c>
      <c r="G16" s="152">
        <v>12.6031</v>
      </c>
      <c r="H16" s="152">
        <v>19.867910463693082</v>
      </c>
      <c r="I16" s="152">
        <v>24.030953275564041</v>
      </c>
      <c r="J16" s="152">
        <v>21.849889999999998</v>
      </c>
      <c r="K16" s="152">
        <v>9.5734213339738563</v>
      </c>
      <c r="L16" s="152">
        <v>6.2980188659308114</v>
      </c>
      <c r="M16" s="152">
        <v>7.9516410000000004</v>
      </c>
      <c r="N16" s="152">
        <v>39.964848831803934</v>
      </c>
      <c r="O16" s="152">
        <v>45.048882009079364</v>
      </c>
      <c r="P16" s="152">
        <v>42.404631000000002</v>
      </c>
      <c r="Q16" s="152">
        <v>1</v>
      </c>
      <c r="R16" s="152">
        <v>0.45681990369062492</v>
      </c>
      <c r="S16" s="662">
        <v>0.70893300000000004</v>
      </c>
    </row>
    <row r="17" spans="1:20" ht="12.75" customHeight="1" x14ac:dyDescent="0.2">
      <c r="A17" s="617">
        <v>2016</v>
      </c>
      <c r="B17" s="152">
        <v>56.037058112902251</v>
      </c>
      <c r="C17" s="152">
        <v>53.311388875327935</v>
      </c>
      <c r="D17" s="152">
        <v>54.865389999999998</v>
      </c>
      <c r="E17" s="152">
        <v>11.116451066334948</v>
      </c>
      <c r="F17" s="152">
        <v>15.992702111360412</v>
      </c>
      <c r="G17" s="152">
        <v>13.351667000000001</v>
      </c>
      <c r="H17" s="152">
        <v>21.609703223537959</v>
      </c>
      <c r="I17" s="152">
        <v>23.069268475942504</v>
      </c>
      <c r="J17" s="152">
        <v>22.185714000000001</v>
      </c>
      <c r="K17" s="152">
        <v>9.6828409799562412</v>
      </c>
      <c r="L17" s="152">
        <v>6.4924369437530247</v>
      </c>
      <c r="M17" s="152">
        <v>8.1683369999999993</v>
      </c>
      <c r="N17" s="152">
        <v>42.408995269829148</v>
      </c>
      <c r="O17" s="152">
        <v>45.554407531055944</v>
      </c>
      <c r="P17" s="152">
        <v>43.705717</v>
      </c>
      <c r="Q17" s="152">
        <v>1.5539466172685918</v>
      </c>
      <c r="R17" s="152">
        <v>1.1342035936161203</v>
      </c>
      <c r="S17" s="152">
        <v>1.4288920000000001</v>
      </c>
    </row>
    <row r="18" spans="1:20" ht="12.75" customHeight="1" x14ac:dyDescent="0.2">
      <c r="A18" s="895">
        <v>2017</v>
      </c>
      <c r="B18" s="152">
        <v>57.7961783764854</v>
      </c>
      <c r="C18" s="152">
        <v>53.247346718965197</v>
      </c>
      <c r="D18" s="152">
        <v>55.672551368902297</v>
      </c>
      <c r="E18" s="152">
        <v>10.024022960421201</v>
      </c>
      <c r="F18" s="152">
        <v>17.009228924286599</v>
      </c>
      <c r="G18" s="152">
        <v>13.222497951045799</v>
      </c>
      <c r="H18" s="152">
        <v>21.033484177235099</v>
      </c>
      <c r="I18" s="152">
        <v>22.466210887117398</v>
      </c>
      <c r="J18" s="152">
        <v>21.663712220198999</v>
      </c>
      <c r="K18" s="152">
        <v>9.8594830655799992</v>
      </c>
      <c r="L18" s="152">
        <v>6.517973599306</v>
      </c>
      <c r="M18" s="152">
        <v>9.9</v>
      </c>
      <c r="N18" s="651">
        <v>40.916990203236303</v>
      </c>
      <c r="O18" s="651">
        <v>45.993413410710005</v>
      </c>
      <c r="P18" s="651">
        <v>44.786210171244797</v>
      </c>
      <c r="Q18" s="152">
        <v>1.28683142027832</v>
      </c>
      <c r="R18" s="152">
        <v>0.75923987032484996</v>
      </c>
      <c r="S18" s="152">
        <v>1.0896241102012101</v>
      </c>
      <c r="T18" s="634"/>
    </row>
    <row r="19" spans="1:20" ht="12.75" customHeight="1" x14ac:dyDescent="0.2">
      <c r="A19" s="5">
        <v>2018</v>
      </c>
      <c r="B19" s="152">
        <v>57.466171601844799</v>
      </c>
      <c r="C19" s="152">
        <v>52.3479733902725</v>
      </c>
      <c r="D19" s="152">
        <v>55.202288348246697</v>
      </c>
      <c r="E19" s="152">
        <v>10.708966055254001</v>
      </c>
      <c r="F19" s="152">
        <v>16.315484873914201</v>
      </c>
      <c r="G19" s="152">
        <v>13.2765559568738</v>
      </c>
      <c r="H19" s="152">
        <v>21.188925989665002</v>
      </c>
      <c r="I19" s="152">
        <v>23.862963681420201</v>
      </c>
      <c r="J19" s="152">
        <v>22.3538517177481</v>
      </c>
      <c r="K19" s="152">
        <v>9.4323914873572594</v>
      </c>
      <c r="L19" s="152">
        <v>6.3200168525744598</v>
      </c>
      <c r="M19" s="152">
        <v>7.9420619465735296</v>
      </c>
      <c r="N19" s="651">
        <v>41.330283532276262</v>
      </c>
      <c r="O19" s="651">
        <v>46.49846540790886</v>
      </c>
      <c r="P19" s="651">
        <v>43.572469621195431</v>
      </c>
      <c r="Q19" s="152">
        <v>1.2035448658789001</v>
      </c>
      <c r="R19" s="152">
        <v>1.1535612018186701</v>
      </c>
      <c r="S19" s="152">
        <v>1.2252420305579099</v>
      </c>
      <c r="T19" s="634"/>
    </row>
    <row r="20" spans="1:20" ht="6" customHeight="1" x14ac:dyDescent="0.2">
      <c r="A20" s="162"/>
      <c r="B20" s="163"/>
      <c r="C20" s="163"/>
      <c r="D20" s="536"/>
      <c r="E20" s="163"/>
      <c r="F20" s="163"/>
      <c r="G20" s="536"/>
      <c r="H20" s="163"/>
      <c r="I20" s="163"/>
      <c r="J20" s="536"/>
      <c r="K20" s="163"/>
      <c r="L20" s="163"/>
      <c r="M20" s="536"/>
      <c r="N20" s="163"/>
      <c r="O20" s="163"/>
      <c r="P20" s="536"/>
      <c r="Q20" s="163"/>
      <c r="R20" s="164"/>
      <c r="S20" s="228"/>
    </row>
    <row r="21" spans="1:20" ht="30" customHeight="1" x14ac:dyDescent="0.2">
      <c r="A21" s="1365" t="s">
        <v>187</v>
      </c>
      <c r="B21" s="1365"/>
      <c r="C21" s="1365"/>
      <c r="D21" s="1365"/>
      <c r="E21" s="1365"/>
      <c r="F21" s="1365"/>
      <c r="G21" s="1365"/>
      <c r="H21" s="1365"/>
      <c r="I21" s="1365"/>
      <c r="J21" s="1365"/>
      <c r="K21" s="1365"/>
      <c r="L21" s="1365"/>
      <c r="M21" s="1365"/>
      <c r="N21" s="1365"/>
      <c r="O21" s="1365"/>
      <c r="P21" s="1365"/>
      <c r="Q21" s="1365"/>
      <c r="R21" s="1365"/>
      <c r="S21" s="1365"/>
    </row>
    <row r="22" spans="1:20" s="37" customFormat="1" ht="6" customHeight="1" x14ac:dyDescent="0.25">
      <c r="A22" s="85" t="s">
        <v>39</v>
      </c>
      <c r="B22" s="66"/>
      <c r="C22" s="66"/>
      <c r="D22" s="538"/>
      <c r="E22" s="66"/>
      <c r="F22" s="66"/>
      <c r="G22" s="538"/>
      <c r="H22" s="66"/>
      <c r="I22" s="66"/>
      <c r="J22" s="538"/>
      <c r="K22" s="66"/>
      <c r="L22" s="66"/>
      <c r="M22" s="538"/>
      <c r="N22" s="66"/>
      <c r="O22" s="86"/>
      <c r="P22" s="86"/>
    </row>
    <row r="23" spans="1:20" s="37" customFormat="1" ht="12.75" customHeight="1" x14ac:dyDescent="0.25">
      <c r="A23" s="1365" t="s">
        <v>194</v>
      </c>
      <c r="B23" s="1365"/>
      <c r="C23" s="1365"/>
      <c r="D23" s="1365"/>
      <c r="E23" s="1365"/>
      <c r="F23" s="1365"/>
      <c r="G23" s="1365"/>
      <c r="H23" s="1365"/>
      <c r="I23" s="1365"/>
      <c r="J23" s="1365"/>
      <c r="K23" s="1365"/>
      <c r="L23" s="1365"/>
      <c r="M23" s="1365"/>
      <c r="N23" s="1365"/>
      <c r="O23" s="1365"/>
      <c r="P23" s="1365"/>
      <c r="Q23" s="1365"/>
      <c r="R23" s="1365"/>
      <c r="S23" s="1365"/>
    </row>
    <row r="24" spans="1:20" x14ac:dyDescent="0.2">
      <c r="N24" s="1086"/>
      <c r="O24" s="1086"/>
      <c r="P24" s="1086"/>
      <c r="Q24" s="26"/>
      <c r="R24" s="26"/>
      <c r="S24" s="26"/>
    </row>
  </sheetData>
  <mergeCells count="10">
    <mergeCell ref="A2:S2"/>
    <mergeCell ref="A21:S21"/>
    <mergeCell ref="A23:S23"/>
    <mergeCell ref="O1:R1"/>
    <mergeCell ref="E3:G3"/>
    <mergeCell ref="H3:J3"/>
    <mergeCell ref="K3:M3"/>
    <mergeCell ref="N3:P3"/>
    <mergeCell ref="B3:D3"/>
    <mergeCell ref="Q3:S3"/>
  </mergeCells>
  <phoneticPr fontId="3" type="noConversion"/>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24"/>
  <sheetViews>
    <sheetView zoomScaleNormal="100" workbookViewId="0">
      <pane ySplit="4" topLeftCell="A5" activePane="bottomLeft" state="frozen"/>
      <selection activeCell="A2" sqref="A2:XFD2"/>
      <selection pane="bottomLeft" activeCell="M22" sqref="M22"/>
    </sheetView>
  </sheetViews>
  <sheetFormatPr defaultColWidth="8.85546875" defaultRowHeight="12.75" x14ac:dyDescent="0.2"/>
  <cols>
    <col min="1" max="3" width="6.7109375" style="18" customWidth="1"/>
    <col min="4" max="4" width="6.7109375" style="540" customWidth="1"/>
    <col min="5" max="6" width="6.7109375" style="18" customWidth="1"/>
    <col min="7" max="7" width="6.7109375" style="540" customWidth="1"/>
    <col min="8" max="10" width="6.7109375" style="1281" customWidth="1"/>
    <col min="11" max="12" width="6.7109375" style="18" customWidth="1"/>
    <col min="13" max="13" width="6.7109375" style="540" customWidth="1"/>
    <col min="14" max="15" width="6.7109375" style="18" customWidth="1"/>
    <col min="16" max="16" width="6.7109375" style="540" customWidth="1"/>
    <col min="17" max="40" width="8.7109375" style="18" customWidth="1"/>
    <col min="41" max="16384" width="8.85546875" style="18"/>
  </cols>
  <sheetData>
    <row r="1" spans="1:20" s="74" customFormat="1" ht="30" customHeight="1" x14ac:dyDescent="0.25">
      <c r="A1" s="349"/>
      <c r="B1" s="117"/>
      <c r="C1" s="117"/>
      <c r="D1" s="539"/>
      <c r="E1" s="117"/>
      <c r="F1" s="117"/>
      <c r="G1" s="539"/>
      <c r="H1" s="824"/>
      <c r="I1" s="491"/>
      <c r="J1" s="491"/>
      <c r="K1" s="117"/>
      <c r="L1" s="339"/>
      <c r="M1" s="491"/>
      <c r="N1" s="824"/>
      <c r="O1" s="824"/>
      <c r="P1" s="491"/>
      <c r="Q1" s="117"/>
      <c r="R1" s="1311" t="s">
        <v>328</v>
      </c>
      <c r="S1" s="1312"/>
      <c r="T1" s="1312"/>
    </row>
    <row r="2" spans="1:20" s="114" customFormat="1" ht="30" customHeight="1" x14ac:dyDescent="0.2">
      <c r="A2" s="1316" t="s">
        <v>452</v>
      </c>
      <c r="B2" s="1316"/>
      <c r="C2" s="1316"/>
      <c r="D2" s="1316"/>
      <c r="E2" s="1316"/>
      <c r="F2" s="1316"/>
      <c r="G2" s="1316"/>
      <c r="H2" s="1366"/>
      <c r="I2" s="1366"/>
      <c r="J2" s="1366"/>
      <c r="K2" s="1316"/>
      <c r="L2" s="1316"/>
      <c r="M2" s="1316"/>
      <c r="N2" s="1316"/>
      <c r="O2" s="1316"/>
      <c r="P2" s="1316"/>
    </row>
    <row r="3" spans="1:20" ht="15" customHeight="1" x14ac:dyDescent="0.2">
      <c r="A3" s="3"/>
      <c r="B3" s="1326" t="s">
        <v>25</v>
      </c>
      <c r="C3" s="1326"/>
      <c r="D3" s="1326"/>
      <c r="E3" s="1326" t="s">
        <v>38</v>
      </c>
      <c r="F3" s="1326"/>
      <c r="G3" s="1326"/>
      <c r="H3" s="1326" t="s">
        <v>220</v>
      </c>
      <c r="I3" s="1326"/>
      <c r="J3" s="1326"/>
      <c r="K3" s="1326" t="s">
        <v>15</v>
      </c>
      <c r="L3" s="1326"/>
      <c r="M3" s="1326"/>
      <c r="N3" s="1326" t="s">
        <v>35</v>
      </c>
      <c r="O3" s="1326"/>
      <c r="P3" s="1326"/>
      <c r="Q3" s="3"/>
    </row>
    <row r="4" spans="1:20" ht="15" customHeight="1" x14ac:dyDescent="0.2">
      <c r="A4" s="4" t="s">
        <v>39</v>
      </c>
      <c r="B4" s="108" t="s">
        <v>28</v>
      </c>
      <c r="C4" s="108" t="s">
        <v>29</v>
      </c>
      <c r="D4" s="537" t="s">
        <v>382</v>
      </c>
      <c r="E4" s="108" t="s">
        <v>28</v>
      </c>
      <c r="F4" s="108" t="s">
        <v>29</v>
      </c>
      <c r="G4" s="537" t="s">
        <v>382</v>
      </c>
      <c r="H4" s="1277" t="s">
        <v>28</v>
      </c>
      <c r="I4" s="1277" t="s">
        <v>29</v>
      </c>
      <c r="J4" s="1277" t="s">
        <v>382</v>
      </c>
      <c r="K4" s="108" t="s">
        <v>28</v>
      </c>
      <c r="L4" s="108" t="s">
        <v>29</v>
      </c>
      <c r="M4" s="537" t="s">
        <v>382</v>
      </c>
      <c r="N4" s="108" t="s">
        <v>28</v>
      </c>
      <c r="O4" s="108" t="s">
        <v>29</v>
      </c>
      <c r="P4" s="537" t="s">
        <v>382</v>
      </c>
      <c r="Q4" s="3"/>
    </row>
    <row r="5" spans="1:20" ht="6" customHeight="1" x14ac:dyDescent="0.2">
      <c r="A5" s="273"/>
      <c r="B5" s="293"/>
      <c r="C5" s="293"/>
      <c r="D5" s="293"/>
      <c r="E5" s="293"/>
      <c r="F5" s="293"/>
      <c r="G5" s="293"/>
      <c r="H5" s="293"/>
      <c r="I5" s="293"/>
      <c r="J5" s="293"/>
      <c r="K5" s="293"/>
      <c r="L5" s="293"/>
      <c r="M5" s="293"/>
      <c r="N5" s="293"/>
      <c r="O5" s="293"/>
      <c r="P5" s="23"/>
      <c r="Q5" s="3"/>
    </row>
    <row r="6" spans="1:20" ht="12.75" customHeight="1" x14ac:dyDescent="0.2">
      <c r="A6" s="5">
        <v>2008</v>
      </c>
      <c r="B6" s="152">
        <v>60.591582821615901</v>
      </c>
      <c r="C6" s="152">
        <v>62.335695269072701</v>
      </c>
      <c r="D6" s="152">
        <v>61.439286901402497</v>
      </c>
      <c r="E6" s="152">
        <v>17.489275817961602</v>
      </c>
      <c r="F6" s="152">
        <v>18.845421800279201</v>
      </c>
      <c r="G6" s="152">
        <v>18.119627451676099</v>
      </c>
      <c r="H6" s="152">
        <v>21.0126487706247</v>
      </c>
      <c r="I6" s="152">
        <v>18.514644095171899</v>
      </c>
      <c r="J6" s="152">
        <v>19.823228877703102</v>
      </c>
      <c r="K6" s="152">
        <v>38.501924588586306</v>
      </c>
      <c r="L6" s="152">
        <v>37.3600658954511</v>
      </c>
      <c r="M6" s="152">
        <v>37.942856329379197</v>
      </c>
      <c r="N6" s="152">
        <v>0.90649258979774405</v>
      </c>
      <c r="O6" s="152">
        <v>0.30423883547620001</v>
      </c>
      <c r="P6" s="152">
        <v>0.61785676921835098</v>
      </c>
      <c r="Q6" s="3"/>
    </row>
    <row r="7" spans="1:20" ht="12.75" customHeight="1" x14ac:dyDescent="0.2">
      <c r="A7" s="5">
        <v>2009</v>
      </c>
      <c r="B7" s="152">
        <v>61.520144444028098</v>
      </c>
      <c r="C7" s="152">
        <v>63.747333719315897</v>
      </c>
      <c r="D7" s="152">
        <v>62.582187375394803</v>
      </c>
      <c r="E7" s="152">
        <v>17.6808260483478</v>
      </c>
      <c r="F7" s="152">
        <v>18.3718941324206</v>
      </c>
      <c r="G7" s="152">
        <v>18.027989464424099</v>
      </c>
      <c r="H7" s="152">
        <v>20.3362418809781</v>
      </c>
      <c r="I7" s="152">
        <v>17.5729014445565</v>
      </c>
      <c r="J7" s="152">
        <v>19.001528925441999</v>
      </c>
      <c r="K7" s="152">
        <v>38.017067929325904</v>
      </c>
      <c r="L7" s="152">
        <v>35.9447955769771</v>
      </c>
      <c r="M7" s="152">
        <v>37.029518389866098</v>
      </c>
      <c r="N7" s="152">
        <v>0.46278762664609102</v>
      </c>
      <c r="O7" s="152">
        <v>0.30787070370700498</v>
      </c>
      <c r="P7" s="152">
        <v>0.38829423473919</v>
      </c>
      <c r="Q7" s="3"/>
    </row>
    <row r="8" spans="1:20" ht="12.75" customHeight="1" x14ac:dyDescent="0.2">
      <c r="A8" s="5">
        <v>2010</v>
      </c>
      <c r="B8" s="152">
        <v>63.1894805298218</v>
      </c>
      <c r="C8" s="152">
        <v>68.453311799342003</v>
      </c>
      <c r="D8" s="152">
        <v>65.684906131732902</v>
      </c>
      <c r="E8" s="152">
        <v>16.9064495754867</v>
      </c>
      <c r="F8" s="152">
        <v>17.542614353739499</v>
      </c>
      <c r="G8" s="152">
        <v>17.231058515424198</v>
      </c>
      <c r="H8" s="152">
        <v>19.2183790955673</v>
      </c>
      <c r="I8" s="152">
        <v>13.6640811717952</v>
      </c>
      <c r="J8" s="152">
        <v>16.563456737654999</v>
      </c>
      <c r="K8" s="152">
        <v>36.124828671054004</v>
      </c>
      <c r="L8" s="152">
        <v>31.206695525534698</v>
      </c>
      <c r="M8" s="152">
        <v>33.794515253079197</v>
      </c>
      <c r="N8" s="152">
        <v>0.68569079912430497</v>
      </c>
      <c r="O8" s="152">
        <v>0.33999267512332298</v>
      </c>
      <c r="P8" s="152">
        <v>0.52057861518789394</v>
      </c>
      <c r="Q8" s="3"/>
    </row>
    <row r="9" spans="1:20" ht="12.75" customHeight="1" x14ac:dyDescent="0.2">
      <c r="A9" s="5">
        <v>2011</v>
      </c>
      <c r="B9" s="152">
        <v>66.450640620506107</v>
      </c>
      <c r="C9" s="152">
        <v>68.381425618198193</v>
      </c>
      <c r="D9" s="152">
        <v>67.369962222543506</v>
      </c>
      <c r="E9" s="152">
        <v>17.203308729545601</v>
      </c>
      <c r="F9" s="152">
        <v>19.8107294454738</v>
      </c>
      <c r="G9" s="152">
        <v>18.491245307050502</v>
      </c>
      <c r="H9" s="152">
        <v>15.6081153928878</v>
      </c>
      <c r="I9" s="152">
        <v>11.3114296259675</v>
      </c>
      <c r="J9" s="152">
        <v>13.5195448165871</v>
      </c>
      <c r="K9" s="152">
        <v>32.811424122433401</v>
      </c>
      <c r="L9" s="152">
        <v>31.122159071441303</v>
      </c>
      <c r="M9" s="152">
        <v>32.010790123637605</v>
      </c>
      <c r="N9" s="152">
        <v>0.73793525706047003</v>
      </c>
      <c r="O9" s="152">
        <v>0.49641531036050801</v>
      </c>
      <c r="P9" s="152">
        <v>0.61924765381888902</v>
      </c>
      <c r="Q9" s="3"/>
    </row>
    <row r="10" spans="1:20" ht="12.75" customHeight="1" x14ac:dyDescent="0.2">
      <c r="A10" s="5" t="s">
        <v>89</v>
      </c>
      <c r="B10" s="152">
        <v>68.445613376831901</v>
      </c>
      <c r="C10" s="152">
        <v>74.217311908090807</v>
      </c>
      <c r="D10" s="152">
        <v>71.283222564279399</v>
      </c>
      <c r="E10" s="152">
        <v>15.3739892936301</v>
      </c>
      <c r="F10" s="152">
        <v>14.2897711210148</v>
      </c>
      <c r="G10" s="152">
        <v>14.832502770513701</v>
      </c>
      <c r="H10" s="152">
        <v>13.416795636178501</v>
      </c>
      <c r="I10" s="152">
        <v>10.317087712101801</v>
      </c>
      <c r="J10" s="152">
        <v>11.896002441475201</v>
      </c>
      <c r="K10" s="152">
        <v>28.790784929808602</v>
      </c>
      <c r="L10" s="152">
        <v>24.6068588331166</v>
      </c>
      <c r="M10" s="152">
        <v>26.728505211988903</v>
      </c>
      <c r="N10" s="152">
        <v>2.7636016933595999</v>
      </c>
      <c r="O10" s="152">
        <v>1.1758292587925201</v>
      </c>
      <c r="P10" s="152">
        <v>1.9882722237316499</v>
      </c>
      <c r="Q10" s="3"/>
    </row>
    <row r="11" spans="1:20" ht="12.75" customHeight="1" x14ac:dyDescent="0.2">
      <c r="A11" s="5" t="s">
        <v>90</v>
      </c>
      <c r="B11" s="152">
        <v>68.818323789692897</v>
      </c>
      <c r="C11" s="152">
        <v>73.274917853231102</v>
      </c>
      <c r="D11" s="152">
        <v>70.982956999999999</v>
      </c>
      <c r="E11" s="152">
        <v>14.783966684018701</v>
      </c>
      <c r="F11" s="152">
        <v>15.443592552026301</v>
      </c>
      <c r="G11" s="152">
        <v>15.087097</v>
      </c>
      <c r="H11" s="152">
        <v>15.044247787610599</v>
      </c>
      <c r="I11" s="152">
        <v>10.6243154435926</v>
      </c>
      <c r="J11" s="152">
        <v>12.909184</v>
      </c>
      <c r="K11" s="152">
        <v>29.828214471629302</v>
      </c>
      <c r="L11" s="152">
        <v>26.067907995618903</v>
      </c>
      <c r="M11" s="152">
        <v>27.996281</v>
      </c>
      <c r="N11" s="152">
        <v>1.3534617386777701</v>
      </c>
      <c r="O11" s="152">
        <v>0.65717415115005495</v>
      </c>
      <c r="P11" s="152">
        <v>1.0207619999999999</v>
      </c>
      <c r="Q11" s="3"/>
    </row>
    <row r="12" spans="1:20" ht="12.75" customHeight="1" x14ac:dyDescent="0.2">
      <c r="A12" s="5">
        <v>2013</v>
      </c>
      <c r="B12" s="152">
        <v>72.123104371097199</v>
      </c>
      <c r="C12" s="152">
        <v>76.052249637155299</v>
      </c>
      <c r="D12" s="152">
        <v>74.012585999999999</v>
      </c>
      <c r="E12" s="152">
        <v>13.826940231935801</v>
      </c>
      <c r="F12" s="152">
        <v>14.223512336719899</v>
      </c>
      <c r="G12" s="152">
        <v>14.066876000000001</v>
      </c>
      <c r="H12" s="152">
        <v>12.9348795718109</v>
      </c>
      <c r="I12" s="152">
        <v>9.0469279148524393</v>
      </c>
      <c r="J12" s="152">
        <v>11.007799</v>
      </c>
      <c r="K12" s="152">
        <v>26.7618198037467</v>
      </c>
      <c r="L12" s="152">
        <v>23.270440251572339</v>
      </c>
      <c r="M12" s="152">
        <v>25.074674999999999</v>
      </c>
      <c r="N12" s="152">
        <v>1.1150758251561099</v>
      </c>
      <c r="O12" s="152">
        <v>0.67731011127237495</v>
      </c>
      <c r="P12" s="152">
        <v>0.91273899999999997</v>
      </c>
      <c r="Q12" s="3"/>
    </row>
    <row r="13" spans="1:20" ht="12.75" customHeight="1" x14ac:dyDescent="0.2">
      <c r="A13" s="5">
        <v>2014</v>
      </c>
      <c r="B13" s="152">
        <v>73.026315789473699</v>
      </c>
      <c r="C13" s="152">
        <v>75.067604110329896</v>
      </c>
      <c r="D13" s="152">
        <v>74.013885999999999</v>
      </c>
      <c r="E13" s="152">
        <v>13.663967611336</v>
      </c>
      <c r="F13" s="152">
        <v>15.7923201730665</v>
      </c>
      <c r="G13" s="152">
        <v>14.695346000000001</v>
      </c>
      <c r="H13" s="152">
        <v>12.297570850202399</v>
      </c>
      <c r="I13" s="152">
        <v>8.6533261222282292</v>
      </c>
      <c r="J13" s="152">
        <v>10.543255</v>
      </c>
      <c r="K13" s="152">
        <v>25.9615384615384</v>
      </c>
      <c r="L13" s="152">
        <v>24.445646295294729</v>
      </c>
      <c r="M13" s="152">
        <v>25.238601000000003</v>
      </c>
      <c r="N13" s="152">
        <v>1.01214574898785</v>
      </c>
      <c r="O13" s="152">
        <v>0.48674959437533799</v>
      </c>
      <c r="P13" s="152">
        <v>0.74751400000000001</v>
      </c>
      <c r="Q13" s="3"/>
    </row>
    <row r="14" spans="1:20" ht="12.75" customHeight="1" x14ac:dyDescent="0.2">
      <c r="A14" s="5">
        <v>2015</v>
      </c>
      <c r="B14" s="152">
        <v>74.620947125504117</v>
      </c>
      <c r="C14" s="152">
        <v>77.919927398811765</v>
      </c>
      <c r="D14" s="152">
        <v>76.232761999999994</v>
      </c>
      <c r="E14" s="152">
        <v>11.80649580666833</v>
      </c>
      <c r="F14" s="152">
        <v>13.179006019507639</v>
      </c>
      <c r="G14" s="152">
        <v>12.483395</v>
      </c>
      <c r="H14" s="152">
        <v>12.494092503106382</v>
      </c>
      <c r="I14" s="152">
        <v>8.2815017162799354</v>
      </c>
      <c r="J14" s="152">
        <v>10.430971</v>
      </c>
      <c r="K14" s="152">
        <v>24.30058830977471</v>
      </c>
      <c r="L14" s="152">
        <v>21.460507735787573</v>
      </c>
      <c r="M14" s="152">
        <v>22.914366000000001</v>
      </c>
      <c r="N14" s="152">
        <v>1.0784645647204942</v>
      </c>
      <c r="O14" s="152">
        <v>0.61956486540141309</v>
      </c>
      <c r="P14" s="152">
        <v>0.85287299999999999</v>
      </c>
      <c r="Q14" s="3"/>
    </row>
    <row r="15" spans="1:20" s="618" customFormat="1" ht="12.75" customHeight="1" x14ac:dyDescent="0.2">
      <c r="A15" s="617">
        <v>2016</v>
      </c>
      <c r="B15" s="152">
        <v>75.279954641356923</v>
      </c>
      <c r="C15" s="152">
        <v>77.062262759258061</v>
      </c>
      <c r="D15" s="152">
        <v>75.856565000000003</v>
      </c>
      <c r="E15" s="152">
        <v>13.434004390417886</v>
      </c>
      <c r="F15" s="152">
        <v>13.856619612878543</v>
      </c>
      <c r="G15" s="152">
        <v>13.717055999999999</v>
      </c>
      <c r="H15" s="152">
        <v>10.040367563813794</v>
      </c>
      <c r="I15" s="152">
        <v>8.4755587661976932</v>
      </c>
      <c r="J15" s="152">
        <v>9.4281279999999992</v>
      </c>
      <c r="K15" s="152">
        <v>23.474371954231678</v>
      </c>
      <c r="L15" s="152">
        <v>22.332178379076236</v>
      </c>
      <c r="M15" s="152">
        <v>23.145184</v>
      </c>
      <c r="N15" s="152">
        <v>1.2456734044114</v>
      </c>
      <c r="O15" s="152">
        <v>0.60555886166569806</v>
      </c>
      <c r="P15" s="152">
        <v>0.99825200000000003</v>
      </c>
      <c r="Q15" s="3"/>
    </row>
    <row r="16" spans="1:20" s="960" customFormat="1" ht="12.75" customHeight="1" x14ac:dyDescent="0.2">
      <c r="A16" s="895">
        <v>2017</v>
      </c>
      <c r="B16" s="152">
        <v>73.298288299419596</v>
      </c>
      <c r="C16" s="152">
        <v>77.134008565503194</v>
      </c>
      <c r="D16" s="152">
        <v>75.185940206926404</v>
      </c>
      <c r="E16" s="152">
        <v>13.4542342914143</v>
      </c>
      <c r="F16" s="152">
        <v>14.045962708900699</v>
      </c>
      <c r="G16" s="152">
        <v>13.6429056865575</v>
      </c>
      <c r="H16" s="152">
        <v>12.313113991727301</v>
      </c>
      <c r="I16" s="152">
        <v>8.4317506868432002</v>
      </c>
      <c r="J16" s="152">
        <v>10.4364549149785</v>
      </c>
      <c r="K16" s="152">
        <v>25.767348283141601</v>
      </c>
      <c r="L16" s="152">
        <v>22.477713395743898</v>
      </c>
      <c r="M16" s="152">
        <v>24.079360601535999</v>
      </c>
      <c r="N16" s="152">
        <v>0.93436341743875295</v>
      </c>
      <c r="O16" s="152">
        <v>0.38827803875290001</v>
      </c>
      <c r="P16" s="152">
        <v>0.73469919153756902</v>
      </c>
      <c r="Q16" s="632"/>
    </row>
    <row r="17" spans="1:18" ht="12.75" customHeight="1" x14ac:dyDescent="0.2">
      <c r="A17" s="5">
        <v>2018</v>
      </c>
      <c r="B17" s="152">
        <v>75.907156036756305</v>
      </c>
      <c r="C17" s="152">
        <v>75.154378008118897</v>
      </c>
      <c r="D17" s="152">
        <v>75.556384460543796</v>
      </c>
      <c r="E17" s="152">
        <v>12.2319333563276</v>
      </c>
      <c r="F17" s="152">
        <v>14.159854383786699</v>
      </c>
      <c r="G17" s="152">
        <v>13.1630278247791</v>
      </c>
      <c r="H17" s="152">
        <v>10.5629717482933</v>
      </c>
      <c r="I17" s="152">
        <v>8.7859912346564499</v>
      </c>
      <c r="J17" s="152">
        <v>9.7267319780042492</v>
      </c>
      <c r="K17" s="152">
        <v>22.794905104620902</v>
      </c>
      <c r="L17" s="152">
        <v>22.945845618443151</v>
      </c>
      <c r="M17" s="152">
        <v>22.889759802783349</v>
      </c>
      <c r="N17" s="152">
        <v>1.29793885862281</v>
      </c>
      <c r="O17" s="152">
        <v>1.8997763734379201</v>
      </c>
      <c r="P17" s="152">
        <v>1.5538557366728201</v>
      </c>
      <c r="Q17" s="632"/>
    </row>
    <row r="18" spans="1:18" s="37" customFormat="1" ht="6" customHeight="1" x14ac:dyDescent="0.25">
      <c r="A18" s="156" t="s">
        <v>39</v>
      </c>
      <c r="B18" s="157"/>
      <c r="C18" s="157"/>
      <c r="D18" s="490"/>
      <c r="E18" s="157"/>
      <c r="F18" s="157"/>
      <c r="G18" s="490"/>
      <c r="H18" s="157"/>
      <c r="I18" s="157"/>
      <c r="J18" s="490"/>
      <c r="K18" s="157"/>
      <c r="L18" s="157"/>
      <c r="M18" s="490"/>
      <c r="N18" s="157"/>
      <c r="O18" s="157"/>
      <c r="P18" s="490"/>
      <c r="Q18" s="66"/>
      <c r="R18" s="86"/>
    </row>
    <row r="19" spans="1:18" s="37" customFormat="1" ht="12.75" customHeight="1" x14ac:dyDescent="0.25">
      <c r="A19" s="1313" t="s">
        <v>194</v>
      </c>
      <c r="B19" s="1313"/>
      <c r="C19" s="1313"/>
      <c r="D19" s="1313"/>
      <c r="E19" s="1313"/>
      <c r="F19" s="1313"/>
      <c r="G19" s="1313"/>
      <c r="H19" s="1313"/>
      <c r="I19" s="1313"/>
      <c r="J19" s="1313"/>
      <c r="K19" s="1313"/>
      <c r="L19" s="1313"/>
      <c r="M19" s="1313"/>
      <c r="N19" s="1313"/>
      <c r="O19" s="1313"/>
      <c r="P19" s="1313"/>
      <c r="Q19" s="18"/>
      <c r="R19" s="18"/>
    </row>
    <row r="20" spans="1:18" x14ac:dyDescent="0.2">
      <c r="B20" s="992"/>
      <c r="C20" s="992"/>
      <c r="D20" s="992"/>
      <c r="E20" s="992"/>
      <c r="F20" s="992"/>
      <c r="G20" s="992"/>
      <c r="H20" s="992"/>
      <c r="I20" s="992"/>
      <c r="J20" s="992"/>
      <c r="K20" s="992"/>
      <c r="L20" s="992"/>
      <c r="M20" s="992"/>
      <c r="N20" s="992"/>
      <c r="O20" s="992"/>
      <c r="P20" s="223"/>
    </row>
    <row r="21" spans="1:18" x14ac:dyDescent="0.2">
      <c r="B21" s="992"/>
      <c r="C21" s="992"/>
      <c r="D21" s="992"/>
      <c r="E21" s="992"/>
      <c r="F21" s="992"/>
      <c r="G21" s="992"/>
      <c r="H21" s="992"/>
      <c r="I21" s="992"/>
      <c r="J21" s="992"/>
      <c r="K21" s="992"/>
      <c r="L21" s="992"/>
      <c r="M21" s="992"/>
      <c r="N21" s="992"/>
      <c r="O21" s="992"/>
      <c r="P21" s="223"/>
    </row>
    <row r="22" spans="1:18" x14ac:dyDescent="0.2">
      <c r="B22" s="992"/>
      <c r="C22" s="992"/>
      <c r="D22" s="992"/>
      <c r="E22" s="992"/>
      <c r="F22" s="992"/>
      <c r="G22" s="992"/>
      <c r="H22" s="992"/>
      <c r="I22" s="992"/>
      <c r="J22" s="992"/>
      <c r="K22" s="992"/>
      <c r="L22" s="992"/>
      <c r="M22" s="992"/>
      <c r="N22" s="992"/>
      <c r="O22" s="992"/>
      <c r="P22" s="223"/>
    </row>
    <row r="23" spans="1:18" x14ac:dyDescent="0.2">
      <c r="B23" s="223"/>
    </row>
    <row r="24" spans="1:18" x14ac:dyDescent="0.2">
      <c r="B24" s="223"/>
    </row>
  </sheetData>
  <mergeCells count="8">
    <mergeCell ref="A19:P19"/>
    <mergeCell ref="R1:T1"/>
    <mergeCell ref="A2:P2"/>
    <mergeCell ref="B3:D3"/>
    <mergeCell ref="E3:G3"/>
    <mergeCell ref="K3:M3"/>
    <mergeCell ref="N3:P3"/>
    <mergeCell ref="H3:J3"/>
  </mergeCells>
  <phoneticPr fontId="3" type="noConversion"/>
  <hyperlinks>
    <hyperlink ref="R1:T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R17"/>
  <sheetViews>
    <sheetView workbookViewId="0">
      <pane ySplit="4" topLeftCell="A5" activePane="bottomLeft" state="frozen"/>
      <selection activeCell="A2" sqref="A2:XFD2"/>
      <selection pane="bottomLeft" sqref="A1:A1048576"/>
    </sheetView>
  </sheetViews>
  <sheetFormatPr defaultColWidth="8.85546875" defaultRowHeight="15" x14ac:dyDescent="0.25"/>
  <cols>
    <col min="1" max="1" width="6.7109375" customWidth="1"/>
    <col min="2" max="4" width="6.7109375" style="488" customWidth="1"/>
    <col min="5" max="34" width="5.7109375" customWidth="1"/>
    <col min="35" max="37" width="5.7109375" style="488" customWidth="1"/>
  </cols>
  <sheetData>
    <row r="1" spans="1:44" ht="30" customHeight="1" x14ac:dyDescent="0.25">
      <c r="A1" s="826"/>
      <c r="R1" s="1311" t="s">
        <v>328</v>
      </c>
      <c r="S1" s="1311"/>
      <c r="T1" s="1312"/>
      <c r="U1" s="1312"/>
      <c r="V1" s="1312"/>
      <c r="W1" s="1322"/>
    </row>
    <row r="2" spans="1:44" ht="15" customHeight="1" x14ac:dyDescent="0.25">
      <c r="A2" s="1316" t="s">
        <v>542</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68"/>
      <c r="AJ2" s="1368"/>
      <c r="AK2" s="1368"/>
    </row>
    <row r="3" spans="1:44" ht="62.25" customHeight="1" x14ac:dyDescent="0.25">
      <c r="A3" s="306"/>
      <c r="B3" s="1355" t="s">
        <v>10</v>
      </c>
      <c r="C3" s="1355"/>
      <c r="D3" s="1355"/>
      <c r="E3" s="1355" t="s">
        <v>543</v>
      </c>
      <c r="F3" s="1355"/>
      <c r="G3" s="1355"/>
      <c r="H3" s="1355" t="s">
        <v>307</v>
      </c>
      <c r="I3" s="1355"/>
      <c r="J3" s="1355"/>
      <c r="K3" s="1355" t="s">
        <v>308</v>
      </c>
      <c r="L3" s="1355"/>
      <c r="M3" s="1355"/>
      <c r="N3" s="1355" t="s">
        <v>309</v>
      </c>
      <c r="O3" s="1355"/>
      <c r="P3" s="1355"/>
      <c r="Q3" s="1355" t="s">
        <v>310</v>
      </c>
      <c r="R3" s="1355"/>
      <c r="S3" s="1355"/>
      <c r="T3" s="1355" t="s">
        <v>311</v>
      </c>
      <c r="U3" s="1355"/>
      <c r="V3" s="1355"/>
      <c r="W3" s="1355" t="s">
        <v>312</v>
      </c>
      <c r="X3" s="1355"/>
      <c r="Y3" s="1355"/>
      <c r="Z3" s="1355" t="s">
        <v>313</v>
      </c>
      <c r="AA3" s="1355"/>
      <c r="AB3" s="1355"/>
      <c r="AC3" s="1355" t="s">
        <v>314</v>
      </c>
      <c r="AD3" s="1355"/>
      <c r="AE3" s="1355"/>
      <c r="AF3" s="1355" t="s">
        <v>117</v>
      </c>
      <c r="AG3" s="1355"/>
      <c r="AH3" s="1355"/>
      <c r="AI3" s="1355" t="s">
        <v>35</v>
      </c>
      <c r="AJ3" s="1355"/>
      <c r="AK3" s="1355"/>
    </row>
    <row r="4" spans="1:44" x14ac:dyDescent="0.25">
      <c r="A4" s="6" t="s">
        <v>39</v>
      </c>
      <c r="B4" s="1" t="s">
        <v>28</v>
      </c>
      <c r="C4" s="1" t="s">
        <v>29</v>
      </c>
      <c r="D4" s="1" t="s">
        <v>382</v>
      </c>
      <c r="E4" s="1" t="s">
        <v>28</v>
      </c>
      <c r="F4" s="1" t="s">
        <v>29</v>
      </c>
      <c r="G4" s="1" t="s">
        <v>382</v>
      </c>
      <c r="H4" s="1" t="s">
        <v>28</v>
      </c>
      <c r="I4" s="1" t="s">
        <v>29</v>
      </c>
      <c r="J4" s="1" t="s">
        <v>382</v>
      </c>
      <c r="K4" s="1" t="s">
        <v>28</v>
      </c>
      <c r="L4" s="1" t="s">
        <v>29</v>
      </c>
      <c r="M4" s="1" t="s">
        <v>382</v>
      </c>
      <c r="N4" s="1" t="s">
        <v>28</v>
      </c>
      <c r="O4" s="1" t="s">
        <v>29</v>
      </c>
      <c r="P4" s="1" t="s">
        <v>382</v>
      </c>
      <c r="Q4" s="1" t="s">
        <v>28</v>
      </c>
      <c r="R4" s="1" t="s">
        <v>29</v>
      </c>
      <c r="S4" s="1" t="s">
        <v>382</v>
      </c>
      <c r="T4" s="1" t="s">
        <v>28</v>
      </c>
      <c r="U4" s="1" t="s">
        <v>29</v>
      </c>
      <c r="V4" s="1" t="s">
        <v>382</v>
      </c>
      <c r="W4" s="1" t="s">
        <v>28</v>
      </c>
      <c r="X4" s="1" t="s">
        <v>29</v>
      </c>
      <c r="Y4" s="1" t="s">
        <v>382</v>
      </c>
      <c r="Z4" s="1" t="s">
        <v>28</v>
      </c>
      <c r="AA4" s="1" t="s">
        <v>29</v>
      </c>
      <c r="AB4" s="1" t="s">
        <v>382</v>
      </c>
      <c r="AC4" s="1" t="s">
        <v>28</v>
      </c>
      <c r="AD4" s="1" t="s">
        <v>29</v>
      </c>
      <c r="AE4" s="1" t="s">
        <v>382</v>
      </c>
      <c r="AF4" s="1" t="s">
        <v>28</v>
      </c>
      <c r="AG4" s="1" t="s">
        <v>29</v>
      </c>
      <c r="AH4" s="1" t="s">
        <v>382</v>
      </c>
      <c r="AI4" s="1" t="s">
        <v>28</v>
      </c>
      <c r="AJ4" s="1" t="s">
        <v>29</v>
      </c>
      <c r="AK4" s="1" t="s">
        <v>382</v>
      </c>
    </row>
    <row r="5" spans="1:44" ht="6" customHeight="1" x14ac:dyDescent="0.25">
      <c r="A5" s="306"/>
      <c r="B5" s="643"/>
      <c r="C5" s="643"/>
      <c r="D5" s="643"/>
      <c r="E5" s="1138"/>
      <c r="F5" s="1138"/>
      <c r="G5" s="1138"/>
      <c r="H5" s="643"/>
      <c r="I5" s="643"/>
      <c r="J5" s="643"/>
      <c r="K5" s="643"/>
      <c r="L5" s="643"/>
      <c r="M5" s="643"/>
      <c r="N5" s="643"/>
      <c r="O5" s="643"/>
      <c r="P5" s="643"/>
      <c r="Q5" s="643"/>
      <c r="R5" s="643"/>
      <c r="S5" s="643"/>
      <c r="T5" s="643"/>
      <c r="U5" s="643"/>
      <c r="V5" s="643"/>
      <c r="W5" s="643"/>
      <c r="X5" s="643"/>
      <c r="Y5" s="643"/>
      <c r="Z5" s="643"/>
      <c r="AA5" s="643"/>
      <c r="AB5" s="643"/>
      <c r="AC5" s="643"/>
      <c r="AD5" s="643"/>
      <c r="AE5" s="643"/>
      <c r="AF5" s="643"/>
      <c r="AG5" s="643"/>
      <c r="AH5" s="1"/>
      <c r="AI5" s="643"/>
      <c r="AJ5" s="643"/>
      <c r="AK5" s="1"/>
    </row>
    <row r="6" spans="1:44" ht="12.75" customHeight="1" x14ac:dyDescent="0.25">
      <c r="A6" s="6">
        <v>2012</v>
      </c>
      <c r="B6" s="646">
        <v>1194</v>
      </c>
      <c r="C6" s="646">
        <v>1344</v>
      </c>
      <c r="D6" s="646">
        <v>2544</v>
      </c>
      <c r="E6" s="646">
        <v>5.0600387123490096</v>
      </c>
      <c r="F6" s="646">
        <v>3.8707084878573701</v>
      </c>
      <c r="G6" s="646">
        <v>4.4355377312041497</v>
      </c>
      <c r="H6" s="663">
        <v>10.519193607323301</v>
      </c>
      <c r="I6" s="663">
        <v>10.142406620140701</v>
      </c>
      <c r="J6" s="663">
        <v>10.300214146083301</v>
      </c>
      <c r="K6" s="663">
        <v>42.415482228076897</v>
      </c>
      <c r="L6" s="663">
        <v>55.323687455727502</v>
      </c>
      <c r="M6" s="663">
        <v>49.041704426170597</v>
      </c>
      <c r="N6" s="663">
        <v>19.749175497720898</v>
      </c>
      <c r="O6" s="663">
        <v>15.8405526761823</v>
      </c>
      <c r="P6" s="663">
        <v>17.7289211273098</v>
      </c>
      <c r="Q6" s="663">
        <v>2.4607952270628202</v>
      </c>
      <c r="R6" s="663">
        <v>3.5878116159691702</v>
      </c>
      <c r="S6" s="663">
        <v>3.0353779610254801</v>
      </c>
      <c r="T6" s="663">
        <v>0.67374420269561897</v>
      </c>
      <c r="U6" s="663">
        <v>0.40746555250931799</v>
      </c>
      <c r="V6" s="663">
        <v>0.53501324283854201</v>
      </c>
      <c r="W6" s="663">
        <v>6.29527923530752</v>
      </c>
      <c r="X6" s="663">
        <v>5.5904992747551399</v>
      </c>
      <c r="Y6" s="663">
        <v>5.9568993841422699</v>
      </c>
      <c r="Z6" s="663">
        <v>1.3076611505315301</v>
      </c>
      <c r="AA6" s="663">
        <v>0.63348930693565098</v>
      </c>
      <c r="AB6" s="663">
        <v>0.99686660382651604</v>
      </c>
      <c r="AC6" s="663">
        <v>1.8711490993734401</v>
      </c>
      <c r="AD6" s="663">
        <v>2.3092494695365899</v>
      </c>
      <c r="AE6" s="663">
        <v>2.1318411650364499</v>
      </c>
      <c r="AF6" s="663">
        <v>25.783089302482701</v>
      </c>
      <c r="AG6" s="663">
        <v>18.939685709653101</v>
      </c>
      <c r="AH6" s="663">
        <v>22.2371153450385</v>
      </c>
      <c r="AI6" s="663">
        <v>1.62499353802341</v>
      </c>
      <c r="AJ6" s="663">
        <v>1.14903973824441</v>
      </c>
      <c r="AK6" s="663">
        <v>1.3760247595739099</v>
      </c>
      <c r="AL6" s="639"/>
    </row>
    <row r="7" spans="1:44" ht="12.75" customHeight="1" x14ac:dyDescent="0.25">
      <c r="A7" s="6">
        <v>2013</v>
      </c>
      <c r="B7" s="646">
        <v>1161</v>
      </c>
      <c r="C7" s="646">
        <v>1278</v>
      </c>
      <c r="D7" s="646">
        <v>2454</v>
      </c>
      <c r="E7" s="646">
        <v>4.2309969892468002</v>
      </c>
      <c r="F7" s="646">
        <v>2.54323466404322</v>
      </c>
      <c r="G7" s="646">
        <v>3.3365034906881901</v>
      </c>
      <c r="H7" s="663">
        <v>7.2507646769516496</v>
      </c>
      <c r="I7" s="663">
        <v>9.0993690233752798</v>
      </c>
      <c r="J7" s="663">
        <v>8.2394824541130305</v>
      </c>
      <c r="K7" s="663">
        <v>40.969125668726598</v>
      </c>
      <c r="L7" s="663">
        <v>50.186953707488399</v>
      </c>
      <c r="M7" s="663">
        <v>45.581181323176203</v>
      </c>
      <c r="N7" s="663">
        <v>16.896210891536899</v>
      </c>
      <c r="O7" s="663">
        <v>19.925382952774999</v>
      </c>
      <c r="P7" s="663">
        <v>18.391129430944002</v>
      </c>
      <c r="Q7" s="663">
        <v>3.38380584638593</v>
      </c>
      <c r="R7" s="663">
        <v>2.5514050157212398</v>
      </c>
      <c r="S7" s="663">
        <v>3.4</v>
      </c>
      <c r="T7" s="663">
        <v>0.155469010950291</v>
      </c>
      <c r="U7" s="663">
        <v>0.110257023490352</v>
      </c>
      <c r="V7" s="663">
        <v>0.17257989241001301</v>
      </c>
      <c r="W7" s="663">
        <v>7.9602021527032498</v>
      </c>
      <c r="X7" s="663">
        <v>6.1200306477550601</v>
      </c>
      <c r="Y7" s="663">
        <v>7.0468488962938798</v>
      </c>
      <c r="Z7" s="663">
        <v>1.54254631525589</v>
      </c>
      <c r="AA7" s="663">
        <v>0.63982739566194202</v>
      </c>
      <c r="AB7" s="663">
        <v>1.1099170094774999</v>
      </c>
      <c r="AC7" s="663">
        <v>2.3981745463462101</v>
      </c>
      <c r="AD7" s="663">
        <v>2.1513896643117101</v>
      </c>
      <c r="AE7" s="663">
        <v>2.2563484056633998</v>
      </c>
      <c r="AF7" s="663">
        <v>25.677076726385899</v>
      </c>
      <c r="AG7" s="663">
        <v>21.440270664252601</v>
      </c>
      <c r="AH7" s="663">
        <v>23.5862761467822</v>
      </c>
      <c r="AI7" s="663">
        <v>2.6687638667301798</v>
      </c>
      <c r="AJ7" s="663">
        <v>1.7582322254699501</v>
      </c>
      <c r="AK7" s="663">
        <v>2.18379881778892</v>
      </c>
      <c r="AL7" s="639"/>
    </row>
    <row r="8" spans="1:44" ht="12.75" customHeight="1" x14ac:dyDescent="0.25">
      <c r="A8" s="6">
        <v>2014</v>
      </c>
      <c r="B8" s="646">
        <v>1098</v>
      </c>
      <c r="C8" s="646">
        <v>1151</v>
      </c>
      <c r="D8" s="646">
        <v>2253</v>
      </c>
      <c r="E8" s="646">
        <v>5.9819740561455603</v>
      </c>
      <c r="F8" s="646">
        <v>2.44278421031597</v>
      </c>
      <c r="G8" s="646">
        <v>4.1176035609375203</v>
      </c>
      <c r="H8" s="663">
        <v>7.3622408028095299</v>
      </c>
      <c r="I8" s="663">
        <v>7.6306576508442996</v>
      </c>
      <c r="J8" s="663">
        <v>7.4899318863132596</v>
      </c>
      <c r="K8" s="663">
        <v>36.994804878037101</v>
      </c>
      <c r="L8" s="663">
        <v>49.176701504790501</v>
      </c>
      <c r="M8" s="663">
        <v>43.354833346426403</v>
      </c>
      <c r="N8" s="663">
        <v>19.3121085588194</v>
      </c>
      <c r="O8" s="663">
        <v>20.004907026796399</v>
      </c>
      <c r="P8" s="663">
        <v>19.641143008764999</v>
      </c>
      <c r="Q8" s="663">
        <v>2.6868152764031401</v>
      </c>
      <c r="R8" s="663">
        <v>2.23291477818456</v>
      </c>
      <c r="S8" s="663">
        <v>2.4443440016884002</v>
      </c>
      <c r="T8" s="663">
        <v>0.29668715388526501</v>
      </c>
      <c r="U8" s="663" t="s">
        <v>118</v>
      </c>
      <c r="V8" s="663">
        <v>0.140757700750617</v>
      </c>
      <c r="W8" s="663">
        <v>5.5399577563571096</v>
      </c>
      <c r="X8" s="663">
        <v>5.9501307989612098</v>
      </c>
      <c r="Y8" s="663">
        <v>5.7450982546950602</v>
      </c>
      <c r="Z8" s="663">
        <v>1.2165015981156</v>
      </c>
      <c r="AA8" s="663">
        <v>0.72389561820239701</v>
      </c>
      <c r="AB8" s="663">
        <v>0.95633400773306398</v>
      </c>
      <c r="AC8" s="663">
        <v>1.95252062709798</v>
      </c>
      <c r="AD8" s="663">
        <v>2.00126086956866</v>
      </c>
      <c r="AE8" s="663">
        <v>1.97462775044029</v>
      </c>
      <c r="AF8" s="663">
        <v>26.960148688894499</v>
      </c>
      <c r="AG8" s="663">
        <v>24.109858986978399</v>
      </c>
      <c r="AH8" s="663">
        <v>25.5513619482732</v>
      </c>
      <c r="AI8" s="663">
        <v>2.54129065202955</v>
      </c>
      <c r="AJ8" s="663">
        <v>2.7836573993485101</v>
      </c>
      <c r="AK8" s="663">
        <v>2.6637898521105501</v>
      </c>
      <c r="AL8" s="639"/>
    </row>
    <row r="9" spans="1:44" ht="12.75" customHeight="1" x14ac:dyDescent="0.25">
      <c r="A9" s="6">
        <v>2015</v>
      </c>
      <c r="B9" s="646">
        <v>1013</v>
      </c>
      <c r="C9" s="646">
        <v>1085</v>
      </c>
      <c r="D9" s="646">
        <v>2114</v>
      </c>
      <c r="E9" s="646">
        <v>5.3094040640825</v>
      </c>
      <c r="F9" s="646">
        <v>3.8147200474916501</v>
      </c>
      <c r="G9" s="646">
        <v>4.5171388235795202</v>
      </c>
      <c r="H9" s="663">
        <v>7.9751601141786104</v>
      </c>
      <c r="I9" s="663">
        <v>7.1691067014821304</v>
      </c>
      <c r="J9" s="663">
        <v>7.6529389026836503</v>
      </c>
      <c r="K9" s="663">
        <v>34.026414660784397</v>
      </c>
      <c r="L9" s="663">
        <v>43.076788543903596</v>
      </c>
      <c r="M9" s="663">
        <v>38.506510110362903</v>
      </c>
      <c r="N9" s="663">
        <v>21.845481473776701</v>
      </c>
      <c r="O9" s="663">
        <v>23.721811008710901</v>
      </c>
      <c r="P9" s="663">
        <v>22.861137307186201</v>
      </c>
      <c r="Q9" s="663">
        <v>3.7609591518541099</v>
      </c>
      <c r="R9" s="663">
        <v>3.35979102048316</v>
      </c>
      <c r="S9" s="663">
        <v>3.6747282578057199</v>
      </c>
      <c r="T9" s="663">
        <v>0.54890764780677404</v>
      </c>
      <c r="U9" s="663">
        <v>0.13705989762658399</v>
      </c>
      <c r="V9" s="663">
        <v>0.38577841485492298</v>
      </c>
      <c r="W9" s="663">
        <v>4.6437503010327204</v>
      </c>
      <c r="X9" s="663">
        <v>6.2714647210819203</v>
      </c>
      <c r="Y9" s="663">
        <v>5.5706373050106404</v>
      </c>
      <c r="Z9" s="663">
        <v>2.0240850714956</v>
      </c>
      <c r="AA9" s="663">
        <v>0.304679134513134</v>
      </c>
      <c r="AB9" s="663">
        <v>1.24042062793365</v>
      </c>
      <c r="AC9" s="663">
        <v>2.2272766259848402</v>
      </c>
      <c r="AD9" s="663">
        <v>1.98927962518145</v>
      </c>
      <c r="AE9" s="663">
        <v>2.18674964916312</v>
      </c>
      <c r="AF9" s="663">
        <v>30.1854445415679</v>
      </c>
      <c r="AG9" s="663">
        <v>24.353696444907499</v>
      </c>
      <c r="AH9" s="663">
        <v>27.069497327625299</v>
      </c>
      <c r="AI9" s="663">
        <v>2.0612460428725901</v>
      </c>
      <c r="AJ9" s="663">
        <v>2.2406850481899698</v>
      </c>
      <c r="AK9" s="663">
        <v>2.3281090838260501</v>
      </c>
      <c r="AL9" s="639"/>
    </row>
    <row r="10" spans="1:44" ht="12.75" customHeight="1" x14ac:dyDescent="0.25">
      <c r="A10" s="6">
        <v>2016</v>
      </c>
      <c r="B10" s="646">
        <v>834</v>
      </c>
      <c r="C10" s="646">
        <v>994</v>
      </c>
      <c r="D10" s="646">
        <v>1880</v>
      </c>
      <c r="E10" s="646">
        <v>5.8824873572084302</v>
      </c>
      <c r="F10" s="646">
        <v>1.7446892861381</v>
      </c>
      <c r="G10" s="646">
        <v>3.7649584132671601</v>
      </c>
      <c r="H10" s="663">
        <v>6.3994068910057296</v>
      </c>
      <c r="I10" s="663">
        <v>7.2012232846165096</v>
      </c>
      <c r="J10" s="663">
        <v>6.8443378829591097</v>
      </c>
      <c r="K10" s="663">
        <v>35.922886150603297</v>
      </c>
      <c r="L10" s="663">
        <v>41.1974976056866</v>
      </c>
      <c r="M10" s="663">
        <v>38.739714317070401</v>
      </c>
      <c r="N10" s="663">
        <v>21.169698591668801</v>
      </c>
      <c r="O10" s="663">
        <v>27.774154502715099</v>
      </c>
      <c r="P10" s="663">
        <v>24.596545571543601</v>
      </c>
      <c r="Q10" s="663">
        <v>5.0156924597141801</v>
      </c>
      <c r="R10" s="663">
        <v>2.3658540831349599</v>
      </c>
      <c r="S10" s="663">
        <v>3.8391755070918201</v>
      </c>
      <c r="T10" s="663">
        <v>0.75969524635528496</v>
      </c>
      <c r="U10" s="663">
        <v>0.81356919482255796</v>
      </c>
      <c r="V10" s="663">
        <v>0.87124833564088</v>
      </c>
      <c r="W10" s="663">
        <v>6.6792278122714901</v>
      </c>
      <c r="X10" s="663">
        <v>6.2076407810245797</v>
      </c>
      <c r="Y10" s="663">
        <v>6.5705269211227399</v>
      </c>
      <c r="Z10" s="663">
        <v>1.6144371306751</v>
      </c>
      <c r="AA10" s="663">
        <v>0.67632005775808901</v>
      </c>
      <c r="AB10" s="663">
        <v>1.1958066338408799</v>
      </c>
      <c r="AC10" s="663">
        <v>2.79976614135927</v>
      </c>
      <c r="AD10" s="663">
        <v>3.3324852258532802</v>
      </c>
      <c r="AE10" s="663">
        <v>3.0481229999999999</v>
      </c>
      <c r="AF10" s="663">
        <v>26.130610199558401</v>
      </c>
      <c r="AG10" s="663">
        <v>24.072788866852299</v>
      </c>
      <c r="AH10" s="663">
        <v>24.995917160232</v>
      </c>
      <c r="AI10" s="663">
        <v>2.27571967796248</v>
      </c>
      <c r="AJ10" s="663">
        <v>2.9271459402875499</v>
      </c>
      <c r="AK10" s="663">
        <v>2.5990033237556398</v>
      </c>
      <c r="AL10" s="639"/>
    </row>
    <row r="11" spans="1:44" ht="12.75" customHeight="1" x14ac:dyDescent="0.25">
      <c r="A11" s="6">
        <v>2017</v>
      </c>
      <c r="B11" s="646">
        <v>1108</v>
      </c>
      <c r="C11" s="646">
        <v>1251</v>
      </c>
      <c r="D11" s="646">
        <v>2435</v>
      </c>
      <c r="E11" s="646">
        <v>4.9638989169675103</v>
      </c>
      <c r="F11" s="646">
        <v>2.5579536370903302</v>
      </c>
      <c r="G11" s="646">
        <v>3.81930184804928</v>
      </c>
      <c r="H11" s="663">
        <v>7.5812274368230996</v>
      </c>
      <c r="I11" s="663">
        <v>6.2350119904076697</v>
      </c>
      <c r="J11" s="663">
        <v>6.8993839835728998</v>
      </c>
      <c r="K11" s="663">
        <v>38.267148014440401</v>
      </c>
      <c r="L11" s="663">
        <v>42.366107114308598</v>
      </c>
      <c r="M11" s="663">
        <v>40.369609856262798</v>
      </c>
      <c r="N11" s="663">
        <v>20.216606498194899</v>
      </c>
      <c r="O11" s="663">
        <v>26.6187050359712</v>
      </c>
      <c r="P11" s="663">
        <v>23.326488706365499</v>
      </c>
      <c r="Q11" s="663">
        <v>4.0613718411552302</v>
      </c>
      <c r="R11" s="663">
        <v>2.6378896882494001</v>
      </c>
      <c r="S11" s="663">
        <v>3.4086242299794698</v>
      </c>
      <c r="T11" s="663">
        <v>0.72202166064981999</v>
      </c>
      <c r="U11" s="663">
        <v>1.67865707434053</v>
      </c>
      <c r="V11" s="663">
        <v>1.27310061601643</v>
      </c>
      <c r="W11" s="663">
        <v>5.8664259927797797</v>
      </c>
      <c r="X11" s="663">
        <v>5.5155875299760204</v>
      </c>
      <c r="Y11" s="663">
        <v>5.74948665297741</v>
      </c>
      <c r="Z11" s="663">
        <v>1.08303249097473</v>
      </c>
      <c r="AA11" s="663">
        <v>1.11910471622702</v>
      </c>
      <c r="AB11" s="663">
        <v>1.1088295687884999</v>
      </c>
      <c r="AC11" s="663">
        <v>2.4368231046931399</v>
      </c>
      <c r="AD11" s="663">
        <v>3.2773780975219799</v>
      </c>
      <c r="AE11" s="663">
        <v>2.83367556468172</v>
      </c>
      <c r="AF11" s="663">
        <v>27.0758122743682</v>
      </c>
      <c r="AG11" s="663">
        <v>22.062350119904099</v>
      </c>
      <c r="AH11" s="663">
        <v>24.517453798767999</v>
      </c>
      <c r="AI11" s="663">
        <v>2.8880866425992799</v>
      </c>
      <c r="AJ11" s="663">
        <v>2.23820943245404</v>
      </c>
      <c r="AK11" s="663">
        <v>2.5872689938398401</v>
      </c>
      <c r="AL11" s="639"/>
    </row>
    <row r="12" spans="1:44" ht="12.75" customHeight="1" x14ac:dyDescent="0.25">
      <c r="A12" s="6">
        <v>2018</v>
      </c>
      <c r="B12" s="646">
        <v>922</v>
      </c>
      <c r="C12" s="646">
        <v>1114</v>
      </c>
      <c r="D12" s="646">
        <v>2095</v>
      </c>
      <c r="E12" s="646">
        <v>5.2083507882289197</v>
      </c>
      <c r="F12" s="646">
        <v>3.04293712038668</v>
      </c>
      <c r="G12" s="646">
        <v>4.0598839269991398</v>
      </c>
      <c r="H12" s="663">
        <v>4.4694066060080297</v>
      </c>
      <c r="I12" s="663">
        <v>4.1830404572982802</v>
      </c>
      <c r="J12" s="663">
        <v>4.2937064735956803</v>
      </c>
      <c r="K12" s="663">
        <v>35.255175483548399</v>
      </c>
      <c r="L12" s="663">
        <v>41.828166490221705</v>
      </c>
      <c r="M12" s="663">
        <v>38.594172058051299</v>
      </c>
      <c r="N12" s="663">
        <v>21.152810178720401</v>
      </c>
      <c r="O12" s="663">
        <v>28.7046576374408</v>
      </c>
      <c r="P12" s="663">
        <v>25.051157235836502</v>
      </c>
      <c r="Q12" s="663">
        <v>4.2633887060219502</v>
      </c>
      <c r="R12" s="663">
        <v>2.30060079175475</v>
      </c>
      <c r="S12" s="663">
        <v>3.4368498890268504</v>
      </c>
      <c r="T12" s="663">
        <v>0.65272327770738403</v>
      </c>
      <c r="U12" s="663">
        <v>1.31431461230952</v>
      </c>
      <c r="V12" s="663">
        <v>1.0174239502532398</v>
      </c>
      <c r="W12" s="663">
        <v>6.4925291339762392</v>
      </c>
      <c r="X12" s="663">
        <v>5.4066286527601006</v>
      </c>
      <c r="Y12" s="663">
        <v>5.8544090117102394</v>
      </c>
      <c r="Z12" s="663">
        <v>1.4907086255167301</v>
      </c>
      <c r="AA12" s="663">
        <v>0.38182735448664101</v>
      </c>
      <c r="AB12" s="663">
        <v>0.88671051827686198</v>
      </c>
      <c r="AC12" s="663">
        <v>2.16541456366495</v>
      </c>
      <c r="AD12" s="663">
        <v>2.9872600816539401</v>
      </c>
      <c r="AE12" s="663">
        <v>2.61646148187093</v>
      </c>
      <c r="AF12" s="663">
        <v>27.841301182497002</v>
      </c>
      <c r="AG12" s="663">
        <v>20.6961285211576</v>
      </c>
      <c r="AH12" s="663">
        <v>24.057210585138499</v>
      </c>
      <c r="AI12" s="663">
        <v>3.6027455769738799</v>
      </c>
      <c r="AJ12" s="663">
        <v>3.0751656399322003</v>
      </c>
      <c r="AK12" s="663">
        <v>3.42570061851512</v>
      </c>
      <c r="AL12" s="639"/>
    </row>
    <row r="13" spans="1:44" ht="6" customHeight="1" x14ac:dyDescent="0.25">
      <c r="A13" s="306"/>
      <c r="B13" s="645"/>
      <c r="C13" s="645"/>
      <c r="D13" s="645"/>
      <c r="E13" s="1188"/>
      <c r="F13" s="1188"/>
      <c r="G13" s="1188"/>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c r="AF13" s="335"/>
      <c r="AG13" s="335"/>
      <c r="AH13" s="335"/>
      <c r="AI13" s="451"/>
      <c r="AJ13" s="451"/>
      <c r="AK13" s="451"/>
    </row>
    <row r="14" spans="1:44" ht="12.75" customHeight="1" x14ac:dyDescent="0.25">
      <c r="A14" s="1340" t="s">
        <v>194</v>
      </c>
      <c r="B14" s="1340"/>
      <c r="C14" s="1340"/>
      <c r="D14" s="1340"/>
      <c r="E14" s="1340"/>
      <c r="F14" s="1340"/>
      <c r="G14" s="1340"/>
      <c r="H14" s="1340"/>
      <c r="I14" s="1340"/>
      <c r="J14" s="1340"/>
      <c r="K14" s="1340"/>
      <c r="L14" s="1340"/>
      <c r="M14" s="1340"/>
      <c r="N14" s="1340"/>
      <c r="O14" s="1340"/>
      <c r="P14" s="1340"/>
      <c r="Q14" s="1340"/>
      <c r="R14" s="1340"/>
      <c r="S14" s="1340"/>
      <c r="T14" s="1340"/>
      <c r="U14" s="1340"/>
      <c r="V14" s="1340"/>
      <c r="W14" s="1340"/>
      <c r="X14" s="1340"/>
      <c r="Y14" s="1340"/>
      <c r="Z14" s="1340"/>
      <c r="AA14" s="1340"/>
      <c r="AB14" s="1340"/>
      <c r="AC14" s="1340"/>
      <c r="AD14" s="1340"/>
      <c r="AE14" s="1340"/>
      <c r="AF14" s="1340"/>
      <c r="AG14" s="1340"/>
      <c r="AH14" s="1340"/>
      <c r="AI14" s="1367"/>
      <c r="AJ14" s="1367"/>
      <c r="AK14" s="1367"/>
    </row>
    <row r="15" spans="1:44" x14ac:dyDescent="0.25">
      <c r="A15" s="488"/>
      <c r="E15" s="488"/>
      <c r="F15" s="488"/>
      <c r="G15" s="488"/>
      <c r="H15" s="488"/>
      <c r="I15" s="488"/>
      <c r="J15" s="488"/>
      <c r="K15" s="488"/>
      <c r="L15" s="488"/>
      <c r="M15" s="488"/>
      <c r="N15" s="488"/>
      <c r="O15" s="488"/>
      <c r="P15" s="488"/>
      <c r="Q15" s="488"/>
      <c r="R15" s="488"/>
      <c r="S15" s="488"/>
      <c r="T15" s="488"/>
      <c r="U15" s="488"/>
      <c r="V15" s="488"/>
      <c r="W15" s="488"/>
      <c r="X15" s="488"/>
      <c r="Y15" s="488"/>
      <c r="Z15" s="488"/>
      <c r="AA15" s="488"/>
      <c r="AB15" s="488"/>
      <c r="AC15" s="488"/>
      <c r="AD15" s="488"/>
      <c r="AE15" s="488"/>
      <c r="AF15" s="488"/>
      <c r="AG15" s="488"/>
      <c r="AH15" s="488"/>
    </row>
    <row r="16" spans="1:44" s="1082" customFormat="1" ht="12.75" customHeight="1" x14ac:dyDescent="0.2">
      <c r="A16" s="1173"/>
      <c r="B16" s="72"/>
      <c r="C16" s="877"/>
      <c r="D16" s="72"/>
      <c r="E16" s="810"/>
      <c r="F16" s="810"/>
      <c r="G16" s="810"/>
      <c r="H16" s="884"/>
      <c r="I16" s="884"/>
      <c r="J16" s="884"/>
      <c r="K16" s="884"/>
      <c r="L16" s="884"/>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R16" s="63"/>
    </row>
    <row r="17" spans="1:34" x14ac:dyDescent="0.25">
      <c r="A17" s="488"/>
      <c r="E17" s="488"/>
      <c r="F17" s="488"/>
      <c r="G17" s="488"/>
      <c r="H17" s="488"/>
      <c r="I17" s="488"/>
      <c r="J17" s="488"/>
      <c r="K17" s="488"/>
      <c r="L17" s="488"/>
      <c r="M17" s="488"/>
      <c r="N17" s="488"/>
      <c r="O17" s="488"/>
      <c r="P17" s="488"/>
      <c r="Q17" s="488"/>
      <c r="R17" s="488"/>
      <c r="S17" s="488"/>
      <c r="T17" s="488"/>
      <c r="U17" s="488"/>
      <c r="V17" s="488"/>
      <c r="W17" s="488"/>
      <c r="X17" s="488"/>
      <c r="Y17" s="488"/>
      <c r="Z17" s="488"/>
      <c r="AA17" s="488"/>
      <c r="AB17" s="488"/>
      <c r="AC17" s="488"/>
      <c r="AD17" s="488"/>
      <c r="AE17" s="488"/>
      <c r="AF17" s="488"/>
      <c r="AG17" s="488"/>
      <c r="AH17" s="488"/>
    </row>
  </sheetData>
  <mergeCells count="15">
    <mergeCell ref="AI3:AK3"/>
    <mergeCell ref="A14:AK14"/>
    <mergeCell ref="A2:AK2"/>
    <mergeCell ref="R1:W1"/>
    <mergeCell ref="B3:D3"/>
    <mergeCell ref="W3:Y3"/>
    <mergeCell ref="Z3:AB3"/>
    <mergeCell ref="AC3:AE3"/>
    <mergeCell ref="AF3:AH3"/>
    <mergeCell ref="H3:J3"/>
    <mergeCell ref="K3:M3"/>
    <mergeCell ref="N3:P3"/>
    <mergeCell ref="Q3:S3"/>
    <mergeCell ref="T3:V3"/>
    <mergeCell ref="E3:G3"/>
  </mergeCells>
  <hyperlinks>
    <hyperlink ref="R1:U1" location="Tabellförteckning!A1" display="Tabellförteckning!A1"/>
  </hyperlinks>
  <pageMargins left="0.70866141732283472" right="0.70866141732283472" top="0.74803149606299213" bottom="0.74803149606299213" header="0.31496062992125984" footer="0.31496062992125984"/>
  <pageSetup paperSize="9" scale="9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R16"/>
  <sheetViews>
    <sheetView zoomScaleNormal="100" workbookViewId="0">
      <pane ySplit="4" topLeftCell="A5" activePane="bottomLeft" state="frozen"/>
      <selection activeCell="A2" sqref="A2:XFD2"/>
      <selection pane="bottomLeft" sqref="A1:XFD1"/>
    </sheetView>
  </sheetViews>
  <sheetFormatPr defaultColWidth="8.85546875" defaultRowHeight="15" x14ac:dyDescent="0.25"/>
  <cols>
    <col min="1" max="4" width="6.7109375" customWidth="1"/>
    <col min="5" max="37" width="5.7109375" customWidth="1"/>
  </cols>
  <sheetData>
    <row r="1" spans="1:44" ht="30" customHeight="1" x14ac:dyDescent="0.25">
      <c r="A1" s="826"/>
      <c r="R1" s="1311" t="s">
        <v>328</v>
      </c>
      <c r="S1" s="1311"/>
      <c r="T1" s="1312"/>
      <c r="U1" s="1312"/>
      <c r="V1" s="1312"/>
      <c r="W1" s="1322"/>
    </row>
    <row r="2" spans="1:44" ht="15" customHeight="1" x14ac:dyDescent="0.25">
      <c r="A2" s="1316" t="s">
        <v>541</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68"/>
      <c r="AJ2" s="1368"/>
      <c r="AK2" s="1368"/>
    </row>
    <row r="3" spans="1:44" ht="57.75" customHeight="1" x14ac:dyDescent="0.25">
      <c r="A3" s="6"/>
      <c r="B3" s="1355" t="s">
        <v>10</v>
      </c>
      <c r="C3" s="1355"/>
      <c r="D3" s="1355"/>
      <c r="E3" s="1355" t="s">
        <v>543</v>
      </c>
      <c r="F3" s="1355"/>
      <c r="G3" s="1355"/>
      <c r="H3" s="1355" t="s">
        <v>307</v>
      </c>
      <c r="I3" s="1355"/>
      <c r="J3" s="1355"/>
      <c r="K3" s="1355" t="s">
        <v>308</v>
      </c>
      <c r="L3" s="1355"/>
      <c r="M3" s="1355"/>
      <c r="N3" s="1355" t="s">
        <v>309</v>
      </c>
      <c r="O3" s="1355"/>
      <c r="P3" s="1355"/>
      <c r="Q3" s="1355" t="s">
        <v>310</v>
      </c>
      <c r="R3" s="1355"/>
      <c r="S3" s="1355"/>
      <c r="T3" s="1355" t="s">
        <v>311</v>
      </c>
      <c r="U3" s="1355"/>
      <c r="V3" s="1355"/>
      <c r="W3" s="1355" t="s">
        <v>312</v>
      </c>
      <c r="X3" s="1355"/>
      <c r="Y3" s="1355"/>
      <c r="Z3" s="1355" t="s">
        <v>313</v>
      </c>
      <c r="AA3" s="1355"/>
      <c r="AB3" s="1355"/>
      <c r="AC3" s="1355" t="s">
        <v>314</v>
      </c>
      <c r="AD3" s="1355"/>
      <c r="AE3" s="1355"/>
      <c r="AF3" s="1355" t="s">
        <v>117</v>
      </c>
      <c r="AG3" s="1355"/>
      <c r="AH3" s="1355"/>
      <c r="AI3" s="1355" t="s">
        <v>35</v>
      </c>
      <c r="AJ3" s="1355"/>
      <c r="AK3" s="1355"/>
    </row>
    <row r="4" spans="1:44" x14ac:dyDescent="0.25">
      <c r="A4" s="6" t="s">
        <v>39</v>
      </c>
      <c r="B4" s="1" t="s">
        <v>28</v>
      </c>
      <c r="C4" s="1" t="s">
        <v>29</v>
      </c>
      <c r="D4" s="1" t="s">
        <v>382</v>
      </c>
      <c r="E4" s="1" t="s">
        <v>28</v>
      </c>
      <c r="F4" s="1" t="s">
        <v>29</v>
      </c>
      <c r="G4" s="1" t="s">
        <v>382</v>
      </c>
      <c r="H4" s="1" t="s">
        <v>28</v>
      </c>
      <c r="I4" s="1" t="s">
        <v>29</v>
      </c>
      <c r="J4" s="1" t="s">
        <v>382</v>
      </c>
      <c r="K4" s="1" t="s">
        <v>28</v>
      </c>
      <c r="L4" s="1" t="s">
        <v>29</v>
      </c>
      <c r="M4" s="1" t="s">
        <v>382</v>
      </c>
      <c r="N4" s="1" t="s">
        <v>28</v>
      </c>
      <c r="O4" s="1" t="s">
        <v>29</v>
      </c>
      <c r="P4" s="1" t="s">
        <v>382</v>
      </c>
      <c r="Q4" s="1" t="s">
        <v>28</v>
      </c>
      <c r="R4" s="1" t="s">
        <v>29</v>
      </c>
      <c r="S4" s="1" t="s">
        <v>382</v>
      </c>
      <c r="T4" s="1" t="s">
        <v>28</v>
      </c>
      <c r="U4" s="1" t="s">
        <v>29</v>
      </c>
      <c r="V4" s="1" t="s">
        <v>382</v>
      </c>
      <c r="W4" s="1" t="s">
        <v>28</v>
      </c>
      <c r="X4" s="1" t="s">
        <v>29</v>
      </c>
      <c r="Y4" s="1" t="s">
        <v>382</v>
      </c>
      <c r="Z4" s="1" t="s">
        <v>28</v>
      </c>
      <c r="AA4" s="1" t="s">
        <v>29</v>
      </c>
      <c r="AB4" s="1" t="s">
        <v>382</v>
      </c>
      <c r="AC4" s="1" t="s">
        <v>28</v>
      </c>
      <c r="AD4" s="1" t="s">
        <v>29</v>
      </c>
      <c r="AE4" s="1" t="s">
        <v>382</v>
      </c>
      <c r="AF4" s="1" t="s">
        <v>28</v>
      </c>
      <c r="AG4" s="1" t="s">
        <v>29</v>
      </c>
      <c r="AH4" s="1" t="s">
        <v>382</v>
      </c>
      <c r="AI4" s="1" t="s">
        <v>28</v>
      </c>
      <c r="AJ4" s="1" t="s">
        <v>29</v>
      </c>
      <c r="AK4" s="1" t="s">
        <v>382</v>
      </c>
    </row>
    <row r="5" spans="1:44" ht="6" customHeight="1" x14ac:dyDescent="0.25">
      <c r="A5" s="306"/>
      <c r="B5" s="643"/>
      <c r="C5" s="643"/>
      <c r="D5" s="643"/>
      <c r="E5" s="1138"/>
      <c r="F5" s="1138"/>
      <c r="G5" s="1138"/>
      <c r="H5" s="643"/>
      <c r="I5" s="643"/>
      <c r="J5" s="643"/>
      <c r="K5" s="643"/>
      <c r="L5" s="643"/>
      <c r="M5" s="643"/>
      <c r="N5" s="643"/>
      <c r="O5" s="643"/>
      <c r="P5" s="643"/>
      <c r="Q5" s="643"/>
      <c r="R5" s="643"/>
      <c r="S5" s="643"/>
      <c r="T5" s="643"/>
      <c r="U5" s="643"/>
      <c r="V5" s="643"/>
      <c r="W5" s="643"/>
      <c r="X5" s="643"/>
      <c r="Y5" s="643"/>
      <c r="Z5" s="643"/>
      <c r="AA5" s="643"/>
      <c r="AB5" s="643"/>
      <c r="AC5" s="643"/>
      <c r="AD5" s="643"/>
      <c r="AE5" s="643"/>
      <c r="AF5" s="643"/>
      <c r="AG5" s="643"/>
      <c r="AH5" s="1"/>
      <c r="AI5" s="643"/>
      <c r="AJ5" s="643"/>
      <c r="AK5" s="1"/>
    </row>
    <row r="6" spans="1:44" ht="12.75" customHeight="1" x14ac:dyDescent="0.25">
      <c r="A6" s="6">
        <v>2012</v>
      </c>
      <c r="B6" s="646">
        <v>1397</v>
      </c>
      <c r="C6" s="646">
        <v>1590</v>
      </c>
      <c r="D6" s="646">
        <v>2990</v>
      </c>
      <c r="E6" s="646">
        <v>1.7619346971507499</v>
      </c>
      <c r="F6" s="646">
        <v>0.90674185708559496</v>
      </c>
      <c r="G6" s="646">
        <v>1.3325481395104</v>
      </c>
      <c r="H6" s="663">
        <v>10.4546595816372</v>
      </c>
      <c r="I6" s="663">
        <v>7.3091450316595798</v>
      </c>
      <c r="J6" s="663">
        <v>8.8713311306077092</v>
      </c>
      <c r="K6" s="663">
        <v>62.445421060751698</v>
      </c>
      <c r="L6" s="663">
        <v>73.787401363605397</v>
      </c>
      <c r="M6" s="663">
        <v>68.154385463690105</v>
      </c>
      <c r="N6" s="663">
        <v>18.323233888553901</v>
      </c>
      <c r="O6" s="663">
        <v>10.6502260480366</v>
      </c>
      <c r="P6" s="663">
        <v>14.501586151353401</v>
      </c>
      <c r="Q6" s="663">
        <v>3.9293999912216302</v>
      </c>
      <c r="R6" s="663">
        <v>2.7836890711310298</v>
      </c>
      <c r="S6" s="663">
        <v>3.35257230106467</v>
      </c>
      <c r="T6" s="663">
        <v>0.18522219848855201</v>
      </c>
      <c r="U6" s="663" t="s">
        <v>118</v>
      </c>
      <c r="V6" s="663">
        <v>9.2420400383424597E-2</v>
      </c>
      <c r="W6" s="663">
        <v>8.6123056304039007</v>
      </c>
      <c r="X6" s="663">
        <v>7.71955113979564</v>
      </c>
      <c r="Y6" s="663">
        <v>8.1572648527100196</v>
      </c>
      <c r="Z6" s="663">
        <v>3.7885425186394599</v>
      </c>
      <c r="AA6" s="663">
        <v>3.00040735801656</v>
      </c>
      <c r="AB6" s="663">
        <v>3.39065344144421</v>
      </c>
      <c r="AC6" s="663">
        <v>11.2025902048546</v>
      </c>
      <c r="AD6" s="663">
        <v>14.9457971600922</v>
      </c>
      <c r="AE6" s="663">
        <v>13.0630536988957</v>
      </c>
      <c r="AF6" s="663">
        <v>9.5177234302662708</v>
      </c>
      <c r="AG6" s="663">
        <v>5.0803024918457798</v>
      </c>
      <c r="AH6" s="663">
        <v>7.2893476910060402</v>
      </c>
      <c r="AI6" s="663">
        <v>0.44330574054354599</v>
      </c>
      <c r="AJ6" s="663">
        <v>0.73929822916547105</v>
      </c>
      <c r="AK6" s="663">
        <v>0.59086505310621495</v>
      </c>
      <c r="AL6" s="640"/>
    </row>
    <row r="7" spans="1:44" ht="12.75" customHeight="1" x14ac:dyDescent="0.25">
      <c r="A7" s="6">
        <v>2013</v>
      </c>
      <c r="B7" s="646">
        <v>1633</v>
      </c>
      <c r="C7" s="646">
        <v>1693</v>
      </c>
      <c r="D7" s="646">
        <v>3339</v>
      </c>
      <c r="E7" s="646">
        <v>1.5326934000297201</v>
      </c>
      <c r="F7" s="646">
        <v>0.99150722756639398</v>
      </c>
      <c r="G7" s="646">
        <v>1.26719880165496</v>
      </c>
      <c r="H7" s="663">
        <v>11.094957611160201</v>
      </c>
      <c r="I7" s="663">
        <v>7.5235151891078296</v>
      </c>
      <c r="J7" s="663">
        <v>9.3690511540083197</v>
      </c>
      <c r="K7" s="663">
        <v>58.6288160105332</v>
      </c>
      <c r="L7" s="663">
        <v>70.1911199556518</v>
      </c>
      <c r="M7" s="663">
        <v>64.154727687823197</v>
      </c>
      <c r="N7" s="663">
        <v>19.4064212062626</v>
      </c>
      <c r="O7" s="663">
        <v>10.5660405248067</v>
      </c>
      <c r="P7" s="663">
        <v>15.1814377126708</v>
      </c>
      <c r="Q7" s="663">
        <v>2.6799191527701098</v>
      </c>
      <c r="R7" s="663">
        <v>1.34701248344935</v>
      </c>
      <c r="S7" s="663">
        <v>2.0602823907695198</v>
      </c>
      <c r="T7" s="663">
        <v>0.36401815571908502</v>
      </c>
      <c r="U7" s="663">
        <v>8.5992340108124399E-2</v>
      </c>
      <c r="V7" s="663">
        <v>0.22927515294349701</v>
      </c>
      <c r="W7" s="663">
        <v>8.3627650235548696</v>
      </c>
      <c r="X7" s="663">
        <v>6.7160363954374898</v>
      </c>
      <c r="Y7" s="663">
        <v>7.6004732143206697</v>
      </c>
      <c r="Z7" s="663">
        <v>4.5462112832391304</v>
      </c>
      <c r="AA7" s="663">
        <v>3.7147797720284599</v>
      </c>
      <c r="AB7" s="663">
        <v>4.1897646858476598</v>
      </c>
      <c r="AC7" s="663">
        <v>12.3861935449837</v>
      </c>
      <c r="AD7" s="663">
        <v>14.095747276854899</v>
      </c>
      <c r="AE7" s="663">
        <v>13.1876884405405</v>
      </c>
      <c r="AF7" s="663">
        <v>11.024869473097199</v>
      </c>
      <c r="AG7" s="663">
        <v>7.8593282160081896</v>
      </c>
      <c r="AH7" s="663">
        <v>9.4938810875289601</v>
      </c>
      <c r="AI7" s="663">
        <v>0.95987436133751503</v>
      </c>
      <c r="AJ7" s="663">
        <v>0.64993543320939295</v>
      </c>
      <c r="AK7" s="663">
        <v>0.80750474545572204</v>
      </c>
      <c r="AL7" s="642"/>
    </row>
    <row r="8" spans="1:44" ht="12.75" customHeight="1" x14ac:dyDescent="0.25">
      <c r="A8" s="6">
        <v>2014</v>
      </c>
      <c r="B8" s="646">
        <v>1457</v>
      </c>
      <c r="C8" s="646">
        <v>1547</v>
      </c>
      <c r="D8" s="646">
        <v>3012</v>
      </c>
      <c r="E8" s="646">
        <v>1.2620602350193699</v>
      </c>
      <c r="F8" s="646">
        <v>0.45868127836136002</v>
      </c>
      <c r="G8" s="646">
        <v>0.88873663472654996</v>
      </c>
      <c r="H8" s="663">
        <v>10.4418455681478</v>
      </c>
      <c r="I8" s="663">
        <v>8.3512640852393893</v>
      </c>
      <c r="J8" s="663">
        <v>9.3652710638620391</v>
      </c>
      <c r="K8" s="663">
        <v>55.066371132629598</v>
      </c>
      <c r="L8" s="663">
        <v>69.125435420899194</v>
      </c>
      <c r="M8" s="663">
        <v>62.173110480616302</v>
      </c>
      <c r="N8" s="663">
        <v>18.943058781382401</v>
      </c>
      <c r="O8" s="663">
        <v>10.109539171607</v>
      </c>
      <c r="P8" s="663">
        <v>14.460790678174201</v>
      </c>
      <c r="Q8" s="663">
        <v>2.9251484751584398</v>
      </c>
      <c r="R8" s="663">
        <v>2.4048475610955999</v>
      </c>
      <c r="S8" s="663">
        <v>2.65634777092595</v>
      </c>
      <c r="T8" s="663">
        <v>0.508393222372299</v>
      </c>
      <c r="U8" s="663" t="s">
        <v>118</v>
      </c>
      <c r="V8" s="663">
        <v>0.25196728022592502</v>
      </c>
      <c r="W8" s="663">
        <v>6.5065674700772096</v>
      </c>
      <c r="X8" s="663">
        <v>6.3029301176654</v>
      </c>
      <c r="Y8" s="663">
        <v>6.38716393402626</v>
      </c>
      <c r="Z8" s="663">
        <v>4.3287599434256299</v>
      </c>
      <c r="AA8" s="663">
        <v>4.2286367803066902</v>
      </c>
      <c r="AB8" s="663">
        <v>4.2670607187016101</v>
      </c>
      <c r="AC8" s="663">
        <v>12.8215814365537</v>
      </c>
      <c r="AD8" s="663">
        <v>13.094437899668799</v>
      </c>
      <c r="AE8" s="663">
        <v>12.957631922321999</v>
      </c>
      <c r="AF8" s="663">
        <v>12.0165473596079</v>
      </c>
      <c r="AG8" s="663">
        <v>7.7281402589957402</v>
      </c>
      <c r="AH8" s="663">
        <v>9.8330726697501802</v>
      </c>
      <c r="AI8" s="663">
        <v>1.28425502348562</v>
      </c>
      <c r="AJ8" s="663">
        <v>0.88331431431152097</v>
      </c>
      <c r="AK8" s="663">
        <v>1.0796872626355101</v>
      </c>
      <c r="AL8" s="640"/>
    </row>
    <row r="9" spans="1:44" ht="12.75" customHeight="1" x14ac:dyDescent="0.25">
      <c r="A9" s="6">
        <v>2015</v>
      </c>
      <c r="B9" s="646">
        <v>1532</v>
      </c>
      <c r="C9" s="646">
        <v>1586</v>
      </c>
      <c r="D9" s="646">
        <v>3137</v>
      </c>
      <c r="E9" s="646">
        <v>1.4393580011796401</v>
      </c>
      <c r="F9" s="646">
        <v>0.62914753492164499</v>
      </c>
      <c r="G9" s="646">
        <v>1.1001307545074399</v>
      </c>
      <c r="H9" s="663">
        <v>11.133625682817399</v>
      </c>
      <c r="I9" s="663">
        <v>9.4165995021103495</v>
      </c>
      <c r="J9" s="663">
        <v>10.2940980247983</v>
      </c>
      <c r="K9" s="663">
        <v>54.327315792864503</v>
      </c>
      <c r="L9" s="663">
        <v>65.835508024066698</v>
      </c>
      <c r="M9" s="663">
        <v>59.823270545470798</v>
      </c>
      <c r="N9" s="663">
        <v>20.760194935493399</v>
      </c>
      <c r="O9" s="663">
        <v>15.3323275237021</v>
      </c>
      <c r="P9" s="663">
        <v>18.055792191610301</v>
      </c>
      <c r="Q9" s="663">
        <v>3.7005689054837898</v>
      </c>
      <c r="R9" s="663">
        <v>1.7621850286437299</v>
      </c>
      <c r="S9" s="663">
        <v>2.7664618042732201</v>
      </c>
      <c r="T9" s="663">
        <v>0.17935390905363899</v>
      </c>
      <c r="U9" s="663">
        <v>9.1617905600836394E-2</v>
      </c>
      <c r="V9" s="663">
        <v>0.135555356166491</v>
      </c>
      <c r="W9" s="663">
        <v>7.50576060164674</v>
      </c>
      <c r="X9" s="663">
        <v>6.6039536174436098</v>
      </c>
      <c r="Y9" s="663">
        <v>7.0211878002210701</v>
      </c>
      <c r="Z9" s="663">
        <v>4.1459369631984799</v>
      </c>
      <c r="AA9" s="663">
        <v>4.94602042649782</v>
      </c>
      <c r="AB9" s="663">
        <v>4.5102380513237099</v>
      </c>
      <c r="AC9" s="663">
        <v>12.685411378030601</v>
      </c>
      <c r="AD9" s="663">
        <v>12.3370896861499</v>
      </c>
      <c r="AE9" s="663">
        <v>12.5986185501809</v>
      </c>
      <c r="AF9" s="663">
        <v>12.097071906932999</v>
      </c>
      <c r="AG9" s="663">
        <v>7.72756311350643</v>
      </c>
      <c r="AH9" s="663">
        <v>10.0243979300988</v>
      </c>
      <c r="AI9" s="663">
        <v>1.4811123162359501</v>
      </c>
      <c r="AJ9" s="663">
        <v>0.66652207980884404</v>
      </c>
      <c r="AK9" s="663">
        <v>1.07557998012241</v>
      </c>
      <c r="AL9" s="640"/>
    </row>
    <row r="10" spans="1:44" ht="12.75" customHeight="1" x14ac:dyDescent="0.25">
      <c r="A10" s="6">
        <v>2016</v>
      </c>
      <c r="B10" s="646">
        <v>1372</v>
      </c>
      <c r="C10" s="646">
        <v>1603</v>
      </c>
      <c r="D10" s="646">
        <v>3016</v>
      </c>
      <c r="E10" s="646">
        <v>1.3277883287830601</v>
      </c>
      <c r="F10" s="646">
        <v>0.66281883524105001</v>
      </c>
      <c r="G10" s="646">
        <v>1.0237390458528799</v>
      </c>
      <c r="H10" s="663">
        <v>9.0320189584004904</v>
      </c>
      <c r="I10" s="663">
        <v>7.5981048034642003</v>
      </c>
      <c r="J10" s="663">
        <v>8.3202552119849695</v>
      </c>
      <c r="K10" s="663">
        <v>55.211403173082203</v>
      </c>
      <c r="L10" s="663">
        <v>66.184749537445498</v>
      </c>
      <c r="M10" s="663">
        <v>60.291489399437303</v>
      </c>
      <c r="N10" s="663">
        <v>22.077493520405699</v>
      </c>
      <c r="O10" s="663">
        <v>15.961950905436501</v>
      </c>
      <c r="P10" s="663">
        <v>19.3397750505275</v>
      </c>
      <c r="Q10" s="663">
        <v>3.4685252360036198</v>
      </c>
      <c r="R10" s="663">
        <v>1.56163361741346</v>
      </c>
      <c r="S10" s="663">
        <v>2.6389547499794199</v>
      </c>
      <c r="T10" s="663">
        <v>1.0578792459815201</v>
      </c>
      <c r="U10" s="663">
        <v>1.1515513655629299</v>
      </c>
      <c r="V10" s="663">
        <v>1.0884049812250101</v>
      </c>
      <c r="W10" s="663">
        <v>1.0578792459815201</v>
      </c>
      <c r="X10" s="663">
        <v>1.1515513655629299</v>
      </c>
      <c r="Y10" s="663">
        <v>1.0884049812250101</v>
      </c>
      <c r="Z10" s="663">
        <v>4.1195137180052299</v>
      </c>
      <c r="AA10" s="663">
        <v>4.4725348434286403</v>
      </c>
      <c r="AB10" s="663">
        <v>4.3326334910336497</v>
      </c>
      <c r="AC10" s="663">
        <v>11.6670456324771</v>
      </c>
      <c r="AD10" s="663">
        <v>15.227063923078999</v>
      </c>
      <c r="AE10" s="663">
        <v>13.2833562327819</v>
      </c>
      <c r="AF10" s="663">
        <v>11.868983455990101</v>
      </c>
      <c r="AG10" s="663">
        <v>8.5575599897495795</v>
      </c>
      <c r="AH10" s="663">
        <v>10.217190333586499</v>
      </c>
      <c r="AI10" s="663">
        <v>1.0578792459815201</v>
      </c>
      <c r="AJ10" s="663">
        <v>1.1515513655629299</v>
      </c>
      <c r="AK10" s="663">
        <v>1.0884049812250101</v>
      </c>
      <c r="AL10" s="640"/>
    </row>
    <row r="11" spans="1:44" ht="12.75" customHeight="1" x14ac:dyDescent="0.25">
      <c r="A11" s="6">
        <v>2017</v>
      </c>
      <c r="B11" s="646">
        <v>1689</v>
      </c>
      <c r="C11" s="646">
        <v>1819</v>
      </c>
      <c r="D11" s="646">
        <v>3560</v>
      </c>
      <c r="E11" s="646">
        <v>1.30997689964201</v>
      </c>
      <c r="F11" s="646">
        <v>0.97783291062312605</v>
      </c>
      <c r="G11" s="646">
        <v>1.22100433701239</v>
      </c>
      <c r="H11" s="663">
        <v>11.8399482784233</v>
      </c>
      <c r="I11" s="663">
        <v>7.2689224706794402</v>
      </c>
      <c r="J11" s="663">
        <v>9.6527201754351903</v>
      </c>
      <c r="K11" s="663">
        <v>50.433237020996899</v>
      </c>
      <c r="L11" s="663">
        <v>65.421596950455196</v>
      </c>
      <c r="M11" s="663">
        <v>57.314142265107002</v>
      </c>
      <c r="N11" s="663">
        <v>23.346654358931001</v>
      </c>
      <c r="O11" s="663">
        <v>16.987962278220898</v>
      </c>
      <c r="P11" s="663">
        <v>20.441373155552</v>
      </c>
      <c r="Q11" s="663">
        <v>3.1741618448772102</v>
      </c>
      <c r="R11" s="663">
        <v>1.5411070127720199</v>
      </c>
      <c r="S11" s="663">
        <v>2.5374367879961102</v>
      </c>
      <c r="T11" s="663">
        <v>0.45924063356575101</v>
      </c>
      <c r="U11" s="663">
        <v>0.16537810249026999</v>
      </c>
      <c r="V11" s="663">
        <v>0.31579769075931002</v>
      </c>
      <c r="W11" s="663">
        <v>6.7309109648540897</v>
      </c>
      <c r="X11" s="663">
        <v>6.0177775715843804</v>
      </c>
      <c r="Y11" s="663">
        <v>6.4133145047670101</v>
      </c>
      <c r="Z11" s="663">
        <v>4.7642264511952401</v>
      </c>
      <c r="AA11" s="663">
        <v>3.3460369336006099</v>
      </c>
      <c r="AB11" s="663">
        <v>4.0627843817787097</v>
      </c>
      <c r="AC11" s="663">
        <v>11.945572732785299</v>
      </c>
      <c r="AD11" s="663">
        <v>14.378093164420401</v>
      </c>
      <c r="AE11" s="663">
        <v>13.042852298501501</v>
      </c>
      <c r="AF11" s="663">
        <v>12.4166756032016</v>
      </c>
      <c r="AG11" s="663">
        <v>8.4018167771625194</v>
      </c>
      <c r="AH11" s="663">
        <v>10.479681518184</v>
      </c>
      <c r="AI11" s="663">
        <v>1.1326737146411501</v>
      </c>
      <c r="AJ11" s="663">
        <v>0.78918120874833098</v>
      </c>
      <c r="AK11" s="663">
        <v>0.98450826206987896</v>
      </c>
      <c r="AL11" s="640"/>
    </row>
    <row r="12" spans="1:44" ht="12.75" customHeight="1" x14ac:dyDescent="0.25">
      <c r="A12" s="6">
        <v>2018</v>
      </c>
      <c r="B12" s="646">
        <v>1676</v>
      </c>
      <c r="C12" s="646">
        <v>1816</v>
      </c>
      <c r="D12" s="646">
        <v>3534</v>
      </c>
      <c r="E12" s="646">
        <v>1.50735566856312</v>
      </c>
      <c r="F12" s="646">
        <v>0.43234135523266598</v>
      </c>
      <c r="G12" s="646">
        <v>1.00959166579021</v>
      </c>
      <c r="H12" s="663">
        <v>9.1783906590762498</v>
      </c>
      <c r="I12" s="663">
        <v>6.7683373721075899</v>
      </c>
      <c r="J12" s="663">
        <v>8.0715861810435712</v>
      </c>
      <c r="K12" s="663">
        <v>51.204534092143192</v>
      </c>
      <c r="L12" s="663">
        <v>65.197258649290603</v>
      </c>
      <c r="M12" s="663">
        <v>57.691222228883596</v>
      </c>
      <c r="N12" s="663">
        <v>20.550309204835198</v>
      </c>
      <c r="O12" s="663">
        <v>15.599370338541799</v>
      </c>
      <c r="P12" s="663">
        <v>18.1922231527195</v>
      </c>
      <c r="Q12" s="663">
        <v>2.9037652489746999</v>
      </c>
      <c r="R12" s="663">
        <v>1.4978385852621101</v>
      </c>
      <c r="S12" s="663">
        <v>2.2329938563743799</v>
      </c>
      <c r="T12" s="663">
        <v>0.45367670300792801</v>
      </c>
      <c r="U12" s="663">
        <v>0.257790874652019</v>
      </c>
      <c r="V12" s="663">
        <v>0.35569451455722401</v>
      </c>
      <c r="W12" s="663">
        <v>8.3323040507759689</v>
      </c>
      <c r="X12" s="663">
        <v>5.9270243977622306</v>
      </c>
      <c r="Y12" s="663">
        <v>7.1812337521528793</v>
      </c>
      <c r="Z12" s="663">
        <v>5.0484078591247501</v>
      </c>
      <c r="AA12" s="663">
        <v>4.2236325506834298</v>
      </c>
      <c r="AB12" s="663">
        <v>4.6551453383117103</v>
      </c>
      <c r="AC12" s="663">
        <v>11.460219657656499</v>
      </c>
      <c r="AD12" s="663">
        <v>13.298082678153699</v>
      </c>
      <c r="AE12" s="663">
        <v>12.305943741118899</v>
      </c>
      <c r="AF12" s="663">
        <v>13.636534146079098</v>
      </c>
      <c r="AG12" s="663">
        <v>9.5194682069050511</v>
      </c>
      <c r="AH12" s="663">
        <v>11.7547468456867</v>
      </c>
      <c r="AI12" s="663">
        <v>1.22481150089607</v>
      </c>
      <c r="AJ12" s="663">
        <v>0.57430654490440103</v>
      </c>
      <c r="AK12" s="663">
        <v>0.902776253660454</v>
      </c>
      <c r="AL12" s="640"/>
    </row>
    <row r="13" spans="1:44" ht="6" customHeight="1" x14ac:dyDescent="0.25">
      <c r="A13" s="1186"/>
      <c r="B13" s="1187"/>
      <c r="C13" s="1187"/>
      <c r="D13" s="1187"/>
      <c r="E13" s="1188"/>
      <c r="F13" s="1188"/>
      <c r="G13" s="1188"/>
      <c r="H13" s="644"/>
      <c r="I13" s="644"/>
      <c r="J13" s="644"/>
      <c r="K13" s="644"/>
      <c r="L13" s="644"/>
      <c r="M13" s="644"/>
      <c r="N13" s="644"/>
      <c r="O13" s="644"/>
      <c r="P13" s="644"/>
      <c r="Q13" s="644"/>
      <c r="R13" s="644"/>
      <c r="S13" s="644"/>
      <c r="T13" s="644"/>
      <c r="U13" s="644"/>
      <c r="V13" s="644"/>
      <c r="W13" s="644"/>
      <c r="X13" s="644"/>
      <c r="Y13" s="644"/>
      <c r="Z13" s="644"/>
      <c r="AA13" s="644"/>
      <c r="AB13" s="644"/>
      <c r="AC13" s="644"/>
      <c r="AD13" s="644"/>
      <c r="AE13" s="644"/>
      <c r="AF13" s="644"/>
      <c r="AG13" s="644"/>
      <c r="AH13" s="644"/>
      <c r="AI13" s="1189"/>
      <c r="AJ13" s="1189"/>
      <c r="AK13" s="1189"/>
    </row>
    <row r="14" spans="1:44" ht="12.75" customHeight="1" x14ac:dyDescent="0.25">
      <c r="A14" s="1340" t="s">
        <v>194</v>
      </c>
      <c r="B14" s="1340"/>
      <c r="C14" s="1340"/>
      <c r="D14" s="1340"/>
      <c r="E14" s="1340"/>
      <c r="F14" s="1340"/>
      <c r="G14" s="1340"/>
      <c r="H14" s="1340"/>
      <c r="I14" s="1340"/>
      <c r="J14" s="1340"/>
      <c r="K14" s="1340"/>
      <c r="L14" s="1340"/>
      <c r="M14" s="1340"/>
      <c r="N14" s="1340"/>
      <c r="O14" s="1340"/>
      <c r="P14" s="1340"/>
      <c r="Q14" s="1340"/>
      <c r="R14" s="1340"/>
      <c r="S14" s="1340"/>
      <c r="T14" s="1340"/>
      <c r="U14" s="1340"/>
      <c r="V14" s="1340"/>
      <c r="W14" s="1340"/>
      <c r="X14" s="1340"/>
      <c r="Y14" s="1340"/>
      <c r="Z14" s="1340"/>
      <c r="AA14" s="1340"/>
      <c r="AB14" s="1340"/>
      <c r="AC14" s="1340"/>
      <c r="AD14" s="1340"/>
      <c r="AE14" s="1340"/>
      <c r="AF14" s="1340"/>
      <c r="AG14" s="1340"/>
      <c r="AH14" s="1340"/>
      <c r="AI14" s="1367"/>
      <c r="AJ14" s="1367"/>
      <c r="AK14" s="1367"/>
    </row>
    <row r="15" spans="1:44" s="1082" customFormat="1" ht="12.75" customHeight="1" x14ac:dyDescent="0.2">
      <c r="A15" s="1173"/>
      <c r="B15" s="72"/>
      <c r="C15" s="877"/>
      <c r="D15" s="72"/>
      <c r="E15" s="810"/>
      <c r="F15" s="810"/>
      <c r="G15" s="810"/>
      <c r="H15" s="884"/>
      <c r="I15" s="884"/>
      <c r="J15" s="884"/>
      <c r="K15" s="884"/>
      <c r="L15" s="884"/>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R15" s="63"/>
    </row>
    <row r="16" spans="1:44" x14ac:dyDescent="0.25">
      <c r="A16" s="488"/>
      <c r="B16" s="488"/>
      <c r="C16" s="488"/>
      <c r="D16" s="488"/>
      <c r="E16" s="488"/>
      <c r="F16" s="488"/>
      <c r="G16" s="488"/>
      <c r="H16" s="488"/>
      <c r="I16" s="488"/>
      <c r="J16" s="488"/>
      <c r="K16" s="488"/>
      <c r="L16" s="488"/>
      <c r="M16" s="488"/>
      <c r="N16" s="488"/>
      <c r="O16" s="488"/>
      <c r="P16" s="488"/>
      <c r="Q16" s="488"/>
      <c r="R16" s="488"/>
      <c r="S16" s="488"/>
      <c r="T16" s="488"/>
      <c r="U16" s="488"/>
      <c r="V16" s="488"/>
      <c r="W16" s="488"/>
      <c r="X16" s="488"/>
      <c r="Y16" s="488"/>
      <c r="Z16" s="488"/>
      <c r="AA16" s="488"/>
      <c r="AB16" s="488"/>
      <c r="AC16" s="488"/>
      <c r="AD16" s="488"/>
      <c r="AE16" s="488"/>
      <c r="AF16" s="488"/>
      <c r="AG16" s="488"/>
      <c r="AH16" s="488"/>
      <c r="AI16" s="488"/>
      <c r="AJ16" s="488"/>
      <c r="AK16" s="488"/>
    </row>
  </sheetData>
  <mergeCells count="15">
    <mergeCell ref="AI3:AK3"/>
    <mergeCell ref="A2:AK2"/>
    <mergeCell ref="A14:AK14"/>
    <mergeCell ref="R1:W1"/>
    <mergeCell ref="B3:D3"/>
    <mergeCell ref="W3:Y3"/>
    <mergeCell ref="Z3:AB3"/>
    <mergeCell ref="AC3:AE3"/>
    <mergeCell ref="AF3:AH3"/>
    <mergeCell ref="H3:J3"/>
    <mergeCell ref="K3:M3"/>
    <mergeCell ref="N3:P3"/>
    <mergeCell ref="Q3:S3"/>
    <mergeCell ref="T3:V3"/>
    <mergeCell ref="E3:G3"/>
  </mergeCells>
  <hyperlinks>
    <hyperlink ref="R1:U1" location="Tabellförteckning!A1" display="Tabellförteckning!A1"/>
  </hyperlinks>
  <pageMargins left="0.70866141732283472" right="0.70866141732283472" top="0.74803149606299213" bottom="0.74803149606299213" header="0.31496062992125984" footer="0.31496062992125984"/>
  <pageSetup paperSize="9" scale="9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Q28"/>
  <sheetViews>
    <sheetView workbookViewId="0">
      <selection activeCell="AB32" sqref="AB32"/>
    </sheetView>
  </sheetViews>
  <sheetFormatPr defaultColWidth="9.140625" defaultRowHeight="12.75" x14ac:dyDescent="0.2"/>
  <cols>
    <col min="1" max="1" width="6.7109375" style="18" customWidth="1"/>
    <col min="2" max="3" width="4.7109375" style="18" customWidth="1"/>
    <col min="4" max="4" width="4.7109375" style="553" customWidth="1"/>
    <col min="5" max="6" width="4.7109375" style="18" customWidth="1"/>
    <col min="7" max="7" width="4.7109375" style="553" customWidth="1"/>
    <col min="8" max="9" width="4.7109375" style="18" customWidth="1"/>
    <col min="10" max="10" width="4.7109375" style="553" customWidth="1"/>
    <col min="11" max="12" width="4.7109375" style="18" customWidth="1"/>
    <col min="13" max="13" width="4.7109375" style="553" customWidth="1"/>
    <col min="14" max="15" width="4.7109375" style="18" customWidth="1"/>
    <col min="16" max="16" width="4.7109375" style="553" customWidth="1"/>
    <col min="17" max="18" width="4.7109375" style="18" customWidth="1"/>
    <col min="19" max="19" width="4.7109375" style="553" customWidth="1"/>
    <col min="20" max="21" width="4.7109375" style="18" customWidth="1"/>
    <col min="22" max="22" width="4.7109375" style="553" customWidth="1"/>
    <col min="23" max="24" width="4.7109375" style="18" customWidth="1"/>
    <col min="25" max="25" width="4.7109375" style="553" customWidth="1"/>
    <col min="26" max="27" width="4.7109375" style="18" customWidth="1"/>
    <col min="28" max="28" width="4.7109375" style="553" customWidth="1"/>
    <col min="29" max="30" width="4.7109375" style="18" customWidth="1"/>
    <col min="31" max="31" width="4.7109375" style="553" customWidth="1"/>
    <col min="32" max="33" width="4.7109375" style="18" customWidth="1"/>
    <col min="34" max="34" width="4.7109375" style="553" customWidth="1"/>
    <col min="35" max="36" width="4.7109375" style="18" customWidth="1"/>
    <col min="37" max="37" width="4.7109375" style="553" customWidth="1"/>
    <col min="38" max="39" width="4.7109375" style="18" customWidth="1"/>
    <col min="40" max="40" width="4.7109375" style="553" customWidth="1"/>
    <col min="41" max="43" width="4.7109375" style="18" customWidth="1"/>
    <col min="44" max="16384" width="9.140625" style="18"/>
  </cols>
  <sheetData>
    <row r="1" spans="1:43" ht="30" customHeight="1" x14ac:dyDescent="0.25">
      <c r="A1" s="84"/>
      <c r="B1" s="482"/>
      <c r="C1" s="482"/>
      <c r="D1" s="549"/>
      <c r="E1" s="482"/>
      <c r="F1" s="482"/>
      <c r="G1" s="549"/>
      <c r="H1" s="482"/>
      <c r="I1" s="482"/>
      <c r="J1" s="549"/>
      <c r="K1" s="482"/>
      <c r="L1" s="482"/>
      <c r="M1" s="549"/>
      <c r="N1" s="482"/>
      <c r="O1" s="1369" t="s">
        <v>328</v>
      </c>
      <c r="P1" s="1369"/>
      <c r="Q1" s="1370"/>
      <c r="R1" s="1370"/>
      <c r="S1" s="1370"/>
      <c r="T1" s="1371"/>
      <c r="U1" s="1371"/>
      <c r="V1" s="551"/>
    </row>
    <row r="2" spans="1:43" s="130" customFormat="1" ht="15" customHeight="1" x14ac:dyDescent="0.2">
      <c r="A2" s="1317" t="s">
        <v>221</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1317"/>
    </row>
    <row r="3" spans="1:43" ht="87" customHeight="1" x14ac:dyDescent="0.2">
      <c r="A3" s="130"/>
      <c r="B3" s="1349" t="s">
        <v>222</v>
      </c>
      <c r="C3" s="1349"/>
      <c r="D3" s="1349"/>
      <c r="E3" s="1349" t="s">
        <v>223</v>
      </c>
      <c r="F3" s="1349"/>
      <c r="G3" s="1349"/>
      <c r="H3" s="1349" t="s">
        <v>224</v>
      </c>
      <c r="I3" s="1349"/>
      <c r="J3" s="1349"/>
      <c r="K3" s="1349" t="s">
        <v>225</v>
      </c>
      <c r="L3" s="1349"/>
      <c r="M3" s="1349"/>
      <c r="N3" s="1349" t="s">
        <v>226</v>
      </c>
      <c r="O3" s="1349"/>
      <c r="P3" s="1349"/>
      <c r="Q3" s="1349" t="s">
        <v>385</v>
      </c>
      <c r="R3" s="1349"/>
      <c r="S3" s="1349"/>
      <c r="T3" s="1349" t="s">
        <v>386</v>
      </c>
      <c r="U3" s="1349"/>
      <c r="V3" s="1349"/>
      <c r="W3" s="1349" t="s">
        <v>387</v>
      </c>
      <c r="X3" s="1349"/>
      <c r="Y3" s="1349"/>
      <c r="Z3" s="1349" t="s">
        <v>388</v>
      </c>
      <c r="AA3" s="1349"/>
      <c r="AB3" s="1349"/>
      <c r="AC3" s="1349" t="s">
        <v>229</v>
      </c>
      <c r="AD3" s="1349"/>
      <c r="AE3" s="1349"/>
      <c r="AF3" s="1349" t="s">
        <v>230</v>
      </c>
      <c r="AG3" s="1349"/>
      <c r="AH3" s="1349"/>
      <c r="AI3" s="1349" t="s">
        <v>394</v>
      </c>
      <c r="AJ3" s="1349"/>
      <c r="AK3" s="1349"/>
      <c r="AL3" s="1349" t="s">
        <v>232</v>
      </c>
      <c r="AM3" s="1349"/>
      <c r="AN3" s="1349"/>
      <c r="AO3" s="1373" t="s">
        <v>240</v>
      </c>
      <c r="AP3" s="1373"/>
      <c r="AQ3" s="1373"/>
    </row>
    <row r="4" spans="1:43" x14ac:dyDescent="0.2">
      <c r="A4" s="107" t="s">
        <v>39</v>
      </c>
      <c r="B4" s="481" t="s">
        <v>180</v>
      </c>
      <c r="C4" s="481" t="s">
        <v>181</v>
      </c>
      <c r="D4" s="546" t="s">
        <v>382</v>
      </c>
      <c r="E4" s="481" t="s">
        <v>180</v>
      </c>
      <c r="F4" s="481" t="s">
        <v>181</v>
      </c>
      <c r="G4" s="546" t="s">
        <v>382</v>
      </c>
      <c r="H4" s="481" t="s">
        <v>180</v>
      </c>
      <c r="I4" s="481" t="s">
        <v>181</v>
      </c>
      <c r="J4" s="546" t="s">
        <v>382</v>
      </c>
      <c r="K4" s="481" t="s">
        <v>180</v>
      </c>
      <c r="L4" s="481" t="s">
        <v>181</v>
      </c>
      <c r="M4" s="546" t="s">
        <v>382</v>
      </c>
      <c r="N4" s="481" t="s">
        <v>180</v>
      </c>
      <c r="O4" s="481" t="s">
        <v>181</v>
      </c>
      <c r="P4" s="546" t="s">
        <v>382</v>
      </c>
      <c r="Q4" s="481" t="s">
        <v>180</v>
      </c>
      <c r="R4" s="481" t="s">
        <v>181</v>
      </c>
      <c r="S4" s="546" t="s">
        <v>382</v>
      </c>
      <c r="T4" s="481" t="s">
        <v>180</v>
      </c>
      <c r="U4" s="481" t="s">
        <v>181</v>
      </c>
      <c r="V4" s="546" t="s">
        <v>382</v>
      </c>
      <c r="W4" s="481" t="s">
        <v>180</v>
      </c>
      <c r="X4" s="481" t="s">
        <v>181</v>
      </c>
      <c r="Y4" s="546" t="s">
        <v>382</v>
      </c>
      <c r="Z4" s="481" t="s">
        <v>180</v>
      </c>
      <c r="AA4" s="481" t="s">
        <v>181</v>
      </c>
      <c r="AB4" s="546" t="s">
        <v>382</v>
      </c>
      <c r="AC4" s="481" t="s">
        <v>180</v>
      </c>
      <c r="AD4" s="481" t="s">
        <v>181</v>
      </c>
      <c r="AE4" s="546" t="s">
        <v>382</v>
      </c>
      <c r="AF4" s="481" t="s">
        <v>180</v>
      </c>
      <c r="AG4" s="481" t="s">
        <v>181</v>
      </c>
      <c r="AH4" s="546" t="s">
        <v>382</v>
      </c>
      <c r="AI4" s="481" t="s">
        <v>180</v>
      </c>
      <c r="AJ4" s="481" t="s">
        <v>181</v>
      </c>
      <c r="AK4" s="546" t="s">
        <v>382</v>
      </c>
      <c r="AL4" s="481" t="s">
        <v>180</v>
      </c>
      <c r="AM4" s="481" t="s">
        <v>181</v>
      </c>
      <c r="AN4" s="1097" t="s">
        <v>382</v>
      </c>
      <c r="AO4" s="1097" t="s">
        <v>180</v>
      </c>
      <c r="AP4" s="1097" t="s">
        <v>181</v>
      </c>
      <c r="AQ4" s="1097" t="s">
        <v>382</v>
      </c>
    </row>
    <row r="5" spans="1:43" ht="6" customHeight="1" x14ac:dyDescent="0.2">
      <c r="A5" s="233"/>
      <c r="B5" s="483"/>
      <c r="C5" s="483"/>
      <c r="D5" s="547"/>
      <c r="E5" s="483"/>
      <c r="F5" s="483"/>
      <c r="G5" s="547"/>
      <c r="H5" s="483"/>
      <c r="I5" s="483"/>
      <c r="J5" s="547"/>
      <c r="K5" s="483"/>
      <c r="L5" s="483"/>
      <c r="M5" s="547"/>
      <c r="N5" s="483"/>
      <c r="O5" s="483"/>
      <c r="P5" s="547"/>
      <c r="Q5" s="483"/>
      <c r="R5" s="483"/>
      <c r="S5" s="547"/>
      <c r="T5" s="483"/>
      <c r="U5" s="483"/>
      <c r="V5" s="547"/>
      <c r="W5" s="483"/>
      <c r="X5" s="483"/>
      <c r="Y5" s="547"/>
      <c r="Z5" s="483"/>
      <c r="AA5" s="483"/>
      <c r="AB5" s="547"/>
      <c r="AC5" s="483"/>
      <c r="AD5" s="483"/>
      <c r="AE5" s="547"/>
      <c r="AF5" s="483"/>
      <c r="AG5" s="483"/>
      <c r="AH5" s="547"/>
      <c r="AI5" s="483"/>
      <c r="AJ5" s="483"/>
      <c r="AK5" s="547"/>
      <c r="AL5" s="483"/>
      <c r="AM5" s="483"/>
      <c r="AN5" s="546"/>
      <c r="AO5" s="1120"/>
      <c r="AP5" s="1120"/>
      <c r="AQ5" s="1120"/>
    </row>
    <row r="6" spans="1:43" ht="15" customHeight="1" x14ac:dyDescent="0.2">
      <c r="A6" s="484">
        <v>1995</v>
      </c>
      <c r="B6" s="664">
        <v>19.411352487736501</v>
      </c>
      <c r="C6" s="664">
        <v>29.768467475192899</v>
      </c>
      <c r="D6" s="664">
        <v>24.474022000000001</v>
      </c>
      <c r="E6" s="664">
        <v>16.398037841625801</v>
      </c>
      <c r="F6" s="664">
        <v>11.204996326230701</v>
      </c>
      <c r="G6" s="664">
        <v>13.851229</v>
      </c>
      <c r="H6" s="662">
        <v>10.137214999999999</v>
      </c>
      <c r="I6" s="662">
        <v>9.8800360000000005</v>
      </c>
      <c r="J6" s="662">
        <v>10.011685999999999</v>
      </c>
      <c r="K6" s="662">
        <v>11.948142957252999</v>
      </c>
      <c r="L6" s="662">
        <v>14.075707460492501</v>
      </c>
      <c r="M6" s="662">
        <v>12.984527999999999</v>
      </c>
      <c r="N6" s="662">
        <v>20.882971268395199</v>
      </c>
      <c r="O6" s="662">
        <v>20.433664094083099</v>
      </c>
      <c r="P6" s="662">
        <v>20.655165</v>
      </c>
      <c r="Q6" s="662">
        <v>8.7596355991590809</v>
      </c>
      <c r="R6" s="662">
        <v>13.744946710768099</v>
      </c>
      <c r="S6" s="662">
        <v>11.191412</v>
      </c>
      <c r="T6" s="662">
        <v>8.8647512263489805</v>
      </c>
      <c r="U6" s="662">
        <v>16.611539875045899</v>
      </c>
      <c r="V6" s="662">
        <v>12.647664000000001</v>
      </c>
      <c r="W6" s="662">
        <v>3.4337771548703602</v>
      </c>
      <c r="X6" s="662">
        <v>2.49908122013965</v>
      </c>
      <c r="Y6" s="662">
        <v>2.975285</v>
      </c>
      <c r="Z6" s="662">
        <v>6.8325157673440797</v>
      </c>
      <c r="AA6" s="662">
        <v>8.4864070536370306</v>
      </c>
      <c r="AB6" s="662">
        <v>7.6294570000000004</v>
      </c>
      <c r="AC6" s="662">
        <v>8.5494043447792603</v>
      </c>
      <c r="AD6" s="662">
        <v>8.1190301249081607</v>
      </c>
      <c r="AE6" s="662">
        <v>8.3282760000000007</v>
      </c>
      <c r="AF6" s="662">
        <v>8.4121976866456407</v>
      </c>
      <c r="AG6" s="662">
        <v>8.8537839823659095</v>
      </c>
      <c r="AH6" s="662">
        <v>8.6242649999999994</v>
      </c>
      <c r="AI6" s="664">
        <v>1.29642606867554</v>
      </c>
      <c r="AJ6" s="664">
        <v>0.918779860345461</v>
      </c>
      <c r="AK6" s="664">
        <v>1.1046830000000001</v>
      </c>
      <c r="AL6" s="664">
        <v>8.5143658023826205</v>
      </c>
      <c r="AM6" s="664">
        <v>5.1451672179345804</v>
      </c>
      <c r="AN6" s="664">
        <v>6.8814820000000001</v>
      </c>
      <c r="AO6" s="697" t="s">
        <v>37</v>
      </c>
      <c r="AP6" s="697" t="s">
        <v>37</v>
      </c>
      <c r="AQ6" s="697" t="s">
        <v>37</v>
      </c>
    </row>
    <row r="7" spans="1:43" ht="15" customHeight="1" x14ac:dyDescent="0.2">
      <c r="A7" s="484">
        <v>1996</v>
      </c>
      <c r="B7" s="664">
        <v>19.909208819714699</v>
      </c>
      <c r="C7" s="664">
        <v>28.503239004432299</v>
      </c>
      <c r="D7" s="664">
        <v>24.090966000000002</v>
      </c>
      <c r="E7" s="664">
        <v>16.828793774319099</v>
      </c>
      <c r="F7" s="664">
        <v>11.5581316058643</v>
      </c>
      <c r="G7" s="664">
        <v>14.253895</v>
      </c>
      <c r="H7" s="698">
        <v>10.567842000000001</v>
      </c>
      <c r="I7" s="698">
        <v>9.9885769999999994</v>
      </c>
      <c r="J7" s="698">
        <v>10.285520999999999</v>
      </c>
      <c r="K7" s="662">
        <v>12.1271076523995</v>
      </c>
      <c r="L7" s="662">
        <v>14.0859481582538</v>
      </c>
      <c r="M7" s="662">
        <v>13.088763999999999</v>
      </c>
      <c r="N7" s="662">
        <v>20.564385338955599</v>
      </c>
      <c r="O7" s="662">
        <v>19.611186903137799</v>
      </c>
      <c r="P7" s="662">
        <v>20.103019</v>
      </c>
      <c r="Q7" s="662">
        <v>9.6010379500486493</v>
      </c>
      <c r="R7" s="662">
        <v>14.699863574351999</v>
      </c>
      <c r="S7" s="662">
        <v>12.089744</v>
      </c>
      <c r="T7" s="662">
        <v>9.2118066818034396</v>
      </c>
      <c r="U7" s="662">
        <v>18.553888130968598</v>
      </c>
      <c r="V7" s="662">
        <v>13.761517</v>
      </c>
      <c r="W7" s="662">
        <v>2.9182879377431901</v>
      </c>
      <c r="X7" s="662">
        <v>1.97817189631651</v>
      </c>
      <c r="Y7" s="662">
        <v>2.4608729999999999</v>
      </c>
      <c r="Z7" s="662">
        <v>7.1683425235160598</v>
      </c>
      <c r="AA7" s="662">
        <v>7.2305593451568901</v>
      </c>
      <c r="AB7" s="662">
        <v>7.2049089999999998</v>
      </c>
      <c r="AC7" s="662">
        <v>9.17639429312581</v>
      </c>
      <c r="AD7" s="662">
        <v>7.8077054210705796</v>
      </c>
      <c r="AE7" s="662">
        <v>8.5013830000000006</v>
      </c>
      <c r="AF7" s="662">
        <v>8.9494163424124498</v>
      </c>
      <c r="AG7" s="662">
        <v>8.5607094133697093</v>
      </c>
      <c r="AH7" s="662">
        <v>8.7652090000000005</v>
      </c>
      <c r="AI7" s="664">
        <v>2.01037613488975</v>
      </c>
      <c r="AJ7" s="664">
        <v>1.0231923601637101</v>
      </c>
      <c r="AK7" s="664">
        <v>1.531188</v>
      </c>
      <c r="AL7" s="664">
        <v>9.17639429312581</v>
      </c>
      <c r="AM7" s="664">
        <v>5.6957708049113203</v>
      </c>
      <c r="AN7" s="664">
        <v>7.4773630000000004</v>
      </c>
      <c r="AO7" s="697" t="s">
        <v>37</v>
      </c>
      <c r="AP7" s="697" t="s">
        <v>37</v>
      </c>
      <c r="AQ7" s="697" t="s">
        <v>37</v>
      </c>
    </row>
    <row r="8" spans="1:43" ht="15" customHeight="1" x14ac:dyDescent="0.2">
      <c r="A8" s="484">
        <v>1997</v>
      </c>
      <c r="B8" s="664">
        <v>19.958634953464301</v>
      </c>
      <c r="C8" s="664">
        <v>29.704397981254498</v>
      </c>
      <c r="D8" s="664">
        <v>24.719785000000002</v>
      </c>
      <c r="E8" s="664">
        <v>16.7528438469493</v>
      </c>
      <c r="F8" s="664">
        <v>11.3193943763518</v>
      </c>
      <c r="G8" s="664">
        <v>14.094719</v>
      </c>
      <c r="H8" s="698">
        <v>10.284782999999999</v>
      </c>
      <c r="I8" s="698">
        <v>8.3925710000000002</v>
      </c>
      <c r="J8" s="698">
        <v>9.3598459999999992</v>
      </c>
      <c r="K8" s="662">
        <v>13.753877973112701</v>
      </c>
      <c r="L8" s="662">
        <v>12.941600576784399</v>
      </c>
      <c r="M8" s="662">
        <v>13.358565</v>
      </c>
      <c r="N8" s="662">
        <v>19.9241640813513</v>
      </c>
      <c r="O8" s="662">
        <v>19.286229271809699</v>
      </c>
      <c r="P8" s="662">
        <v>19.609814</v>
      </c>
      <c r="Q8" s="662">
        <v>9.7241379310344804</v>
      </c>
      <c r="R8" s="662">
        <v>16.654650324441199</v>
      </c>
      <c r="S8" s="662">
        <v>13.112558</v>
      </c>
      <c r="T8" s="662">
        <v>8.4137931034482794</v>
      </c>
      <c r="U8" s="662">
        <v>18.024513338139901</v>
      </c>
      <c r="V8" s="662">
        <v>13.111722</v>
      </c>
      <c r="W8" s="662">
        <v>3.27586206896552</v>
      </c>
      <c r="X8" s="662">
        <v>2.5604038946988799</v>
      </c>
      <c r="Y8" s="662">
        <v>2.9193750000000001</v>
      </c>
      <c r="Z8" s="662">
        <v>7.1354705274043404</v>
      </c>
      <c r="AA8" s="662">
        <v>8.1500180310133405</v>
      </c>
      <c r="AB8" s="662">
        <v>7.6200830000000002</v>
      </c>
      <c r="AC8" s="662">
        <v>7.6870044812133704</v>
      </c>
      <c r="AD8" s="662">
        <v>7.8226387887527</v>
      </c>
      <c r="AE8" s="662">
        <v>7.7493879999999997</v>
      </c>
      <c r="AF8" s="662">
        <v>8.2730093071354691</v>
      </c>
      <c r="AG8" s="662">
        <v>9.4482509917057307</v>
      </c>
      <c r="AH8" s="662">
        <v>8.8498280000000005</v>
      </c>
      <c r="AI8" s="664">
        <v>2.0689655172413799</v>
      </c>
      <c r="AJ8" s="664">
        <v>1.7303532804614301</v>
      </c>
      <c r="AK8" s="664">
        <v>1.904606</v>
      </c>
      <c r="AL8" s="664">
        <v>8.7211306446053101</v>
      </c>
      <c r="AM8" s="664">
        <v>5.0468637346791603</v>
      </c>
      <c r="AN8" s="664">
        <v>6.9182360000000003</v>
      </c>
      <c r="AO8" s="697" t="s">
        <v>37</v>
      </c>
      <c r="AP8" s="697" t="s">
        <v>37</v>
      </c>
      <c r="AQ8" s="697" t="s">
        <v>37</v>
      </c>
    </row>
    <row r="9" spans="1:43" ht="15" customHeight="1" x14ac:dyDescent="0.2">
      <c r="A9" s="484">
        <v>1998</v>
      </c>
      <c r="B9" s="664">
        <v>21.813637986433399</v>
      </c>
      <c r="C9" s="664">
        <v>29.912911775842499</v>
      </c>
      <c r="D9" s="664">
        <v>25.745626000000001</v>
      </c>
      <c r="E9" s="664">
        <v>17.678571428571399</v>
      </c>
      <c r="F9" s="664">
        <v>12.566237698713101</v>
      </c>
      <c r="G9" s="664">
        <v>15.196505</v>
      </c>
      <c r="H9" s="662">
        <v>10.656732</v>
      </c>
      <c r="I9" s="662">
        <v>9.7944329999999997</v>
      </c>
      <c r="J9" s="662">
        <v>10.238132999999999</v>
      </c>
      <c r="K9" s="662">
        <v>15.6071428571429</v>
      </c>
      <c r="L9" s="662">
        <v>15.215745647236901</v>
      </c>
      <c r="M9" s="662">
        <v>15.408094999999999</v>
      </c>
      <c r="N9" s="662">
        <v>21.964285714285701</v>
      </c>
      <c r="O9" s="662">
        <v>21.469140477092001</v>
      </c>
      <c r="P9" s="662">
        <v>21.717853999999999</v>
      </c>
      <c r="Q9" s="662">
        <v>9.8571428571428594</v>
      </c>
      <c r="R9" s="662">
        <v>14.118092354277101</v>
      </c>
      <c r="S9" s="662">
        <v>11.929204</v>
      </c>
      <c r="T9" s="662">
        <v>9.6071428571428594</v>
      </c>
      <c r="U9" s="662">
        <v>18.925056775170301</v>
      </c>
      <c r="V9" s="662">
        <v>14.126713000000001</v>
      </c>
      <c r="W9" s="662">
        <v>2.5348089967868601</v>
      </c>
      <c r="X9" s="662">
        <v>1.5518546555639701</v>
      </c>
      <c r="Y9" s="662">
        <v>2.0560830000000001</v>
      </c>
      <c r="Z9" s="662">
        <v>4.8214285714285703</v>
      </c>
      <c r="AA9" s="662">
        <v>6.2831188493565504</v>
      </c>
      <c r="AB9" s="662">
        <v>5.5258310000000002</v>
      </c>
      <c r="AC9" s="662">
        <v>8.25</v>
      </c>
      <c r="AD9" s="662">
        <v>9.4246782740348198</v>
      </c>
      <c r="AE9" s="662">
        <v>8.8262339999999995</v>
      </c>
      <c r="AF9" s="662">
        <v>9.6785714285714306</v>
      </c>
      <c r="AG9" s="662">
        <v>11.018553578190099</v>
      </c>
      <c r="AH9" s="662">
        <v>10.330472</v>
      </c>
      <c r="AI9" s="664">
        <v>2.21428571428571</v>
      </c>
      <c r="AJ9" s="664">
        <v>2.30973116243847</v>
      </c>
      <c r="AK9" s="664">
        <v>2.275925</v>
      </c>
      <c r="AL9" s="664">
        <v>8.3571428571428594</v>
      </c>
      <c r="AM9" s="664">
        <v>4.9962149886449696</v>
      </c>
      <c r="AN9" s="664">
        <v>6.7229700000000001</v>
      </c>
      <c r="AO9" s="697" t="s">
        <v>37</v>
      </c>
      <c r="AP9" s="697" t="s">
        <v>37</v>
      </c>
      <c r="AQ9" s="697" t="s">
        <v>37</v>
      </c>
    </row>
    <row r="10" spans="1:43" ht="15" customHeight="1" x14ac:dyDescent="0.2">
      <c r="A10" s="484">
        <v>1999</v>
      </c>
      <c r="B10" s="664">
        <v>22.0472440944882</v>
      </c>
      <c r="C10" s="664">
        <v>28.787276341948299</v>
      </c>
      <c r="D10" s="664">
        <v>25.318687000000001</v>
      </c>
      <c r="E10" s="664">
        <v>18.935133108361502</v>
      </c>
      <c r="F10" s="664">
        <v>12.8031809145129</v>
      </c>
      <c r="G10" s="664">
        <v>15.960692</v>
      </c>
      <c r="H10" s="662">
        <v>11.988569</v>
      </c>
      <c r="I10" s="662">
        <v>9.5414949999999994</v>
      </c>
      <c r="J10" s="662">
        <v>10.801043999999999</v>
      </c>
      <c r="K10" s="662">
        <v>13.9857517810274</v>
      </c>
      <c r="L10" s="662">
        <v>14.870775347912501</v>
      </c>
      <c r="M10" s="662">
        <v>14.423228999999999</v>
      </c>
      <c r="N10" s="662">
        <v>20.7349081364829</v>
      </c>
      <c r="O10" s="662">
        <v>20.477137176938399</v>
      </c>
      <c r="P10" s="662">
        <v>20.604669999999999</v>
      </c>
      <c r="Q10" s="662">
        <v>8.32395950506187</v>
      </c>
      <c r="R10" s="662">
        <v>14.393638170974199</v>
      </c>
      <c r="S10" s="662">
        <v>11.269712999999999</v>
      </c>
      <c r="T10" s="662">
        <v>10.832083958021</v>
      </c>
      <c r="U10" s="662">
        <v>17.495029821073601</v>
      </c>
      <c r="V10" s="662">
        <v>14.052039000000001</v>
      </c>
      <c r="W10" s="662">
        <v>2.54872563718141</v>
      </c>
      <c r="X10" s="662">
        <v>2.3459244532803201</v>
      </c>
      <c r="Y10" s="662">
        <v>2.4502700000000002</v>
      </c>
      <c r="Z10" s="662">
        <v>6.4467766116941503</v>
      </c>
      <c r="AA10" s="662">
        <v>6.9184890656063596</v>
      </c>
      <c r="AB10" s="662">
        <v>6.661867</v>
      </c>
      <c r="AC10" s="662">
        <v>9.7112860892388504</v>
      </c>
      <c r="AD10" s="662">
        <v>8.5487077534791194</v>
      </c>
      <c r="AE10" s="662">
        <v>9.1561190000000003</v>
      </c>
      <c r="AF10" s="662">
        <v>10.71964017991</v>
      </c>
      <c r="AG10" s="662">
        <v>10.2625298329356</v>
      </c>
      <c r="AH10" s="662">
        <v>10.500757999999999</v>
      </c>
      <c r="AI10" s="664">
        <v>2.8871391076115498</v>
      </c>
      <c r="AJ10" s="664">
        <v>2.8230616302186902</v>
      </c>
      <c r="AK10" s="664">
        <v>2.8537590000000002</v>
      </c>
      <c r="AL10" s="664">
        <v>9.8575712143928005</v>
      </c>
      <c r="AM10" s="664">
        <v>4.4532803180914504</v>
      </c>
      <c r="AN10" s="664">
        <v>7.2256410000000004</v>
      </c>
      <c r="AO10" s="697" t="s">
        <v>37</v>
      </c>
      <c r="AP10" s="697" t="s">
        <v>37</v>
      </c>
      <c r="AQ10" s="697" t="s">
        <v>37</v>
      </c>
    </row>
    <row r="11" spans="1:43" ht="15" customHeight="1" x14ac:dyDescent="0.2">
      <c r="A11" s="484">
        <v>2000</v>
      </c>
      <c r="B11" s="664">
        <v>19.749810462471601</v>
      </c>
      <c r="C11" s="664">
        <v>31.7507418397626</v>
      </c>
      <c r="D11" s="664">
        <v>25.828229</v>
      </c>
      <c r="E11" s="664">
        <v>17.8544351781653</v>
      </c>
      <c r="F11" s="664">
        <v>13.649851632047501</v>
      </c>
      <c r="G11" s="664">
        <v>15.728173999999999</v>
      </c>
      <c r="H11" s="662">
        <v>12.562315999999999</v>
      </c>
      <c r="I11" s="662">
        <v>12.022850999999999</v>
      </c>
      <c r="J11" s="662">
        <v>12.289652999999999</v>
      </c>
      <c r="K11" s="662">
        <v>14.556482183472299</v>
      </c>
      <c r="L11" s="662">
        <v>16.0296846011132</v>
      </c>
      <c r="M11" s="662">
        <v>15.307846</v>
      </c>
      <c r="N11" s="662">
        <v>21.607278241091699</v>
      </c>
      <c r="O11" s="662">
        <v>25.037091988130602</v>
      </c>
      <c r="P11" s="662">
        <v>23.333665</v>
      </c>
      <c r="Q11" s="662">
        <v>8.8669950738916299</v>
      </c>
      <c r="R11" s="662">
        <v>17.544510385756698</v>
      </c>
      <c r="S11" s="662">
        <v>13.253534</v>
      </c>
      <c r="T11" s="662">
        <v>9.7459233978005297</v>
      </c>
      <c r="U11" s="662">
        <v>21.2908011869436</v>
      </c>
      <c r="V11" s="662">
        <v>15.582153999999999</v>
      </c>
      <c r="W11" s="662">
        <v>1.9711902956785401</v>
      </c>
      <c r="X11" s="662">
        <v>2.1521335807050099</v>
      </c>
      <c r="Y11" s="662">
        <v>2.066865</v>
      </c>
      <c r="Z11" s="662">
        <v>5.6460780598711597</v>
      </c>
      <c r="AA11" s="662">
        <v>7.0103857566765599</v>
      </c>
      <c r="AB11" s="662">
        <v>6.3348800000000001</v>
      </c>
      <c r="AC11" s="662">
        <v>9.2115238817285796</v>
      </c>
      <c r="AD11" s="662">
        <v>7.5296735905044496</v>
      </c>
      <c r="AE11" s="662">
        <v>8.3679459999999999</v>
      </c>
      <c r="AF11" s="662">
        <v>10.0454890068234</v>
      </c>
      <c r="AG11" s="662">
        <v>9.7959183673469408</v>
      </c>
      <c r="AH11" s="662">
        <v>9.9212640000000007</v>
      </c>
      <c r="AI11" s="664">
        <v>4.0181956027293397</v>
      </c>
      <c r="AJ11" s="664">
        <v>2.9302670623145399</v>
      </c>
      <c r="AK11" s="664">
        <v>3.4776850000000001</v>
      </c>
      <c r="AL11" s="664">
        <v>9.5526914329037105</v>
      </c>
      <c r="AM11" s="664">
        <v>5.4896142433234401</v>
      </c>
      <c r="AN11" s="664">
        <v>7.5077230000000004</v>
      </c>
      <c r="AO11" s="697" t="s">
        <v>37</v>
      </c>
      <c r="AP11" s="697" t="s">
        <v>37</v>
      </c>
      <c r="AQ11" s="697" t="s">
        <v>37</v>
      </c>
    </row>
    <row r="12" spans="1:43" ht="15" customHeight="1" x14ac:dyDescent="0.2">
      <c r="A12" s="484">
        <v>2001</v>
      </c>
      <c r="B12" s="664">
        <v>21.669626998223801</v>
      </c>
      <c r="C12" s="664">
        <v>30.2710843373494</v>
      </c>
      <c r="D12" s="664">
        <v>25.838985999999998</v>
      </c>
      <c r="E12" s="664">
        <v>20</v>
      </c>
      <c r="F12" s="664">
        <v>13.5</v>
      </c>
      <c r="G12" s="664">
        <v>16.833176999999999</v>
      </c>
      <c r="H12" s="662">
        <v>13.390245</v>
      </c>
      <c r="I12" s="662">
        <v>12.760287</v>
      </c>
      <c r="J12" s="662">
        <v>13.079611</v>
      </c>
      <c r="K12" s="662">
        <v>14.7727272727273</v>
      </c>
      <c r="L12" s="662">
        <v>17.011667293940501</v>
      </c>
      <c r="M12" s="662">
        <v>15.852522</v>
      </c>
      <c r="N12" s="662">
        <v>22.301136363636399</v>
      </c>
      <c r="O12" s="662">
        <v>23.192771084337299</v>
      </c>
      <c r="P12" s="662">
        <v>22.741323000000001</v>
      </c>
      <c r="Q12" s="662">
        <v>8.9488636363636402</v>
      </c>
      <c r="R12" s="662">
        <v>15.060240963855399</v>
      </c>
      <c r="S12" s="662">
        <v>11.912765</v>
      </c>
      <c r="T12" s="662">
        <v>8.8099467140319696</v>
      </c>
      <c r="U12" s="662">
        <v>17.877305231464099</v>
      </c>
      <c r="V12" s="662">
        <v>13.212514000000001</v>
      </c>
      <c r="W12" s="662">
        <v>2.4511545293072801</v>
      </c>
      <c r="X12" s="662">
        <v>1.8448795180722899</v>
      </c>
      <c r="Y12" s="662">
        <v>2.173041</v>
      </c>
      <c r="Z12" s="662">
        <v>5.5062166962699797</v>
      </c>
      <c r="AA12" s="662">
        <v>6.6992849077907399</v>
      </c>
      <c r="AB12" s="662">
        <v>6.0921180000000001</v>
      </c>
      <c r="AC12" s="662">
        <v>8.7033747779751298</v>
      </c>
      <c r="AD12" s="662">
        <v>9.4091080165600296</v>
      </c>
      <c r="AE12" s="662">
        <v>9.0470310000000005</v>
      </c>
      <c r="AF12" s="662">
        <v>10.3019538188277</v>
      </c>
      <c r="AG12" s="662">
        <v>12.118931125329301</v>
      </c>
      <c r="AH12" s="662">
        <v>11.180638</v>
      </c>
      <c r="AI12" s="664">
        <v>2.9484902309058598</v>
      </c>
      <c r="AJ12" s="664">
        <v>3.9518253669552101</v>
      </c>
      <c r="AK12" s="664">
        <v>3.4336980000000001</v>
      </c>
      <c r="AL12" s="664">
        <v>9.2007104795737096</v>
      </c>
      <c r="AM12" s="664">
        <v>5.1938276251411404</v>
      </c>
      <c r="AN12" s="664">
        <v>7.2527860000000004</v>
      </c>
      <c r="AO12" s="697" t="s">
        <v>37</v>
      </c>
      <c r="AP12" s="697" t="s">
        <v>37</v>
      </c>
      <c r="AQ12" s="697" t="s">
        <v>37</v>
      </c>
    </row>
    <row r="13" spans="1:43" ht="15" customHeight="1" x14ac:dyDescent="0.2">
      <c r="A13" s="484">
        <v>2002</v>
      </c>
      <c r="B13" s="664">
        <v>19.8505869797225</v>
      </c>
      <c r="C13" s="664">
        <v>29.084720121028699</v>
      </c>
      <c r="D13" s="664">
        <v>24.321731</v>
      </c>
      <c r="E13" s="664">
        <v>16.607396870554801</v>
      </c>
      <c r="F13" s="664">
        <v>12.670196671709499</v>
      </c>
      <c r="G13" s="664">
        <v>14.698079999999999</v>
      </c>
      <c r="H13" s="662">
        <v>11.5972963358236</v>
      </c>
      <c r="I13" s="662">
        <v>11.7290957245554</v>
      </c>
      <c r="J13" s="662">
        <v>11.666385</v>
      </c>
      <c r="K13" s="662">
        <v>13.691322901849199</v>
      </c>
      <c r="L13" s="662">
        <v>16.950435111615601</v>
      </c>
      <c r="M13" s="662">
        <v>15.256449999999999</v>
      </c>
      <c r="N13" s="662">
        <v>19.985775248933098</v>
      </c>
      <c r="O13" s="662">
        <v>23.571698827090401</v>
      </c>
      <c r="P13" s="662">
        <v>21.716892999999999</v>
      </c>
      <c r="Q13" s="662">
        <v>8.8549075391180594</v>
      </c>
      <c r="R13" s="662">
        <v>15.020809685962901</v>
      </c>
      <c r="S13" s="662">
        <v>11.844573</v>
      </c>
      <c r="T13" s="662">
        <v>8.3570412517780905</v>
      </c>
      <c r="U13" s="662">
        <v>17.101778282255001</v>
      </c>
      <c r="V13" s="662">
        <v>12.593007</v>
      </c>
      <c r="W13" s="662">
        <v>2.80938833570413</v>
      </c>
      <c r="X13" s="662">
        <v>1.85325264750378</v>
      </c>
      <c r="Y13" s="662">
        <v>2.3367710000000002</v>
      </c>
      <c r="Z13" s="662">
        <v>5.4765291607396902</v>
      </c>
      <c r="AA13" s="662">
        <v>5.9780552402572802</v>
      </c>
      <c r="AB13" s="662">
        <v>5.7175690000000001</v>
      </c>
      <c r="AC13" s="662">
        <v>8.0014224751066898</v>
      </c>
      <c r="AD13" s="662">
        <v>7.9076806659099503</v>
      </c>
      <c r="AE13" s="662">
        <v>7.9613110000000002</v>
      </c>
      <c r="AF13" s="662">
        <v>9.6728307254622994</v>
      </c>
      <c r="AG13" s="662">
        <v>11.8092354277063</v>
      </c>
      <c r="AH13" s="662">
        <v>10.708788</v>
      </c>
      <c r="AI13" s="664">
        <v>2.0981507823613099</v>
      </c>
      <c r="AJ13" s="664">
        <v>3.6322360953462001</v>
      </c>
      <c r="AK13" s="664">
        <v>2.832541</v>
      </c>
      <c r="AL13" s="664">
        <v>8.4667378157239401</v>
      </c>
      <c r="AM13" s="664">
        <v>4.6520423600605101</v>
      </c>
      <c r="AN13" s="664">
        <v>6.617394</v>
      </c>
      <c r="AO13" s="697" t="s">
        <v>37</v>
      </c>
      <c r="AP13" s="697" t="s">
        <v>37</v>
      </c>
      <c r="AQ13" s="697" t="s">
        <v>37</v>
      </c>
    </row>
    <row r="14" spans="1:43" ht="15" customHeight="1" x14ac:dyDescent="0.2">
      <c r="A14" s="484">
        <v>2003</v>
      </c>
      <c r="B14" s="664">
        <v>16.933382954968401</v>
      </c>
      <c r="C14" s="664">
        <v>27.629025999223899</v>
      </c>
      <c r="D14" s="664">
        <v>22.163395000000001</v>
      </c>
      <c r="E14" s="664">
        <v>14.216598436918501</v>
      </c>
      <c r="F14" s="664">
        <v>11.486224291812199</v>
      </c>
      <c r="G14" s="664">
        <v>12.881365000000001</v>
      </c>
      <c r="H14" s="662">
        <v>11.086309523809501</v>
      </c>
      <c r="I14" s="662">
        <v>11.5295031055901</v>
      </c>
      <c r="J14" s="662">
        <v>11.299770000000001</v>
      </c>
      <c r="K14" s="662">
        <v>11.9791666666667</v>
      </c>
      <c r="L14" s="662">
        <v>13.5481366459627</v>
      </c>
      <c r="M14" s="662">
        <v>12.748226000000001</v>
      </c>
      <c r="N14" s="662">
        <v>17.938221064384098</v>
      </c>
      <c r="O14" s="662">
        <v>19.635234769111399</v>
      </c>
      <c r="P14" s="662">
        <v>18.778934</v>
      </c>
      <c r="Q14" s="662">
        <v>7.6293263863044301</v>
      </c>
      <c r="R14" s="662">
        <v>14.4741948001552</v>
      </c>
      <c r="S14" s="662">
        <v>10.971824</v>
      </c>
      <c r="T14" s="662">
        <v>7.7380952380952399</v>
      </c>
      <c r="U14" s="662">
        <v>17.656189367481598</v>
      </c>
      <c r="V14" s="662">
        <v>12.592465000000001</v>
      </c>
      <c r="W14" s="662">
        <v>2.3446222553033098</v>
      </c>
      <c r="X14" s="662">
        <v>1.6686069072565</v>
      </c>
      <c r="Y14" s="662">
        <v>2.0177019999999999</v>
      </c>
      <c r="Z14" s="662">
        <v>4.7991071428571397</v>
      </c>
      <c r="AA14" s="662">
        <v>6.0947204968944098</v>
      </c>
      <c r="AB14" s="662">
        <v>5.4217199999999997</v>
      </c>
      <c r="AC14" s="662">
        <v>7.7037588388537399</v>
      </c>
      <c r="AD14" s="662">
        <v>7.4893286767559202</v>
      </c>
      <c r="AE14" s="662">
        <v>7.6082749999999999</v>
      </c>
      <c r="AF14" s="662">
        <v>8.7425595238095202</v>
      </c>
      <c r="AG14" s="662">
        <v>10.7531055900621</v>
      </c>
      <c r="AH14" s="662">
        <v>9.7365259999999996</v>
      </c>
      <c r="AI14" s="664">
        <v>2.4190547078526201</v>
      </c>
      <c r="AJ14" s="664">
        <v>3.1431897555296899</v>
      </c>
      <c r="AK14" s="664">
        <v>2.7709169999999999</v>
      </c>
      <c r="AL14" s="664">
        <v>6.8850018608113102</v>
      </c>
      <c r="AM14" s="664">
        <v>4.1133100504462599</v>
      </c>
      <c r="AN14" s="664">
        <v>5.5256280000000002</v>
      </c>
      <c r="AO14" s="697" t="s">
        <v>37</v>
      </c>
      <c r="AP14" s="697" t="s">
        <v>37</v>
      </c>
      <c r="AQ14" s="697" t="s">
        <v>37</v>
      </c>
    </row>
    <row r="15" spans="1:43" ht="15" customHeight="1" x14ac:dyDescent="0.2">
      <c r="A15" s="484">
        <v>2004</v>
      </c>
      <c r="B15" s="664">
        <v>16.869627507163301</v>
      </c>
      <c r="C15" s="664">
        <v>27.445755614769698</v>
      </c>
      <c r="D15" s="664">
        <v>21.988168999999999</v>
      </c>
      <c r="E15" s="664">
        <v>13.5028653295129</v>
      </c>
      <c r="F15" s="664">
        <v>11.343738104301501</v>
      </c>
      <c r="G15" s="699">
        <v>12.453766999999999</v>
      </c>
      <c r="H15" s="662">
        <v>9.3481375358166208</v>
      </c>
      <c r="I15" s="662">
        <v>11.4198705748002</v>
      </c>
      <c r="J15" s="662">
        <v>10.345857000000001</v>
      </c>
      <c r="K15" s="662">
        <v>11.640401146131801</v>
      </c>
      <c r="L15" s="662">
        <v>15.645222687476201</v>
      </c>
      <c r="M15" s="662">
        <v>13.581801</v>
      </c>
      <c r="N15" s="662">
        <v>15.7951289398281</v>
      </c>
      <c r="O15" s="662">
        <v>19.954303122620001</v>
      </c>
      <c r="P15" s="662">
        <v>17.799353</v>
      </c>
      <c r="Q15" s="662">
        <v>7.0916905444126099</v>
      </c>
      <c r="R15" s="662">
        <v>13.9269406392694</v>
      </c>
      <c r="S15" s="662">
        <v>10.393405</v>
      </c>
      <c r="T15" s="662">
        <v>8.0587392550143306</v>
      </c>
      <c r="U15" s="662">
        <v>18.2406702208682</v>
      </c>
      <c r="V15" s="662">
        <v>12.998424999999999</v>
      </c>
      <c r="W15" s="662">
        <v>2.2922636103151901</v>
      </c>
      <c r="X15" s="662">
        <v>1.4840182648401801</v>
      </c>
      <c r="Y15" s="662">
        <v>1.901732</v>
      </c>
      <c r="Z15" s="662">
        <v>4.6936581870297402</v>
      </c>
      <c r="AA15" s="662">
        <v>5.5196041111534102</v>
      </c>
      <c r="AB15" s="662">
        <v>5.1030949999999997</v>
      </c>
      <c r="AC15" s="662">
        <v>7.0891514500537101</v>
      </c>
      <c r="AD15" s="662">
        <v>8.2603730491054392</v>
      </c>
      <c r="AE15" s="662">
        <v>7.6434680000000004</v>
      </c>
      <c r="AF15" s="662">
        <v>8.3452722063037292</v>
      </c>
      <c r="AG15" s="662">
        <v>11.6102017510468</v>
      </c>
      <c r="AH15" s="662">
        <v>9.9132899999999999</v>
      </c>
      <c r="AI15" s="664">
        <v>2.18403150733978</v>
      </c>
      <c r="AJ15" s="664">
        <v>4.1872858774267199</v>
      </c>
      <c r="AK15" s="664">
        <v>3.1509290000000001</v>
      </c>
      <c r="AL15" s="664">
        <v>6.4111747851002896</v>
      </c>
      <c r="AM15" s="664">
        <v>4.7963456414160603</v>
      </c>
      <c r="AN15" s="664">
        <v>5.635599</v>
      </c>
      <c r="AO15" s="697" t="s">
        <v>37</v>
      </c>
      <c r="AP15" s="697" t="s">
        <v>37</v>
      </c>
      <c r="AQ15" s="697" t="s">
        <v>37</v>
      </c>
    </row>
    <row r="16" spans="1:43" ht="15" customHeight="1" x14ac:dyDescent="0.2">
      <c r="A16" s="484">
        <v>2005</v>
      </c>
      <c r="B16" s="664">
        <v>17.623833452979198</v>
      </c>
      <c r="C16" s="664">
        <v>26.669195751138101</v>
      </c>
      <c r="D16" s="664">
        <v>22.010062000000001</v>
      </c>
      <c r="E16" s="664">
        <v>14.070351758794001</v>
      </c>
      <c r="F16" s="664">
        <v>12.068311195445901</v>
      </c>
      <c r="G16" s="664">
        <v>13.098454</v>
      </c>
      <c r="H16" s="662">
        <v>10.7681263460158</v>
      </c>
      <c r="I16" s="662">
        <v>11.6508538899431</v>
      </c>
      <c r="J16" s="662">
        <v>11.19125</v>
      </c>
      <c r="K16" s="662">
        <v>9.7989949748743701</v>
      </c>
      <c r="L16" s="662">
        <v>15.597722960151801</v>
      </c>
      <c r="M16" s="662">
        <v>12.626001</v>
      </c>
      <c r="N16" s="662">
        <v>16.475233309404199</v>
      </c>
      <c r="O16" s="662">
        <v>18.406072106261899</v>
      </c>
      <c r="P16" s="662">
        <v>17.431881000000001</v>
      </c>
      <c r="Q16" s="662">
        <v>8.0430879712746908</v>
      </c>
      <c r="R16" s="662">
        <v>14.6489563567362</v>
      </c>
      <c r="S16" s="662">
        <v>11.264936000000001</v>
      </c>
      <c r="T16" s="662">
        <v>7.50179468772434</v>
      </c>
      <c r="U16" s="662">
        <v>16.812144212523702</v>
      </c>
      <c r="V16" s="662">
        <v>12.036847</v>
      </c>
      <c r="W16" s="662">
        <v>2.0100502512562799</v>
      </c>
      <c r="X16" s="662">
        <v>1.55597722960152</v>
      </c>
      <c r="Y16" s="662">
        <v>1.7777149999999999</v>
      </c>
      <c r="Z16" s="662">
        <v>4.1995692749461604</v>
      </c>
      <c r="AA16" s="662">
        <v>6.0341555977229602</v>
      </c>
      <c r="AB16" s="662">
        <v>5.0878579999999998</v>
      </c>
      <c r="AC16" s="662">
        <v>7.64536970567121</v>
      </c>
      <c r="AD16" s="662">
        <v>8.1214421252371896</v>
      </c>
      <c r="AE16" s="662">
        <v>7.86226</v>
      </c>
      <c r="AF16" s="662">
        <v>9.5836324479540593</v>
      </c>
      <c r="AG16" s="662">
        <v>11.4990512333966</v>
      </c>
      <c r="AH16" s="662">
        <v>10.501366000000001</v>
      </c>
      <c r="AI16" s="664">
        <v>1.8664752333093999</v>
      </c>
      <c r="AJ16" s="664">
        <v>3.7950664136622398</v>
      </c>
      <c r="AK16" s="664">
        <v>2.8240400000000001</v>
      </c>
      <c r="AL16" s="664">
        <v>6.78391959798995</v>
      </c>
      <c r="AM16" s="664">
        <v>4.7438330170778</v>
      </c>
      <c r="AN16" s="664">
        <v>5.7815690000000002</v>
      </c>
      <c r="AO16" s="697" t="s">
        <v>37</v>
      </c>
      <c r="AP16" s="697" t="s">
        <v>37</v>
      </c>
      <c r="AQ16" s="697" t="s">
        <v>37</v>
      </c>
    </row>
    <row r="17" spans="1:43" ht="15" customHeight="1" x14ac:dyDescent="0.2">
      <c r="A17" s="484">
        <v>2006</v>
      </c>
      <c r="B17" s="664">
        <v>15.8435401027262</v>
      </c>
      <c r="C17" s="664">
        <v>28.079635006221501</v>
      </c>
      <c r="D17" s="664">
        <v>21.808489999999999</v>
      </c>
      <c r="E17" s="664">
        <v>14.500197550375299</v>
      </c>
      <c r="F17" s="664">
        <v>11.9867274989631</v>
      </c>
      <c r="G17" s="664">
        <v>13.28586</v>
      </c>
      <c r="H17" s="662">
        <v>9.0873172659028096</v>
      </c>
      <c r="I17" s="662">
        <v>11.406055578598099</v>
      </c>
      <c r="J17" s="662">
        <v>10.201601</v>
      </c>
      <c r="K17" s="662">
        <v>9.8380086922165209</v>
      </c>
      <c r="L17" s="662">
        <v>14.149377593361001</v>
      </c>
      <c r="M17" s="662">
        <v>11.958688</v>
      </c>
      <c r="N17" s="662">
        <v>14.105096799683899</v>
      </c>
      <c r="O17" s="662">
        <v>19.079220240564101</v>
      </c>
      <c r="P17" s="662">
        <v>16.540664</v>
      </c>
      <c r="Q17" s="662">
        <v>6.67456556082149</v>
      </c>
      <c r="R17" s="662">
        <v>15.062240663900401</v>
      </c>
      <c r="S17" s="662">
        <v>10.755758</v>
      </c>
      <c r="T17" s="662">
        <v>7.5464243382062399</v>
      </c>
      <c r="U17" s="662">
        <v>17.7519701368727</v>
      </c>
      <c r="V17" s="662">
        <v>12.54424</v>
      </c>
      <c r="W17" s="662">
        <v>2.2520742789411301</v>
      </c>
      <c r="X17" s="662">
        <v>1.6175860638739099</v>
      </c>
      <c r="Y17" s="662">
        <v>1.945754</v>
      </c>
      <c r="Z17" s="662">
        <v>3.83247728170684</v>
      </c>
      <c r="AA17" s="662">
        <v>6.0970551638324304</v>
      </c>
      <c r="AB17" s="662">
        <v>4.9424250000000001</v>
      </c>
      <c r="AC17" s="662">
        <v>7.3122529644268797</v>
      </c>
      <c r="AD17" s="662">
        <v>7.9253112033194997</v>
      </c>
      <c r="AE17" s="662">
        <v>7.6142300000000001</v>
      </c>
      <c r="AF17" s="662">
        <v>8.4551560647965207</v>
      </c>
      <c r="AG17" s="662">
        <v>10.618000829531301</v>
      </c>
      <c r="AH17" s="662">
        <v>9.5126430000000006</v>
      </c>
      <c r="AI17" s="664">
        <v>2.6866851047017</v>
      </c>
      <c r="AJ17" s="664">
        <v>3.8589211618257302</v>
      </c>
      <c r="AK17" s="664">
        <v>3.2614299999999998</v>
      </c>
      <c r="AL17" s="664">
        <v>6.4006321612011101</v>
      </c>
      <c r="AM17" s="664">
        <v>4.3965159684778099</v>
      </c>
      <c r="AN17" s="664">
        <v>5.4228620000000003</v>
      </c>
      <c r="AO17" s="697" t="s">
        <v>37</v>
      </c>
      <c r="AP17" s="697" t="s">
        <v>37</v>
      </c>
      <c r="AQ17" s="697" t="s">
        <v>37</v>
      </c>
    </row>
    <row r="18" spans="1:43" ht="15" customHeight="1" x14ac:dyDescent="0.2">
      <c r="A18" s="484">
        <v>2007</v>
      </c>
      <c r="B18" s="664">
        <v>15.2610441767068</v>
      </c>
      <c r="C18" s="664">
        <v>25.456665371162099</v>
      </c>
      <c r="D18" s="664">
        <v>20.173888000000002</v>
      </c>
      <c r="E18" s="664">
        <v>13.0704636728733</v>
      </c>
      <c r="F18" s="664">
        <v>7.5816485225505401</v>
      </c>
      <c r="G18" s="664">
        <v>10.41835</v>
      </c>
      <c r="H18" s="662">
        <v>8.1416575392479</v>
      </c>
      <c r="I18" s="662">
        <v>11.702954898911401</v>
      </c>
      <c r="J18" s="662">
        <v>9.8628529999999994</v>
      </c>
      <c r="K18" s="662">
        <v>10.2227090178897</v>
      </c>
      <c r="L18" s="662">
        <v>15.9020217729393</v>
      </c>
      <c r="M18" s="662">
        <v>12.965358</v>
      </c>
      <c r="N18" s="662">
        <v>13.472070098576101</v>
      </c>
      <c r="O18" s="662">
        <v>19.867807153965799</v>
      </c>
      <c r="P18" s="662">
        <v>16.557310000000001</v>
      </c>
      <c r="Q18" s="662">
        <v>7.0463672873311403</v>
      </c>
      <c r="R18" s="662">
        <v>15.1632970451011</v>
      </c>
      <c r="S18" s="662">
        <v>10.963638</v>
      </c>
      <c r="T18" s="662">
        <v>6.6447608616283302</v>
      </c>
      <c r="U18" s="662">
        <v>17.029548989113501</v>
      </c>
      <c r="V18" s="662">
        <v>11.674162000000001</v>
      </c>
      <c r="W18" s="662">
        <v>1.4233576642335799</v>
      </c>
      <c r="X18" s="662">
        <v>1.67185069984448</v>
      </c>
      <c r="Y18" s="662">
        <v>1.56091</v>
      </c>
      <c r="Z18" s="662">
        <v>3.5779481562614102</v>
      </c>
      <c r="AA18" s="662">
        <v>5.7176196032672104</v>
      </c>
      <c r="AB18" s="662">
        <v>4.6360020000000004</v>
      </c>
      <c r="AC18" s="662">
        <v>6.93683826213947</v>
      </c>
      <c r="AD18" s="662">
        <v>7.6594090202177298</v>
      </c>
      <c r="AE18" s="662">
        <v>7.2759980000000004</v>
      </c>
      <c r="AF18" s="662">
        <v>8.0321285140562306</v>
      </c>
      <c r="AG18" s="662">
        <v>11.201866977829599</v>
      </c>
      <c r="AH18" s="662">
        <v>9.5790000000000006</v>
      </c>
      <c r="AI18" s="664">
        <v>2.59218692953633</v>
      </c>
      <c r="AJ18" s="664">
        <v>4.51010886469673</v>
      </c>
      <c r="AK18" s="664">
        <v>3.5128180000000002</v>
      </c>
      <c r="AL18" s="664">
        <v>5.7320189850310301</v>
      </c>
      <c r="AM18" s="664">
        <v>4.2768273716951803</v>
      </c>
      <c r="AN18" s="664">
        <v>5.0170329999999996</v>
      </c>
      <c r="AO18" s="664">
        <v>1.996095</v>
      </c>
      <c r="AP18" s="664">
        <v>2.0651920000000001</v>
      </c>
      <c r="AQ18" s="664">
        <v>2.0453060000000001</v>
      </c>
    </row>
    <row r="19" spans="1:43" ht="15" customHeight="1" x14ac:dyDescent="0.2">
      <c r="A19" s="484">
        <v>2008</v>
      </c>
      <c r="B19" s="664">
        <v>16.295707472178101</v>
      </c>
      <c r="C19" s="664">
        <v>26.5177065767285</v>
      </c>
      <c r="D19" s="664">
        <v>21.268045000000001</v>
      </c>
      <c r="E19" s="664">
        <v>12.723658051689901</v>
      </c>
      <c r="F19" s="664">
        <v>8.1365935919055694</v>
      </c>
      <c r="G19" s="664">
        <v>10.547176</v>
      </c>
      <c r="H19" s="662">
        <v>9.3041749502982096</v>
      </c>
      <c r="I19" s="662">
        <v>12.557943531394899</v>
      </c>
      <c r="J19" s="662">
        <v>10.903879999999999</v>
      </c>
      <c r="K19" s="662">
        <v>10.337972166998</v>
      </c>
      <c r="L19" s="662">
        <v>17.193426042983599</v>
      </c>
      <c r="M19" s="662">
        <v>13.706768</v>
      </c>
      <c r="N19" s="662">
        <v>14.4276629570747</v>
      </c>
      <c r="O19" s="662">
        <v>23.440134907251299</v>
      </c>
      <c r="P19" s="662">
        <v>18.817388000000001</v>
      </c>
      <c r="Q19" s="662">
        <v>7.7932405566600398</v>
      </c>
      <c r="R19" s="662">
        <v>16.779089376053999</v>
      </c>
      <c r="S19" s="662">
        <v>12.136136</v>
      </c>
      <c r="T19" s="662">
        <v>7.7534791252485098</v>
      </c>
      <c r="U19" s="662">
        <v>19.898819561551399</v>
      </c>
      <c r="V19" s="662">
        <v>13.678008999999999</v>
      </c>
      <c r="W19" s="662">
        <v>1.9880715705765399</v>
      </c>
      <c r="X19" s="662">
        <v>2.1491782553729499</v>
      </c>
      <c r="Y19" s="662">
        <v>2.0664509999999998</v>
      </c>
      <c r="Z19" s="662">
        <v>4.0159045725646099</v>
      </c>
      <c r="AA19" s="662">
        <v>7.0826306913996602</v>
      </c>
      <c r="AB19" s="662">
        <v>5.5204899999999997</v>
      </c>
      <c r="AC19" s="662">
        <v>6.3643595863166302</v>
      </c>
      <c r="AD19" s="662">
        <v>8.0067425200168607</v>
      </c>
      <c r="AE19" s="662">
        <v>7.1758040000000003</v>
      </c>
      <c r="AF19" s="662">
        <v>8.5884691848906591</v>
      </c>
      <c r="AG19" s="662">
        <v>12.478920741989899</v>
      </c>
      <c r="AH19" s="662">
        <v>10.468724999999999</v>
      </c>
      <c r="AI19" s="664">
        <v>2.3061630218687901</v>
      </c>
      <c r="AJ19" s="664">
        <v>4.5090602612726496</v>
      </c>
      <c r="AK19" s="664">
        <v>3.391159</v>
      </c>
      <c r="AL19" s="664">
        <v>6.20278330019881</v>
      </c>
      <c r="AM19" s="664">
        <v>5.3119730185497502</v>
      </c>
      <c r="AN19" s="664">
        <v>5.7918159999999999</v>
      </c>
      <c r="AO19" s="664">
        <v>2.5332759999999999</v>
      </c>
      <c r="AP19" s="664">
        <v>2.7882760000000002</v>
      </c>
      <c r="AQ19" s="664">
        <v>2.673683</v>
      </c>
    </row>
    <row r="20" spans="1:43" ht="15" customHeight="1" x14ac:dyDescent="0.2">
      <c r="A20" s="484">
        <v>2009</v>
      </c>
      <c r="B20" s="664">
        <v>17.153558052434501</v>
      </c>
      <c r="C20" s="664">
        <v>25.500982318271099</v>
      </c>
      <c r="D20" s="664">
        <v>21.206492999999998</v>
      </c>
      <c r="E20" s="664">
        <v>13.5955056179775</v>
      </c>
      <c r="F20" s="664">
        <v>7.2691552062868396</v>
      </c>
      <c r="G20" s="664">
        <v>10.508086</v>
      </c>
      <c r="H20" s="662">
        <v>11.0861423220974</v>
      </c>
      <c r="I20" s="662">
        <v>13.6345776031434</v>
      </c>
      <c r="J20" s="662">
        <v>12.317835000000001</v>
      </c>
      <c r="K20" s="662">
        <v>12.2517796927688</v>
      </c>
      <c r="L20" s="662">
        <v>16.732128829536499</v>
      </c>
      <c r="M20" s="662">
        <v>14.42591</v>
      </c>
      <c r="N20" s="662">
        <v>15.5863619333084</v>
      </c>
      <c r="O20" s="662">
        <v>22.7808326787117</v>
      </c>
      <c r="P20" s="662">
        <v>19.082246000000001</v>
      </c>
      <c r="Q20" s="662">
        <v>8.2397003745318305</v>
      </c>
      <c r="R20" s="662">
        <v>15.9858601728201</v>
      </c>
      <c r="S20" s="662">
        <v>12.016557000000001</v>
      </c>
      <c r="T20" s="662">
        <v>8.7298613713001103</v>
      </c>
      <c r="U20" s="662">
        <v>18.421052631578899</v>
      </c>
      <c r="V20" s="662">
        <v>13.447653000000001</v>
      </c>
      <c r="W20" s="662">
        <v>1.7234919445485199</v>
      </c>
      <c r="X20" s="662">
        <v>1.7681728880157199</v>
      </c>
      <c r="Y20" s="662">
        <v>1.7521329999999999</v>
      </c>
      <c r="Z20" s="662">
        <v>4.7958036717871897</v>
      </c>
      <c r="AA20" s="662">
        <v>6.7190569744597299</v>
      </c>
      <c r="AB20" s="662">
        <v>5.7302600000000004</v>
      </c>
      <c r="AC20" s="662">
        <v>7.45318352059925</v>
      </c>
      <c r="AD20" s="662">
        <v>8.8408644400785796</v>
      </c>
      <c r="AE20" s="662">
        <v>8.1224930000000004</v>
      </c>
      <c r="AF20" s="662">
        <v>9.6290745597602108</v>
      </c>
      <c r="AG20" s="662">
        <v>11.9402985074627</v>
      </c>
      <c r="AH20" s="662">
        <v>10.750652000000001</v>
      </c>
      <c r="AI20" s="664">
        <v>2.6591760299625502</v>
      </c>
      <c r="AJ20" s="664">
        <v>4.5954438334642598</v>
      </c>
      <c r="AK20" s="664">
        <v>3.5899369999999999</v>
      </c>
      <c r="AL20" s="664">
        <v>6.8939677781940798</v>
      </c>
      <c r="AM20" s="664">
        <v>4.7525530243519203</v>
      </c>
      <c r="AN20" s="664">
        <v>5.8425159999999998</v>
      </c>
      <c r="AO20" s="664">
        <v>2.7866369999999998</v>
      </c>
      <c r="AP20" s="664">
        <v>2.5263239999999998</v>
      </c>
      <c r="AQ20" s="664">
        <v>2.6575440000000001</v>
      </c>
    </row>
    <row r="21" spans="1:43" ht="15" customHeight="1" x14ac:dyDescent="0.2">
      <c r="A21" s="484">
        <v>2010</v>
      </c>
      <c r="B21" s="664">
        <v>13.975903614457801</v>
      </c>
      <c r="C21" s="664">
        <v>24.819686041578301</v>
      </c>
      <c r="D21" s="664">
        <v>19.238389000000002</v>
      </c>
      <c r="E21" s="664">
        <v>11.1244979919679</v>
      </c>
      <c r="F21" s="664">
        <v>7.1277047093763297</v>
      </c>
      <c r="G21" s="664">
        <v>9.1736269999999998</v>
      </c>
      <c r="H21" s="662">
        <v>9.8755519871537505</v>
      </c>
      <c r="I21" s="662">
        <v>11.8795078489605</v>
      </c>
      <c r="J21" s="662">
        <v>10.839452</v>
      </c>
      <c r="K21" s="662">
        <v>12.5301204819277</v>
      </c>
      <c r="L21" s="662">
        <v>16.001697792869301</v>
      </c>
      <c r="M21" s="662">
        <v>14.212479999999999</v>
      </c>
      <c r="N21" s="662">
        <v>15.656362906463301</v>
      </c>
      <c r="O21" s="662">
        <v>22.1986417657046</v>
      </c>
      <c r="P21" s="662">
        <v>18.823207</v>
      </c>
      <c r="Q21" s="662">
        <v>7.8714859437750997</v>
      </c>
      <c r="R21" s="662">
        <v>14.855687606112101</v>
      </c>
      <c r="S21" s="662">
        <v>11.267894</v>
      </c>
      <c r="T21" s="662">
        <v>8.2697711762344408</v>
      </c>
      <c r="U21" s="662">
        <v>16.638370118845501</v>
      </c>
      <c r="V21" s="662">
        <v>12.323352999999999</v>
      </c>
      <c r="W21" s="662">
        <v>2.4889602569249298</v>
      </c>
      <c r="X21" s="662">
        <v>1.56912637828668</v>
      </c>
      <c r="Y21" s="662">
        <v>2.0211410000000001</v>
      </c>
      <c r="Z21" s="662">
        <v>5.4618473895582298</v>
      </c>
      <c r="AA21" s="662">
        <v>7.7216801018243499</v>
      </c>
      <c r="AB21" s="662">
        <v>6.546157</v>
      </c>
      <c r="AC21" s="662">
        <v>7.7880369329586498</v>
      </c>
      <c r="AD21" s="662">
        <v>8.4040747028862501</v>
      </c>
      <c r="AE21" s="662">
        <v>8.0861780000000003</v>
      </c>
      <c r="AF21" s="662">
        <v>8.5174768983527507</v>
      </c>
      <c r="AG21" s="662">
        <v>11.9219346627068</v>
      </c>
      <c r="AH21" s="662">
        <v>10.161004999999999</v>
      </c>
      <c r="AI21" s="664">
        <v>2.61044176706827</v>
      </c>
      <c r="AJ21" s="664">
        <v>4.4142614601018701</v>
      </c>
      <c r="AK21" s="664">
        <v>3.4940479999999998</v>
      </c>
      <c r="AL21" s="664">
        <v>6.70413488558812</v>
      </c>
      <c r="AM21" s="664">
        <v>4.2002545608824802</v>
      </c>
      <c r="AN21" s="664">
        <v>5.4866950000000001</v>
      </c>
      <c r="AO21" s="664">
        <v>2.2233429999999998</v>
      </c>
      <c r="AP21" s="664">
        <v>2.3600249999999998</v>
      </c>
      <c r="AQ21" s="664">
        <v>2.2879130000000001</v>
      </c>
    </row>
    <row r="22" spans="1:43" ht="15" customHeight="1" x14ac:dyDescent="0.2">
      <c r="A22" s="484">
        <v>2011</v>
      </c>
      <c r="B22" s="664">
        <v>12.8226477935054</v>
      </c>
      <c r="C22" s="664">
        <v>20.258236865538699</v>
      </c>
      <c r="D22" s="664">
        <v>16.453467</v>
      </c>
      <c r="E22" s="664">
        <v>8.8713036234902098</v>
      </c>
      <c r="F22" s="664">
        <v>5.3849577214063196</v>
      </c>
      <c r="G22" s="664">
        <v>7.1728670000000001</v>
      </c>
      <c r="H22" s="662">
        <v>7.3688592839300604</v>
      </c>
      <c r="I22" s="662">
        <v>9.0382902938557503</v>
      </c>
      <c r="J22" s="662">
        <v>8.1750910000000001</v>
      </c>
      <c r="K22" s="662">
        <v>9.5376926280716408</v>
      </c>
      <c r="L22" s="662">
        <v>13.223508459483501</v>
      </c>
      <c r="M22" s="662">
        <v>11.345202</v>
      </c>
      <c r="N22" s="662">
        <v>12.1199500208247</v>
      </c>
      <c r="O22" s="662">
        <v>18.521816562778302</v>
      </c>
      <c r="P22" s="662">
        <v>15.227641</v>
      </c>
      <c r="Q22" s="662">
        <v>6.4945878434637798</v>
      </c>
      <c r="R22" s="662">
        <v>13.9804096170971</v>
      </c>
      <c r="S22" s="662">
        <v>10.097985</v>
      </c>
      <c r="T22" s="662">
        <v>6.3696919233971698</v>
      </c>
      <c r="U22" s="662">
        <v>14.4701691896705</v>
      </c>
      <c r="V22" s="662">
        <v>10.28266</v>
      </c>
      <c r="W22" s="662">
        <v>1.2078300708038301</v>
      </c>
      <c r="X22" s="662">
        <v>1.46862483311081</v>
      </c>
      <c r="Y22" s="662">
        <v>1.335607</v>
      </c>
      <c r="Z22" s="662">
        <v>3.2472939217318899</v>
      </c>
      <c r="AA22" s="662">
        <v>5.2092609082813901</v>
      </c>
      <c r="AB22" s="662">
        <v>4.1962780000000004</v>
      </c>
      <c r="AC22" s="662">
        <v>6.6194837635303898</v>
      </c>
      <c r="AD22" s="662">
        <v>6.3640409434801999</v>
      </c>
      <c r="AE22" s="662">
        <v>6.5035369999999997</v>
      </c>
      <c r="AF22" s="662">
        <v>7.6602830974188203</v>
      </c>
      <c r="AG22" s="662">
        <v>9.6170970614425606</v>
      </c>
      <c r="AH22" s="662">
        <v>8.6474779999999996</v>
      </c>
      <c r="AI22" s="664">
        <v>1.99833472106578</v>
      </c>
      <c r="AJ22" s="664">
        <v>3.1597685803293301</v>
      </c>
      <c r="AK22" s="664">
        <v>2.562827</v>
      </c>
      <c r="AL22" s="664">
        <v>4.4564764681382796</v>
      </c>
      <c r="AM22" s="664">
        <v>3.6509349955476398</v>
      </c>
      <c r="AN22" s="664">
        <v>4.0762450000000001</v>
      </c>
      <c r="AO22" s="664">
        <v>2.4074960000000001</v>
      </c>
      <c r="AP22" s="664">
        <v>2.1406339999999999</v>
      </c>
      <c r="AQ22" s="664">
        <v>2.2751009999999998</v>
      </c>
    </row>
    <row r="23" spans="1:43" ht="15" customHeight="1" x14ac:dyDescent="0.2">
      <c r="A23" s="24" t="s">
        <v>89</v>
      </c>
      <c r="B23" s="664">
        <v>12.601800257179599</v>
      </c>
      <c r="C23" s="664">
        <v>19.610507246376802</v>
      </c>
      <c r="D23" s="664">
        <v>16.012198000000001</v>
      </c>
      <c r="E23" s="664">
        <v>7.5010715816545197</v>
      </c>
      <c r="F23" s="664">
        <v>5.7065217391304301</v>
      </c>
      <c r="G23" s="664">
        <v>6.6079980000000003</v>
      </c>
      <c r="H23" s="662">
        <v>7.2898799313893603</v>
      </c>
      <c r="I23" s="662">
        <v>8.4277299501585894</v>
      </c>
      <c r="J23" s="662">
        <v>7.8335480000000004</v>
      </c>
      <c r="K23" s="662">
        <v>9.34819897084048</v>
      </c>
      <c r="L23" s="662">
        <v>12.6358695652174</v>
      </c>
      <c r="M23" s="662">
        <v>10.932081</v>
      </c>
      <c r="N23" s="662">
        <v>12.2588941277325</v>
      </c>
      <c r="O23" s="662">
        <v>16.530797101449298</v>
      </c>
      <c r="P23" s="662">
        <v>14.331277999999999</v>
      </c>
      <c r="Q23" s="662">
        <v>5.9579939991427304</v>
      </c>
      <c r="R23" s="662">
        <v>10.824275362318801</v>
      </c>
      <c r="S23" s="662">
        <v>8.3268599999999999</v>
      </c>
      <c r="T23" s="662">
        <v>5.6174957118353301</v>
      </c>
      <c r="U23" s="662">
        <v>14.0851449275362</v>
      </c>
      <c r="V23" s="662">
        <v>9.7389189999999992</v>
      </c>
      <c r="W23" s="662">
        <v>1.3722126929674101</v>
      </c>
      <c r="X23" s="662">
        <v>1.26811594202899</v>
      </c>
      <c r="Y23" s="662">
        <v>1.3285979999999999</v>
      </c>
      <c r="Z23" s="662">
        <v>3.7735849056603801</v>
      </c>
      <c r="AA23" s="662">
        <v>4.7122791119166303</v>
      </c>
      <c r="AB23" s="662">
        <v>4.2363559999999998</v>
      </c>
      <c r="AC23" s="662">
        <v>5.4007715387912603</v>
      </c>
      <c r="AD23" s="662">
        <v>6.2075215224286397</v>
      </c>
      <c r="AE23" s="662">
        <v>5.7925959999999996</v>
      </c>
      <c r="AF23" s="662">
        <v>6.6037735849056602</v>
      </c>
      <c r="AG23" s="662">
        <v>9.06207521522429</v>
      </c>
      <c r="AH23" s="662">
        <v>7.7931869999999996</v>
      </c>
      <c r="AI23" s="664">
        <v>1.8859837119588501</v>
      </c>
      <c r="AJ23" s="664">
        <v>3.7137681159420302</v>
      </c>
      <c r="AK23" s="664">
        <v>2.7657389999999999</v>
      </c>
      <c r="AL23" s="664">
        <v>4.6312178387650098</v>
      </c>
      <c r="AM23" s="664">
        <v>3.1717263253285002</v>
      </c>
      <c r="AN23" s="664">
        <v>3.9575239999999998</v>
      </c>
      <c r="AO23" s="1124">
        <v>2.02765</v>
      </c>
      <c r="AP23" s="1124">
        <v>1.9831939999999999</v>
      </c>
      <c r="AQ23" s="1124">
        <v>2.0038269999999998</v>
      </c>
    </row>
    <row r="24" spans="1:43" ht="6" customHeight="1" x14ac:dyDescent="0.2">
      <c r="A24" s="159"/>
      <c r="B24" s="159"/>
      <c r="C24" s="159"/>
      <c r="D24" s="205"/>
      <c r="E24" s="159"/>
      <c r="F24" s="159"/>
      <c r="G24" s="205"/>
      <c r="H24" s="485"/>
      <c r="I24" s="485"/>
      <c r="J24" s="310"/>
      <c r="K24" s="159"/>
      <c r="L24" s="159"/>
      <c r="M24" s="205"/>
      <c r="N24" s="159"/>
      <c r="O24" s="159"/>
      <c r="P24" s="205"/>
      <c r="Q24" s="159"/>
      <c r="R24" s="159"/>
      <c r="S24" s="205"/>
      <c r="T24" s="159"/>
      <c r="U24" s="159"/>
      <c r="V24" s="205"/>
      <c r="W24" s="159"/>
      <c r="X24" s="159"/>
      <c r="Y24" s="205"/>
      <c r="Z24" s="159"/>
      <c r="AA24" s="159"/>
      <c r="AB24" s="205"/>
      <c r="AC24" s="159"/>
      <c r="AD24" s="159"/>
      <c r="AE24" s="205"/>
      <c r="AF24" s="159"/>
      <c r="AG24" s="159"/>
      <c r="AH24" s="205"/>
      <c r="AI24" s="159"/>
      <c r="AJ24" s="159"/>
      <c r="AK24" s="205"/>
      <c r="AL24" s="159"/>
      <c r="AM24" s="159"/>
      <c r="AN24" s="205"/>
      <c r="AO24" s="1098"/>
    </row>
    <row r="25" spans="1:43" ht="12.75" customHeight="1" x14ac:dyDescent="0.2">
      <c r="A25" s="1314" t="s">
        <v>233</v>
      </c>
      <c r="B25" s="1314"/>
      <c r="C25" s="1314"/>
      <c r="D25" s="1314"/>
      <c r="E25" s="1314"/>
      <c r="F25" s="1314"/>
      <c r="G25" s="1314"/>
      <c r="H25" s="1314"/>
      <c r="I25" s="1314"/>
      <c r="J25" s="1314"/>
      <c r="K25" s="1314"/>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row>
    <row r="26" spans="1:43" x14ac:dyDescent="0.2">
      <c r="A26" s="1372" t="s">
        <v>234</v>
      </c>
      <c r="B26" s="1372"/>
      <c r="C26" s="1372"/>
      <c r="D26" s="1372"/>
      <c r="E26" s="1372"/>
      <c r="F26" s="1372"/>
      <c r="G26" s="1372"/>
      <c r="H26" s="1372"/>
      <c r="I26" s="1372"/>
      <c r="J26" s="1372"/>
      <c r="K26" s="1372"/>
      <c r="L26" s="1372"/>
      <c r="M26" s="1372"/>
      <c r="N26" s="1372"/>
      <c r="O26" s="1372"/>
      <c r="P26" s="1372"/>
      <c r="Q26" s="1372"/>
      <c r="R26" s="1372"/>
      <c r="S26" s="1372"/>
      <c r="T26" s="1372"/>
      <c r="U26" s="1372"/>
      <c r="V26" s="1372"/>
      <c r="W26" s="1372"/>
      <c r="X26" s="1372"/>
      <c r="Y26" s="1372"/>
      <c r="Z26" s="1372"/>
      <c r="AA26" s="1372"/>
      <c r="AB26" s="1372"/>
      <c r="AC26" s="1372"/>
      <c r="AD26" s="1372"/>
      <c r="AE26" s="1372"/>
      <c r="AF26" s="1372"/>
      <c r="AG26" s="1372"/>
      <c r="AH26" s="1372"/>
      <c r="AI26" s="1372"/>
      <c r="AJ26" s="1372"/>
      <c r="AK26" s="1372"/>
      <c r="AL26" s="1372"/>
      <c r="AM26" s="1372"/>
      <c r="AN26" s="1372"/>
    </row>
    <row r="27" spans="1:43" ht="6" customHeight="1" x14ac:dyDescent="0.2"/>
    <row r="28" spans="1:43" ht="12.75" customHeight="1" x14ac:dyDescent="0.2">
      <c r="A28" s="1331" t="s">
        <v>194</v>
      </c>
      <c r="B28" s="1331"/>
      <c r="C28" s="1331"/>
      <c r="D28" s="1331"/>
      <c r="E28" s="1331"/>
      <c r="F28" s="1331"/>
      <c r="G28" s="1331"/>
      <c r="H28" s="1331"/>
      <c r="I28" s="1331"/>
      <c r="J28" s="1331"/>
      <c r="K28" s="1331"/>
      <c r="L28" s="1331"/>
      <c r="M28" s="1331"/>
      <c r="N28" s="1331"/>
      <c r="O28" s="1331"/>
      <c r="P28" s="1331"/>
      <c r="Q28" s="1331"/>
      <c r="R28" s="1331"/>
      <c r="S28" s="1331"/>
      <c r="T28" s="1331"/>
      <c r="U28" s="1331"/>
      <c r="V28" s="1331"/>
      <c r="W28" s="1331"/>
      <c r="X28" s="1331"/>
      <c r="Y28" s="1331"/>
      <c r="Z28" s="1331"/>
      <c r="AA28" s="1331"/>
      <c r="AB28" s="1331"/>
      <c r="AC28" s="1331"/>
      <c r="AD28" s="1331"/>
      <c r="AE28" s="1331"/>
      <c r="AF28" s="1331"/>
      <c r="AG28" s="1331"/>
      <c r="AH28" s="1331"/>
      <c r="AI28" s="1331"/>
      <c r="AJ28" s="1331"/>
      <c r="AK28" s="1331"/>
      <c r="AL28" s="1331"/>
      <c r="AM28" s="1331"/>
      <c r="AN28" s="1331"/>
    </row>
  </sheetData>
  <mergeCells count="19">
    <mergeCell ref="A28:AN28"/>
    <mergeCell ref="A2:AN2"/>
    <mergeCell ref="B3:D3"/>
    <mergeCell ref="E3:G3"/>
    <mergeCell ref="H3:J3"/>
    <mergeCell ref="K3:M3"/>
    <mergeCell ref="N3:P3"/>
    <mergeCell ref="Q3:S3"/>
    <mergeCell ref="T3:V3"/>
    <mergeCell ref="W3:Y3"/>
    <mergeCell ref="Z3:AB3"/>
    <mergeCell ref="AC3:AE3"/>
    <mergeCell ref="AF3:AH3"/>
    <mergeCell ref="AI3:AK3"/>
    <mergeCell ref="AL3:AN3"/>
    <mergeCell ref="O1:U1"/>
    <mergeCell ref="A25:AN25"/>
    <mergeCell ref="A26:AN26"/>
    <mergeCell ref="AO3:AQ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Q19"/>
  <sheetViews>
    <sheetView workbookViewId="0">
      <pane ySplit="4" topLeftCell="A5" activePane="bottomLeft" state="frozen"/>
      <selection activeCell="A2" sqref="A2:XFD2"/>
      <selection pane="bottomLeft" activeCell="AL30" sqref="AL30"/>
    </sheetView>
  </sheetViews>
  <sheetFormatPr defaultColWidth="9.140625" defaultRowHeight="12.75" x14ac:dyDescent="0.2"/>
  <cols>
    <col min="1" max="1" width="6.7109375" style="587" customWidth="1"/>
    <col min="2" max="43" width="4.7109375" style="587" customWidth="1"/>
    <col min="44" max="16384" width="9.140625" style="587"/>
  </cols>
  <sheetData>
    <row r="1" spans="1:43" ht="30" customHeight="1" x14ac:dyDescent="0.2">
      <c r="A1" s="84"/>
      <c r="B1" s="584"/>
      <c r="C1" s="584"/>
      <c r="D1" s="584"/>
      <c r="E1" s="584"/>
      <c r="F1" s="584"/>
      <c r="G1" s="584"/>
      <c r="H1" s="584"/>
      <c r="I1" s="584"/>
      <c r="J1" s="584"/>
      <c r="K1" s="584"/>
      <c r="L1" s="584"/>
      <c r="M1" s="584"/>
      <c r="N1" s="584"/>
      <c r="O1" s="1327" t="s">
        <v>328</v>
      </c>
      <c r="P1" s="1327"/>
      <c r="Q1" s="1328"/>
      <c r="R1" s="1328"/>
      <c r="S1" s="1328"/>
      <c r="T1" s="1360"/>
      <c r="U1" s="1360"/>
      <c r="V1" s="600"/>
    </row>
    <row r="2" spans="1:43" s="130" customFormat="1" ht="15" customHeight="1" x14ac:dyDescent="0.2">
      <c r="A2" s="1317" t="s">
        <v>235</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1317"/>
    </row>
    <row r="3" spans="1:43" ht="84.75" customHeight="1" x14ac:dyDescent="0.2">
      <c r="A3" s="130"/>
      <c r="B3" s="1373" t="s">
        <v>222</v>
      </c>
      <c r="C3" s="1373"/>
      <c r="D3" s="1373"/>
      <c r="E3" s="1373" t="s">
        <v>223</v>
      </c>
      <c r="F3" s="1373"/>
      <c r="G3" s="1373"/>
      <c r="H3" s="1373" t="s">
        <v>224</v>
      </c>
      <c r="I3" s="1373"/>
      <c r="J3" s="1373"/>
      <c r="K3" s="1373" t="s">
        <v>225</v>
      </c>
      <c r="L3" s="1373"/>
      <c r="M3" s="1373"/>
      <c r="N3" s="1373" t="s">
        <v>226</v>
      </c>
      <c r="O3" s="1373"/>
      <c r="P3" s="1373"/>
      <c r="Q3" s="1373" t="s">
        <v>385</v>
      </c>
      <c r="R3" s="1373"/>
      <c r="S3" s="1373"/>
      <c r="T3" s="1373" t="s">
        <v>386</v>
      </c>
      <c r="U3" s="1373"/>
      <c r="V3" s="1373"/>
      <c r="W3" s="1373" t="s">
        <v>387</v>
      </c>
      <c r="X3" s="1373"/>
      <c r="Y3" s="1373"/>
      <c r="Z3" s="1373" t="s">
        <v>388</v>
      </c>
      <c r="AA3" s="1373"/>
      <c r="AB3" s="1373"/>
      <c r="AC3" s="1373" t="s">
        <v>229</v>
      </c>
      <c r="AD3" s="1373"/>
      <c r="AE3" s="1373"/>
      <c r="AF3" s="1373" t="s">
        <v>230</v>
      </c>
      <c r="AG3" s="1373"/>
      <c r="AH3" s="1373"/>
      <c r="AI3" s="1373" t="s">
        <v>231</v>
      </c>
      <c r="AJ3" s="1373"/>
      <c r="AK3" s="1373"/>
      <c r="AL3" s="1373" t="s">
        <v>232</v>
      </c>
      <c r="AM3" s="1373"/>
      <c r="AN3" s="1373"/>
      <c r="AO3" s="1373" t="s">
        <v>240</v>
      </c>
      <c r="AP3" s="1373"/>
      <c r="AQ3" s="1373"/>
    </row>
    <row r="4" spans="1:43" x14ac:dyDescent="0.2">
      <c r="A4" s="107" t="s">
        <v>39</v>
      </c>
      <c r="B4" s="1118" t="s">
        <v>180</v>
      </c>
      <c r="C4" s="1118" t="s">
        <v>181</v>
      </c>
      <c r="D4" s="1118" t="s">
        <v>382</v>
      </c>
      <c r="E4" s="1118" t="s">
        <v>180</v>
      </c>
      <c r="F4" s="1118" t="s">
        <v>181</v>
      </c>
      <c r="G4" s="1118" t="s">
        <v>382</v>
      </c>
      <c r="H4" s="1118" t="s">
        <v>180</v>
      </c>
      <c r="I4" s="1118" t="s">
        <v>181</v>
      </c>
      <c r="J4" s="1118" t="s">
        <v>382</v>
      </c>
      <c r="K4" s="1118" t="s">
        <v>180</v>
      </c>
      <c r="L4" s="1118" t="s">
        <v>181</v>
      </c>
      <c r="M4" s="1118" t="s">
        <v>382</v>
      </c>
      <c r="N4" s="1118" t="s">
        <v>180</v>
      </c>
      <c r="O4" s="1118" t="s">
        <v>181</v>
      </c>
      <c r="P4" s="1118" t="s">
        <v>382</v>
      </c>
      <c r="Q4" s="1118" t="s">
        <v>180</v>
      </c>
      <c r="R4" s="1118" t="s">
        <v>181</v>
      </c>
      <c r="S4" s="1118" t="s">
        <v>382</v>
      </c>
      <c r="T4" s="1118" t="s">
        <v>180</v>
      </c>
      <c r="U4" s="1118" t="s">
        <v>181</v>
      </c>
      <c r="V4" s="1118" t="s">
        <v>382</v>
      </c>
      <c r="W4" s="1118" t="s">
        <v>180</v>
      </c>
      <c r="X4" s="1118" t="s">
        <v>181</v>
      </c>
      <c r="Y4" s="1118" t="s">
        <v>382</v>
      </c>
      <c r="Z4" s="1118" t="s">
        <v>180</v>
      </c>
      <c r="AA4" s="1118" t="s">
        <v>181</v>
      </c>
      <c r="AB4" s="1118" t="s">
        <v>382</v>
      </c>
      <c r="AC4" s="1118" t="s">
        <v>180</v>
      </c>
      <c r="AD4" s="1118" t="s">
        <v>181</v>
      </c>
      <c r="AE4" s="1118" t="s">
        <v>382</v>
      </c>
      <c r="AF4" s="1118" t="s">
        <v>180</v>
      </c>
      <c r="AG4" s="1118" t="s">
        <v>181</v>
      </c>
      <c r="AH4" s="1118" t="s">
        <v>382</v>
      </c>
      <c r="AI4" s="1118" t="s">
        <v>180</v>
      </c>
      <c r="AJ4" s="1118" t="s">
        <v>181</v>
      </c>
      <c r="AK4" s="1118" t="s">
        <v>382</v>
      </c>
      <c r="AL4" s="1118" t="s">
        <v>180</v>
      </c>
      <c r="AM4" s="1118" t="s">
        <v>181</v>
      </c>
      <c r="AN4" s="1118" t="s">
        <v>382</v>
      </c>
      <c r="AO4" s="1118" t="s">
        <v>180</v>
      </c>
      <c r="AP4" s="1118" t="s">
        <v>181</v>
      </c>
      <c r="AQ4" s="1118" t="s">
        <v>382</v>
      </c>
    </row>
    <row r="5" spans="1:43" ht="6" customHeight="1" x14ac:dyDescent="0.2">
      <c r="A5" s="233"/>
      <c r="B5" s="1119"/>
      <c r="C5" s="1119"/>
      <c r="D5" s="1119"/>
      <c r="E5" s="1119"/>
      <c r="F5" s="1119"/>
      <c r="G5" s="1119"/>
      <c r="H5" s="1119"/>
      <c r="I5" s="1119"/>
      <c r="J5" s="1119"/>
      <c r="K5" s="1119"/>
      <c r="L5" s="1119"/>
      <c r="M5" s="1119"/>
      <c r="N5" s="1119"/>
      <c r="O5" s="1119"/>
      <c r="P5" s="1119"/>
      <c r="Q5" s="1119"/>
      <c r="R5" s="1119"/>
      <c r="S5" s="1119"/>
      <c r="T5" s="1119"/>
      <c r="U5" s="1119"/>
      <c r="V5" s="1119"/>
      <c r="W5" s="1119"/>
      <c r="X5" s="1119"/>
      <c r="Y5" s="1119"/>
      <c r="Z5" s="1119"/>
      <c r="AA5" s="1119"/>
      <c r="AB5" s="1119"/>
      <c r="AC5" s="1119"/>
      <c r="AD5" s="1119"/>
      <c r="AE5" s="1119"/>
      <c r="AF5" s="1119"/>
      <c r="AG5" s="1119"/>
      <c r="AH5" s="1119"/>
      <c r="AI5" s="1119"/>
      <c r="AJ5" s="1119"/>
      <c r="AK5" s="1119"/>
      <c r="AL5" s="1119"/>
      <c r="AM5" s="1119"/>
      <c r="AN5" s="1118"/>
      <c r="AO5" s="1120"/>
      <c r="AP5" s="1120"/>
      <c r="AQ5" s="1120"/>
    </row>
    <row r="6" spans="1:43" ht="15" customHeight="1" x14ac:dyDescent="0.2">
      <c r="A6" s="484">
        <v>2004</v>
      </c>
      <c r="B6" s="664">
        <v>38.195943029779897</v>
      </c>
      <c r="C6" s="664">
        <v>47.508001828989499</v>
      </c>
      <c r="D6" s="664">
        <v>42.713473999999998</v>
      </c>
      <c r="E6" s="188">
        <v>27.374784110535401</v>
      </c>
      <c r="F6" s="188">
        <v>20.311070448307401</v>
      </c>
      <c r="G6" s="188">
        <v>23.954668000000002</v>
      </c>
      <c r="H6" s="188">
        <v>24.9136442141623</v>
      </c>
      <c r="I6" s="188">
        <v>18.655692729766798</v>
      </c>
      <c r="J6" s="188">
        <v>21.866022000000001</v>
      </c>
      <c r="K6" s="188">
        <v>26.597582037996499</v>
      </c>
      <c r="L6" s="188">
        <v>26.578225068618501</v>
      </c>
      <c r="M6" s="188">
        <v>26.591628</v>
      </c>
      <c r="N6" s="188">
        <v>37.910189982728802</v>
      </c>
      <c r="O6" s="188">
        <v>32.647462277091897</v>
      </c>
      <c r="P6" s="188">
        <v>35.352525</v>
      </c>
      <c r="Q6" s="188">
        <v>10.103626943005199</v>
      </c>
      <c r="R6" s="188">
        <v>18.281535648994499</v>
      </c>
      <c r="S6" s="188">
        <v>14.063862</v>
      </c>
      <c r="T6" s="188">
        <v>15.9326424870466</v>
      </c>
      <c r="U6" s="188">
        <v>26.566072245084602</v>
      </c>
      <c r="V6" s="188">
        <v>21.088694</v>
      </c>
      <c r="W6" s="188">
        <v>2.46113989637306</v>
      </c>
      <c r="X6" s="188">
        <v>1.55535224153705</v>
      </c>
      <c r="Y6" s="188">
        <v>2.0270649999999999</v>
      </c>
      <c r="Z6" s="188">
        <v>12.0034542314335</v>
      </c>
      <c r="AA6" s="188">
        <v>12.0311070448307</v>
      </c>
      <c r="AB6" s="188">
        <v>12.023619999999999</v>
      </c>
      <c r="AC6" s="188">
        <v>14.119170984456</v>
      </c>
      <c r="AD6" s="188">
        <v>15.8207590306356</v>
      </c>
      <c r="AE6" s="188">
        <v>14.951438</v>
      </c>
      <c r="AF6" s="188">
        <v>22.841105354058701</v>
      </c>
      <c r="AG6" s="188">
        <v>25.3656307129799</v>
      </c>
      <c r="AH6" s="188">
        <v>24.069814999999998</v>
      </c>
      <c r="AI6" s="188">
        <v>4.9654576856649397</v>
      </c>
      <c r="AJ6" s="188">
        <v>7.5445816186556902</v>
      </c>
      <c r="AK6" s="188">
        <v>6.2127150000000002</v>
      </c>
      <c r="AL6" s="188">
        <v>13.126079447323001</v>
      </c>
      <c r="AM6" s="188">
        <v>6.3557384545038902</v>
      </c>
      <c r="AN6" s="188">
        <v>9.8481240000000003</v>
      </c>
      <c r="AO6" s="697" t="s">
        <v>37</v>
      </c>
      <c r="AP6" s="697" t="s">
        <v>37</v>
      </c>
      <c r="AQ6" s="697" t="s">
        <v>37</v>
      </c>
    </row>
    <row r="7" spans="1:43" ht="15" customHeight="1" x14ac:dyDescent="0.2">
      <c r="A7" s="484">
        <v>2005</v>
      </c>
      <c r="B7" s="664">
        <v>36.049488054607501</v>
      </c>
      <c r="C7" s="664">
        <v>47.174887892376702</v>
      </c>
      <c r="D7" s="664">
        <v>41.468394000000004</v>
      </c>
      <c r="E7" s="188">
        <v>28.1143344709898</v>
      </c>
      <c r="F7" s="188">
        <v>20.0986989681472</v>
      </c>
      <c r="G7" s="188">
        <v>24.209962000000001</v>
      </c>
      <c r="H7" s="188">
        <v>24.957337883958999</v>
      </c>
      <c r="I7" s="188">
        <v>21.748878923766799</v>
      </c>
      <c r="J7" s="188">
        <v>23.380970000000001</v>
      </c>
      <c r="K7" s="188">
        <v>25.767918088737201</v>
      </c>
      <c r="L7" s="188">
        <v>29.686098654708498</v>
      </c>
      <c r="M7" s="188">
        <v>27.667508000000002</v>
      </c>
      <c r="N7" s="188">
        <v>36.406316688006797</v>
      </c>
      <c r="O7" s="188">
        <v>34.7240915208614</v>
      </c>
      <c r="P7" s="188">
        <v>35.587491</v>
      </c>
      <c r="Q7" s="188">
        <v>11.433447098976099</v>
      </c>
      <c r="R7" s="188">
        <v>19.013452914798201</v>
      </c>
      <c r="S7" s="188">
        <v>15.131067</v>
      </c>
      <c r="T7" s="188">
        <v>16.254266211604101</v>
      </c>
      <c r="U7" s="188">
        <v>26.681614349775799</v>
      </c>
      <c r="V7" s="188">
        <v>21.337693999999999</v>
      </c>
      <c r="W7" s="188">
        <v>2.3474178403755901</v>
      </c>
      <c r="X7" s="188">
        <v>1.3452914798206299</v>
      </c>
      <c r="Y7" s="188">
        <v>1.865664</v>
      </c>
      <c r="Z7" s="188">
        <v>10.840802390098199</v>
      </c>
      <c r="AA7" s="188">
        <v>12.920592193808901</v>
      </c>
      <c r="AB7" s="188">
        <v>11.865938999999999</v>
      </c>
      <c r="AC7" s="188">
        <v>13.950511945392501</v>
      </c>
      <c r="AD7" s="188">
        <v>15.964125560538101</v>
      </c>
      <c r="AE7" s="188">
        <v>14.938217</v>
      </c>
      <c r="AF7" s="188">
        <v>21.245733788395899</v>
      </c>
      <c r="AG7" s="188">
        <v>25.616868550919701</v>
      </c>
      <c r="AH7" s="188">
        <v>23.375575000000001</v>
      </c>
      <c r="AI7" s="188">
        <v>5.29236022193769</v>
      </c>
      <c r="AJ7" s="188">
        <v>6.4602960969044396</v>
      </c>
      <c r="AK7" s="188">
        <v>5.8728490000000004</v>
      </c>
      <c r="AL7" s="188">
        <v>11.779769526248399</v>
      </c>
      <c r="AM7" s="188">
        <v>6.2359802602063699</v>
      </c>
      <c r="AN7" s="188">
        <v>9.0953529999999994</v>
      </c>
      <c r="AO7" s="697" t="s">
        <v>37</v>
      </c>
      <c r="AP7" s="697" t="s">
        <v>37</v>
      </c>
      <c r="AQ7" s="697" t="s">
        <v>37</v>
      </c>
    </row>
    <row r="8" spans="1:43" ht="15" customHeight="1" x14ac:dyDescent="0.2">
      <c r="A8" s="484">
        <v>2006</v>
      </c>
      <c r="B8" s="664">
        <v>38.8314374353671</v>
      </c>
      <c r="C8" s="664">
        <v>48.694232861806299</v>
      </c>
      <c r="D8" s="664">
        <v>43.630724999999998</v>
      </c>
      <c r="E8" s="188">
        <v>30.144777662874901</v>
      </c>
      <c r="F8" s="188">
        <v>20.5658324265506</v>
      </c>
      <c r="G8" s="188">
        <v>25.481940999999999</v>
      </c>
      <c r="H8" s="188">
        <v>25.064599483204098</v>
      </c>
      <c r="I8" s="188">
        <v>23.1647634584013</v>
      </c>
      <c r="J8" s="188">
        <v>24.139165999999999</v>
      </c>
      <c r="K8" s="188">
        <v>25.8914728682171</v>
      </c>
      <c r="L8" s="188">
        <v>28.400435255712701</v>
      </c>
      <c r="M8" s="188">
        <v>27.11356</v>
      </c>
      <c r="N8" s="188">
        <v>37.900723888314403</v>
      </c>
      <c r="O8" s="188">
        <v>36.670293797606099</v>
      </c>
      <c r="P8" s="188">
        <v>37.298803999999997</v>
      </c>
      <c r="Q8" s="188">
        <v>12.609819121447</v>
      </c>
      <c r="R8" s="188">
        <v>17.029379760609402</v>
      </c>
      <c r="S8" s="188">
        <v>14.748538999999999</v>
      </c>
      <c r="T8" s="188">
        <v>18.242894056847501</v>
      </c>
      <c r="U8" s="188">
        <v>29.162132752992399</v>
      </c>
      <c r="V8" s="188">
        <v>23.558907000000001</v>
      </c>
      <c r="W8" s="188">
        <v>2.5336091003102399</v>
      </c>
      <c r="X8" s="188">
        <v>1.79445350734095</v>
      </c>
      <c r="Y8" s="188">
        <v>2.1678639999999998</v>
      </c>
      <c r="Z8" s="188">
        <v>11.2144702842377</v>
      </c>
      <c r="AA8" s="188">
        <v>14.689880304679001</v>
      </c>
      <c r="AB8" s="188">
        <v>12.918575000000001</v>
      </c>
      <c r="AC8" s="188">
        <v>15.865633074935401</v>
      </c>
      <c r="AD8" s="188">
        <v>17.083786724700801</v>
      </c>
      <c r="AE8" s="188">
        <v>16.444713</v>
      </c>
      <c r="AF8" s="188">
        <v>24.250258531540801</v>
      </c>
      <c r="AG8" s="188">
        <v>26.101141924959201</v>
      </c>
      <c r="AH8" s="188">
        <v>25.164480000000001</v>
      </c>
      <c r="AI8" s="188">
        <v>5.4780361757105904</v>
      </c>
      <c r="AJ8" s="188">
        <v>7.6128330614464401</v>
      </c>
      <c r="AK8" s="188">
        <v>6.4964149999999998</v>
      </c>
      <c r="AL8" s="188">
        <v>14.6770025839793</v>
      </c>
      <c r="AM8" s="188">
        <v>6.1446438281674798</v>
      </c>
      <c r="AN8" s="188">
        <v>10.507735</v>
      </c>
      <c r="AO8" s="697" t="s">
        <v>37</v>
      </c>
      <c r="AP8" s="697" t="s">
        <v>37</v>
      </c>
      <c r="AQ8" s="697" t="s">
        <v>37</v>
      </c>
    </row>
    <row r="9" spans="1:43" ht="15" customHeight="1" x14ac:dyDescent="0.2">
      <c r="A9" s="484">
        <v>2007</v>
      </c>
      <c r="B9" s="664">
        <v>37.0320252593595</v>
      </c>
      <c r="C9" s="664">
        <v>47.948473282442698</v>
      </c>
      <c r="D9" s="664">
        <v>42.351277000000003</v>
      </c>
      <c r="E9" s="188">
        <v>26.747857465042902</v>
      </c>
      <c r="F9" s="188">
        <v>13.733905579399099</v>
      </c>
      <c r="G9" s="188">
        <v>20.498635</v>
      </c>
      <c r="H9" s="188">
        <v>22.7231740306582</v>
      </c>
      <c r="I9" s="188">
        <v>23.223652837386702</v>
      </c>
      <c r="J9" s="188">
        <v>23.049014</v>
      </c>
      <c r="K9" s="188">
        <v>24.481514878268701</v>
      </c>
      <c r="L9" s="188">
        <v>31.711969480209799</v>
      </c>
      <c r="M9" s="188">
        <v>28.014790999999999</v>
      </c>
      <c r="N9" s="188">
        <v>34.670874661857503</v>
      </c>
      <c r="O9" s="188">
        <v>36.402671755725201</v>
      </c>
      <c r="P9" s="188">
        <v>35.523178000000001</v>
      </c>
      <c r="Q9" s="188">
        <v>10.3246167718665</v>
      </c>
      <c r="R9" s="188">
        <v>18.702290076335899</v>
      </c>
      <c r="S9" s="188">
        <v>14.382490000000001</v>
      </c>
      <c r="T9" s="188">
        <v>17.0423805229937</v>
      </c>
      <c r="U9" s="188">
        <v>29.055343511450399</v>
      </c>
      <c r="V9" s="188">
        <v>22.901259</v>
      </c>
      <c r="W9" s="188">
        <v>1.7583408476104601</v>
      </c>
      <c r="X9" s="188">
        <v>1.24045801526718</v>
      </c>
      <c r="Y9" s="188">
        <v>1.5377449999999999</v>
      </c>
      <c r="Z9" s="188">
        <v>12.1335137573297</v>
      </c>
      <c r="AA9" s="188">
        <v>12.547709923664099</v>
      </c>
      <c r="AB9" s="188">
        <v>12.294815</v>
      </c>
      <c r="AC9" s="188">
        <v>15.238954012623999</v>
      </c>
      <c r="AD9" s="188">
        <v>17.5572519083969</v>
      </c>
      <c r="AE9" s="188">
        <v>16.355041</v>
      </c>
      <c r="AF9" s="188">
        <v>24.357239512855202</v>
      </c>
      <c r="AG9" s="188">
        <v>26.860687022900802</v>
      </c>
      <c r="AH9" s="188">
        <v>25.567257999999999</v>
      </c>
      <c r="AI9" s="188">
        <v>4.9143372407574404</v>
      </c>
      <c r="AJ9" s="188">
        <v>8.6313781592751493</v>
      </c>
      <c r="AK9" s="188">
        <v>6.7229770000000002</v>
      </c>
      <c r="AL9" s="188">
        <v>12.5845737483085</v>
      </c>
      <c r="AM9" s="188">
        <v>7.0133587786259497</v>
      </c>
      <c r="AN9" s="188">
        <v>9.9138300000000008</v>
      </c>
      <c r="AO9" s="188">
        <v>6.2577920000000002</v>
      </c>
      <c r="AP9" s="188">
        <v>3.9467889999999999</v>
      </c>
      <c r="AQ9" s="188">
        <v>5.1691209999999996</v>
      </c>
    </row>
    <row r="10" spans="1:43" ht="15" customHeight="1" x14ac:dyDescent="0.2">
      <c r="A10" s="484">
        <v>2008</v>
      </c>
      <c r="B10" s="664">
        <v>34.167468719923001</v>
      </c>
      <c r="C10" s="664">
        <v>42.939632545931801</v>
      </c>
      <c r="D10" s="664">
        <v>38.361306999999996</v>
      </c>
      <c r="E10" s="188">
        <v>24.687199230028899</v>
      </c>
      <c r="F10" s="188">
        <v>12.2373949579832</v>
      </c>
      <c r="G10" s="188">
        <v>18.737368</v>
      </c>
      <c r="H10" s="188">
        <v>22.088546679499501</v>
      </c>
      <c r="I10" s="188">
        <v>21.364829396325501</v>
      </c>
      <c r="J10" s="188">
        <v>21.727525</v>
      </c>
      <c r="K10" s="188">
        <v>25.444925444925399</v>
      </c>
      <c r="L10" s="188">
        <v>30.603674540682398</v>
      </c>
      <c r="M10" s="188">
        <v>27.909662000000001</v>
      </c>
      <c r="N10" s="188">
        <v>33.926852743022103</v>
      </c>
      <c r="O10" s="188">
        <v>37.867647058823501</v>
      </c>
      <c r="P10" s="188">
        <v>35.828108999999998</v>
      </c>
      <c r="Q10" s="188">
        <v>11.11645813282</v>
      </c>
      <c r="R10" s="188">
        <v>18.267716535433099</v>
      </c>
      <c r="S10" s="188">
        <v>14.570179</v>
      </c>
      <c r="T10" s="188">
        <v>15.0216658642273</v>
      </c>
      <c r="U10" s="188">
        <v>27.296587926509201</v>
      </c>
      <c r="V10" s="188">
        <v>20.910665000000002</v>
      </c>
      <c r="W10" s="188">
        <v>2.3580365736284898</v>
      </c>
      <c r="X10" s="188">
        <v>1.67979002624672</v>
      </c>
      <c r="Y10" s="188">
        <v>2.037102</v>
      </c>
      <c r="Z10" s="188">
        <v>9.3358999037536101</v>
      </c>
      <c r="AA10" s="188">
        <v>14.0157480314961</v>
      </c>
      <c r="AB10" s="188">
        <v>11.557957999999999</v>
      </c>
      <c r="AC10" s="188">
        <v>13.5707410972089</v>
      </c>
      <c r="AD10" s="188">
        <v>15.905511811023599</v>
      </c>
      <c r="AE10" s="188">
        <v>14.69623</v>
      </c>
      <c r="AF10" s="188">
        <v>23.435996150144401</v>
      </c>
      <c r="AG10" s="188">
        <v>25.945378151260499</v>
      </c>
      <c r="AH10" s="188">
        <v>24.644075999999998</v>
      </c>
      <c r="AI10" s="188">
        <v>5.8229066410009596</v>
      </c>
      <c r="AJ10" s="188">
        <v>9.1863517060367492</v>
      </c>
      <c r="AK10" s="188">
        <v>7.4440350000000004</v>
      </c>
      <c r="AL10" s="188">
        <v>11.501443695861401</v>
      </c>
      <c r="AM10" s="188">
        <v>6.2992125984251999</v>
      </c>
      <c r="AN10" s="188">
        <v>8.9919290000000007</v>
      </c>
      <c r="AO10" s="188">
        <v>5.1547340000000004</v>
      </c>
      <c r="AP10" s="188">
        <v>4.789237</v>
      </c>
      <c r="AQ10" s="188">
        <v>4.9749460000000001</v>
      </c>
    </row>
    <row r="11" spans="1:43" ht="15" customHeight="1" x14ac:dyDescent="0.2">
      <c r="A11" s="484">
        <v>2009</v>
      </c>
      <c r="B11" s="664">
        <v>36.166194523134997</v>
      </c>
      <c r="C11" s="664">
        <v>46.031746031746003</v>
      </c>
      <c r="D11" s="664">
        <v>40.866824999999999</v>
      </c>
      <c r="E11" s="188">
        <v>25.530910806984402</v>
      </c>
      <c r="F11" s="188">
        <v>13.9784946236559</v>
      </c>
      <c r="G11" s="188">
        <v>19.969192</v>
      </c>
      <c r="H11" s="188">
        <v>23.9848914069877</v>
      </c>
      <c r="I11" s="188">
        <v>24.0266393442623</v>
      </c>
      <c r="J11" s="188">
        <v>23.989556</v>
      </c>
      <c r="K11" s="188">
        <v>25.106182161396902</v>
      </c>
      <c r="L11" s="188">
        <v>32.411674347158197</v>
      </c>
      <c r="M11" s="188">
        <v>28.594101999999999</v>
      </c>
      <c r="N11" s="188">
        <v>36.4022662889518</v>
      </c>
      <c r="O11" s="188">
        <v>41.342213114754102</v>
      </c>
      <c r="P11" s="188">
        <v>38.782127000000003</v>
      </c>
      <c r="Q11" s="188">
        <v>11.3732892873997</v>
      </c>
      <c r="R11" s="188">
        <v>19.457245263696901</v>
      </c>
      <c r="S11" s="188">
        <v>15.231199</v>
      </c>
      <c r="T11" s="188">
        <v>14.9197355996223</v>
      </c>
      <c r="U11" s="188">
        <v>28.381147540983601</v>
      </c>
      <c r="V11" s="188">
        <v>21.375730999999998</v>
      </c>
      <c r="W11" s="188">
        <v>1.6989145823501699</v>
      </c>
      <c r="X11" s="188">
        <v>1.5360983102918599</v>
      </c>
      <c r="Y11" s="188">
        <v>1.607186</v>
      </c>
      <c r="Z11" s="188">
        <v>9.8205854579792309</v>
      </c>
      <c r="AA11" s="188">
        <v>13.6270491803279</v>
      </c>
      <c r="AB11" s="188">
        <v>11.674403</v>
      </c>
      <c r="AC11" s="188">
        <v>15.958451369216199</v>
      </c>
      <c r="AD11" s="188">
        <v>15.9323770491803</v>
      </c>
      <c r="AE11" s="188">
        <v>15.966343</v>
      </c>
      <c r="AF11" s="188">
        <v>24.2681775259679</v>
      </c>
      <c r="AG11" s="188">
        <v>27.649769585253502</v>
      </c>
      <c r="AH11" s="188">
        <v>25.893418</v>
      </c>
      <c r="AI11" s="188">
        <v>4.8630783758262499</v>
      </c>
      <c r="AJ11" s="188">
        <v>9.8822324628776208</v>
      </c>
      <c r="AK11" s="188">
        <v>7.2742440000000004</v>
      </c>
      <c r="AL11" s="188">
        <v>12.417374881964101</v>
      </c>
      <c r="AM11" s="188">
        <v>7.32206861239119</v>
      </c>
      <c r="AN11" s="188">
        <v>9.963438</v>
      </c>
      <c r="AO11" s="188">
        <v>6.0059839999999998</v>
      </c>
      <c r="AP11" s="188">
        <v>4.9063340000000002</v>
      </c>
      <c r="AQ11" s="188">
        <v>5.4758699999999996</v>
      </c>
    </row>
    <row r="12" spans="1:43" ht="15" customHeight="1" x14ac:dyDescent="0.2">
      <c r="A12" s="484">
        <v>2010</v>
      </c>
      <c r="B12" s="664">
        <v>33.3818534691897</v>
      </c>
      <c r="C12" s="664">
        <v>43.8064859117491</v>
      </c>
      <c r="D12" s="664">
        <v>38.373235999999999</v>
      </c>
      <c r="E12" s="188">
        <v>24.126213592233</v>
      </c>
      <c r="F12" s="188">
        <v>13.4502923976608</v>
      </c>
      <c r="G12" s="188">
        <v>19.030301000000001</v>
      </c>
      <c r="H12" s="188">
        <v>21.165048543689299</v>
      </c>
      <c r="I12" s="188">
        <v>22.5412014885699</v>
      </c>
      <c r="J12" s="188">
        <v>21.834097</v>
      </c>
      <c r="K12" s="188">
        <v>26.650485436893199</v>
      </c>
      <c r="L12" s="188">
        <v>32.0574162679426</v>
      </c>
      <c r="M12" s="188">
        <v>29.239567999999998</v>
      </c>
      <c r="N12" s="188">
        <v>34.514563106796103</v>
      </c>
      <c r="O12" s="188">
        <v>41.702127659574501</v>
      </c>
      <c r="P12" s="188">
        <v>37.926195</v>
      </c>
      <c r="Q12" s="188">
        <v>10.4368932038835</v>
      </c>
      <c r="R12" s="188">
        <v>18.0223285486443</v>
      </c>
      <c r="S12" s="188">
        <v>14.043149</v>
      </c>
      <c r="T12" s="188">
        <v>16.7961165048544</v>
      </c>
      <c r="U12" s="188">
        <v>27.538543328016999</v>
      </c>
      <c r="V12" s="188">
        <v>21.915839999999999</v>
      </c>
      <c r="W12" s="188">
        <v>2.3786407766990298</v>
      </c>
      <c r="X12" s="188">
        <v>1.3297872340425501</v>
      </c>
      <c r="Y12" s="188">
        <v>1.8547819999999999</v>
      </c>
      <c r="Z12" s="188">
        <v>8.7864077669902905</v>
      </c>
      <c r="AA12" s="188">
        <v>12.7127659574468</v>
      </c>
      <c r="AB12" s="188">
        <v>10.647995</v>
      </c>
      <c r="AC12" s="188">
        <v>13.058252427184501</v>
      </c>
      <c r="AD12" s="188">
        <v>16.489361702127699</v>
      </c>
      <c r="AE12" s="188">
        <v>14.701342</v>
      </c>
      <c r="AF12" s="188">
        <v>25.060709082078699</v>
      </c>
      <c r="AG12" s="188">
        <v>28.4574468085106</v>
      </c>
      <c r="AH12" s="188">
        <v>26.694234000000002</v>
      </c>
      <c r="AI12" s="188">
        <v>5.5339805825242703</v>
      </c>
      <c r="AJ12" s="188">
        <v>9.0425531914893593</v>
      </c>
      <c r="AK12" s="188">
        <v>7.2132339999999999</v>
      </c>
      <c r="AL12" s="188">
        <v>11.4563106796117</v>
      </c>
      <c r="AM12" s="188">
        <v>7.7618288144603902</v>
      </c>
      <c r="AN12" s="188">
        <v>9.6911570000000005</v>
      </c>
      <c r="AO12" s="188">
        <v>5.5830029999999997</v>
      </c>
      <c r="AP12" s="188">
        <v>4.5528919999999999</v>
      </c>
      <c r="AQ12" s="188">
        <v>5.0901040000000002</v>
      </c>
    </row>
    <row r="13" spans="1:43" ht="15" customHeight="1" x14ac:dyDescent="0.2">
      <c r="A13" s="484">
        <v>2011</v>
      </c>
      <c r="B13" s="664">
        <v>31.151974040021599</v>
      </c>
      <c r="C13" s="664">
        <v>39.383561643835598</v>
      </c>
      <c r="D13" s="664">
        <v>35.190964999999998</v>
      </c>
      <c r="E13" s="188">
        <v>21.687398593834502</v>
      </c>
      <c r="F13" s="188">
        <v>10.1656196459166</v>
      </c>
      <c r="G13" s="188">
        <v>16.0793</v>
      </c>
      <c r="H13" s="188">
        <v>22.648648648648599</v>
      </c>
      <c r="I13" s="188">
        <v>21.587664191890301</v>
      </c>
      <c r="J13" s="188">
        <v>22.111764999999998</v>
      </c>
      <c r="K13" s="188">
        <v>24.4456462952948</v>
      </c>
      <c r="L13" s="188">
        <v>29.337899543378999</v>
      </c>
      <c r="M13" s="188">
        <v>26.828144999999999</v>
      </c>
      <c r="N13" s="188">
        <v>34.918918918918898</v>
      </c>
      <c r="O13" s="188">
        <v>38.092518560822398</v>
      </c>
      <c r="P13" s="188">
        <v>36.469417999999997</v>
      </c>
      <c r="Q13" s="188">
        <v>9.4104921579231995</v>
      </c>
      <c r="R13" s="188">
        <v>16.210045662100502</v>
      </c>
      <c r="S13" s="188">
        <v>12.724914</v>
      </c>
      <c r="T13" s="188">
        <v>14.602487831260101</v>
      </c>
      <c r="U13" s="188">
        <v>25.242718446601899</v>
      </c>
      <c r="V13" s="188">
        <v>19.808605</v>
      </c>
      <c r="W13" s="188">
        <v>1.24391563007031</v>
      </c>
      <c r="X13" s="188">
        <v>1.0850942318675001</v>
      </c>
      <c r="Y13" s="188">
        <v>1.1864680000000001</v>
      </c>
      <c r="Z13" s="188">
        <v>10.8108108108108</v>
      </c>
      <c r="AA13" s="188">
        <v>12.8995433789954</v>
      </c>
      <c r="AB13" s="188">
        <v>11.825049999999999</v>
      </c>
      <c r="AC13" s="188">
        <v>13.2972972972973</v>
      </c>
      <c r="AD13" s="188">
        <v>13.9269406392694</v>
      </c>
      <c r="AE13" s="188">
        <v>13.597186000000001</v>
      </c>
      <c r="AF13" s="188">
        <v>21.351351351351401</v>
      </c>
      <c r="AG13" s="188">
        <v>24.900057110222701</v>
      </c>
      <c r="AH13" s="188">
        <v>23.087758999999998</v>
      </c>
      <c r="AI13" s="188">
        <v>5.2432432432432403</v>
      </c>
      <c r="AJ13" s="188">
        <v>7.36301369863014</v>
      </c>
      <c r="AK13" s="188">
        <v>6.3092430000000004</v>
      </c>
      <c r="AL13" s="188">
        <v>9.1941590048674993</v>
      </c>
      <c r="AM13" s="188">
        <v>5.9931506849315097</v>
      </c>
      <c r="AN13" s="188">
        <v>7.6530139999999998</v>
      </c>
      <c r="AO13" s="188">
        <v>5.8399530000000004</v>
      </c>
      <c r="AP13" s="188">
        <v>5.0291750000000004</v>
      </c>
      <c r="AQ13" s="188">
        <v>5.4627129999999999</v>
      </c>
    </row>
    <row r="14" spans="1:43" ht="15" customHeight="1" x14ac:dyDescent="0.2">
      <c r="A14" s="24" t="s">
        <v>89</v>
      </c>
      <c r="B14" s="664">
        <v>30.0987797791981</v>
      </c>
      <c r="C14" s="664">
        <v>39.938837920489298</v>
      </c>
      <c r="D14" s="664">
        <v>34.847175999999997</v>
      </c>
      <c r="E14" s="188">
        <v>19.360465116279101</v>
      </c>
      <c r="F14" s="188">
        <v>9.2966360856269095</v>
      </c>
      <c r="G14" s="188">
        <v>14.435585</v>
      </c>
      <c r="H14" s="188">
        <v>19.872167344567099</v>
      </c>
      <c r="I14" s="188">
        <v>18.5434516523868</v>
      </c>
      <c r="J14" s="188">
        <v>19.201908</v>
      </c>
      <c r="K14" s="188">
        <v>23.546511627907002</v>
      </c>
      <c r="L14" s="188">
        <v>26.5605875152999</v>
      </c>
      <c r="M14" s="188">
        <v>25.006436000000001</v>
      </c>
      <c r="N14" s="188">
        <v>31.395348837209301</v>
      </c>
      <c r="O14" s="188">
        <v>34.088127294981597</v>
      </c>
      <c r="P14" s="188">
        <v>32.694719999999997</v>
      </c>
      <c r="Q14" s="188">
        <v>10.1685066821615</v>
      </c>
      <c r="R14" s="188">
        <v>14.8623853211009</v>
      </c>
      <c r="S14" s="188">
        <v>12.444353</v>
      </c>
      <c r="T14" s="188">
        <v>15.107495642068599</v>
      </c>
      <c r="U14" s="188">
        <v>23.241590214067301</v>
      </c>
      <c r="V14" s="188">
        <v>19.042248000000001</v>
      </c>
      <c r="W14" s="188">
        <v>1.80232558139535</v>
      </c>
      <c r="X14" s="188">
        <v>1.40672782874618</v>
      </c>
      <c r="Y14" s="188">
        <v>1.606427</v>
      </c>
      <c r="Z14" s="188">
        <v>8.4883720930232496</v>
      </c>
      <c r="AA14" s="188">
        <v>11.253822629969401</v>
      </c>
      <c r="AB14" s="188">
        <v>9.8179219999999994</v>
      </c>
      <c r="AC14" s="188">
        <v>13.131900058105799</v>
      </c>
      <c r="AD14" s="188">
        <v>13.394495412844</v>
      </c>
      <c r="AE14" s="188">
        <v>13.237157</v>
      </c>
      <c r="AF14" s="188">
        <v>22.790697674418599</v>
      </c>
      <c r="AG14" s="188">
        <v>22.521419828641399</v>
      </c>
      <c r="AH14" s="188">
        <v>22.647455000000001</v>
      </c>
      <c r="AI14" s="188">
        <v>5.2906976744186096</v>
      </c>
      <c r="AJ14" s="188">
        <v>6.7278287461773703</v>
      </c>
      <c r="AK14" s="188">
        <v>5.9861399999999998</v>
      </c>
      <c r="AL14" s="188">
        <v>10.8720930232558</v>
      </c>
      <c r="AM14" s="188">
        <v>4.7735618115055098</v>
      </c>
      <c r="AN14" s="1123">
        <v>7.9087490000000003</v>
      </c>
      <c r="AO14" s="1123">
        <v>4.590598</v>
      </c>
      <c r="AP14" s="1123">
        <v>4.3272719999999998</v>
      </c>
      <c r="AQ14" s="1123">
        <v>4.4583209999999998</v>
      </c>
    </row>
    <row r="15" spans="1:43" ht="6" customHeight="1" x14ac:dyDescent="0.2">
      <c r="A15" s="159"/>
      <c r="B15" s="159"/>
      <c r="C15" s="159"/>
      <c r="D15" s="205"/>
      <c r="E15" s="159"/>
      <c r="F15" s="159"/>
      <c r="G15" s="205"/>
      <c r="H15" s="485"/>
      <c r="I15" s="485"/>
      <c r="J15" s="310"/>
      <c r="K15" s="159"/>
      <c r="L15" s="159"/>
      <c r="M15" s="205"/>
      <c r="N15" s="159"/>
      <c r="O15" s="159"/>
      <c r="P15" s="205"/>
      <c r="Q15" s="159"/>
      <c r="R15" s="159"/>
      <c r="S15" s="205"/>
      <c r="T15" s="159"/>
      <c r="U15" s="159"/>
      <c r="V15" s="205"/>
      <c r="W15" s="159"/>
      <c r="X15" s="159"/>
      <c r="Y15" s="205"/>
      <c r="Z15" s="159"/>
      <c r="AA15" s="159"/>
      <c r="AB15" s="205"/>
      <c r="AC15" s="159"/>
      <c r="AD15" s="159"/>
      <c r="AE15" s="205"/>
      <c r="AF15" s="159"/>
      <c r="AG15" s="159"/>
      <c r="AH15" s="205"/>
      <c r="AI15" s="159"/>
      <c r="AJ15" s="159"/>
      <c r="AK15" s="205"/>
      <c r="AL15" s="159"/>
      <c r="AM15" s="159"/>
      <c r="AN15" s="205"/>
    </row>
    <row r="16" spans="1:43" ht="15" customHeight="1" x14ac:dyDescent="0.2">
      <c r="A16" s="1314" t="s">
        <v>233</v>
      </c>
      <c r="B16" s="1314"/>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row>
    <row r="17" spans="1:40" x14ac:dyDescent="0.2">
      <c r="A17" s="1372" t="s">
        <v>234</v>
      </c>
      <c r="B17" s="1372"/>
      <c r="C17" s="1372"/>
      <c r="D17" s="1372"/>
      <c r="E17" s="1372"/>
      <c r="F17" s="1372"/>
      <c r="G17" s="1372"/>
      <c r="H17" s="1372"/>
      <c r="I17" s="1372"/>
      <c r="J17" s="1372"/>
      <c r="K17" s="1372"/>
      <c r="L17" s="1372"/>
      <c r="M17" s="1372"/>
      <c r="N17" s="1372"/>
      <c r="O17" s="1372"/>
      <c r="P17" s="1372"/>
      <c r="Q17" s="1372"/>
      <c r="R17" s="1372"/>
      <c r="S17" s="1372"/>
      <c r="T17" s="1372"/>
      <c r="U17" s="1372"/>
      <c r="V17" s="1372"/>
      <c r="W17" s="1372"/>
      <c r="X17" s="1372"/>
      <c r="Y17" s="1372"/>
      <c r="Z17" s="1372"/>
      <c r="AA17" s="1372"/>
      <c r="AB17" s="1372"/>
      <c r="AC17" s="1372"/>
      <c r="AD17" s="1372"/>
      <c r="AE17" s="1372"/>
      <c r="AF17" s="1372"/>
      <c r="AG17" s="1372"/>
      <c r="AH17" s="1372"/>
      <c r="AI17" s="1372"/>
      <c r="AJ17" s="1372"/>
      <c r="AK17" s="1372"/>
      <c r="AL17" s="1372"/>
      <c r="AM17" s="1372"/>
      <c r="AN17" s="1372"/>
    </row>
    <row r="18" spans="1:40" ht="6" customHeight="1" x14ac:dyDescent="0.2"/>
    <row r="19" spans="1:40" ht="12.75" customHeight="1" x14ac:dyDescent="0.2">
      <c r="A19" s="1331" t="s">
        <v>194</v>
      </c>
      <c r="B19" s="1331"/>
      <c r="C19" s="1331"/>
      <c r="D19" s="1331"/>
      <c r="E19" s="1331"/>
      <c r="F19" s="1331"/>
      <c r="G19" s="1331"/>
      <c r="H19" s="1331"/>
      <c r="I19" s="1331"/>
      <c r="J19" s="1331"/>
      <c r="K19" s="1331"/>
      <c r="L19" s="1331"/>
      <c r="M19" s="1331"/>
      <c r="N19" s="1331"/>
      <c r="O19" s="1331"/>
      <c r="P19" s="1331"/>
      <c r="Q19" s="1331"/>
      <c r="R19" s="1331"/>
      <c r="S19" s="1331"/>
      <c r="T19" s="1331"/>
      <c r="U19" s="1331"/>
      <c r="V19" s="1331"/>
      <c r="W19" s="1331"/>
      <c r="X19" s="1331"/>
      <c r="Y19" s="1331"/>
      <c r="Z19" s="1331"/>
      <c r="AA19" s="1331"/>
      <c r="AB19" s="1331"/>
      <c r="AC19" s="1331"/>
      <c r="AD19" s="1331"/>
      <c r="AE19" s="1331"/>
      <c r="AF19" s="1331"/>
      <c r="AG19" s="1331"/>
      <c r="AH19" s="1331"/>
      <c r="AI19" s="1331"/>
      <c r="AJ19" s="1331"/>
      <c r="AK19" s="1331"/>
      <c r="AL19" s="1331"/>
      <c r="AM19" s="1331"/>
      <c r="AN19" s="1331"/>
    </row>
  </sheetData>
  <mergeCells count="19">
    <mergeCell ref="A17:AN17"/>
    <mergeCell ref="A19:AN19"/>
    <mergeCell ref="W3:Y3"/>
    <mergeCell ref="Z3:AB3"/>
    <mergeCell ref="AC3:AE3"/>
    <mergeCell ref="AF3:AH3"/>
    <mergeCell ref="AI3:AK3"/>
    <mergeCell ref="B3:D3"/>
    <mergeCell ref="E3:G3"/>
    <mergeCell ref="H3:J3"/>
    <mergeCell ref="K3:M3"/>
    <mergeCell ref="N3:P3"/>
    <mergeCell ref="Q3:S3"/>
    <mergeCell ref="T3:V3"/>
    <mergeCell ref="AO3:AQ3"/>
    <mergeCell ref="O1:U1"/>
    <mergeCell ref="AL3:AN3"/>
    <mergeCell ref="A2:AN2"/>
    <mergeCell ref="A16:AN16"/>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BL15"/>
  <sheetViews>
    <sheetView zoomScaleNormal="100" workbookViewId="0">
      <pane ySplit="4" topLeftCell="A5" activePane="bottomLeft" state="frozen"/>
      <selection activeCell="A2" sqref="A2:XFD2"/>
      <selection pane="bottomLeft" activeCell="A12" sqref="A12:XFD12"/>
    </sheetView>
  </sheetViews>
  <sheetFormatPr defaultColWidth="9.140625" defaultRowHeight="15" x14ac:dyDescent="0.25"/>
  <cols>
    <col min="1" max="1" width="6.7109375" style="37" customWidth="1"/>
    <col min="2" max="64" width="4.7109375" style="37" customWidth="1"/>
    <col min="65" max="16384" width="9.140625" style="37"/>
  </cols>
  <sheetData>
    <row r="1" spans="1:64" ht="31.5" customHeight="1" x14ac:dyDescent="0.25">
      <c r="A1" s="349"/>
      <c r="B1" s="117"/>
      <c r="C1" s="117"/>
      <c r="D1" s="550"/>
      <c r="E1" s="117"/>
      <c r="F1" s="117"/>
      <c r="G1" s="550"/>
      <c r="H1" s="117"/>
      <c r="I1" s="117"/>
      <c r="J1" s="550"/>
      <c r="K1" s="117"/>
      <c r="L1" s="117"/>
      <c r="M1" s="550"/>
      <c r="N1" s="117"/>
      <c r="O1" s="1311" t="s">
        <v>328</v>
      </c>
      <c r="P1" s="1311"/>
      <c r="Q1" s="1312"/>
      <c r="R1" s="1312"/>
      <c r="S1" s="1312"/>
      <c r="T1" s="1322"/>
      <c r="U1" s="1322"/>
      <c r="V1" s="548"/>
      <c r="W1" s="117"/>
      <c r="X1" s="74"/>
      <c r="Y1" s="74"/>
      <c r="Z1" s="74"/>
      <c r="AA1" s="74"/>
      <c r="AB1" s="74"/>
      <c r="AC1" s="74"/>
      <c r="AD1" s="74"/>
      <c r="AE1" s="74"/>
    </row>
    <row r="2" spans="1:64" ht="15" customHeight="1" x14ac:dyDescent="0.25">
      <c r="A2" s="1317" t="s">
        <v>451</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1317"/>
      <c r="AO2" s="1317"/>
      <c r="AP2" s="1317"/>
      <c r="AQ2" s="1317"/>
      <c r="AR2" s="1317"/>
      <c r="AS2" s="1317"/>
      <c r="AT2" s="1317"/>
      <c r="AU2" s="1317"/>
      <c r="AV2" s="1317"/>
      <c r="AW2" s="1317"/>
      <c r="AX2" s="1317"/>
      <c r="AY2" s="1317"/>
      <c r="AZ2" s="1317"/>
      <c r="BA2" s="1317"/>
      <c r="BB2" s="1317"/>
      <c r="BC2" s="1317"/>
      <c r="BD2" s="1317"/>
      <c r="BE2" s="1317"/>
      <c r="BF2" s="1317"/>
      <c r="BG2" s="1317"/>
      <c r="BH2" s="1317"/>
      <c r="BI2" s="1317"/>
      <c r="BJ2" s="1317"/>
      <c r="BK2" s="1317"/>
      <c r="BL2" s="1317"/>
    </row>
    <row r="3" spans="1:64" ht="105" customHeight="1" x14ac:dyDescent="0.25">
      <c r="A3" s="130"/>
      <c r="B3" s="1354" t="s">
        <v>243</v>
      </c>
      <c r="C3" s="1354"/>
      <c r="D3" s="1354"/>
      <c r="E3" s="1354" t="s">
        <v>236</v>
      </c>
      <c r="F3" s="1354"/>
      <c r="G3" s="1354"/>
      <c r="H3" s="1354" t="s">
        <v>244</v>
      </c>
      <c r="I3" s="1354"/>
      <c r="J3" s="1354"/>
      <c r="K3" s="1354" t="s">
        <v>237</v>
      </c>
      <c r="L3" s="1354"/>
      <c r="M3" s="1354"/>
      <c r="N3" s="1354" t="s">
        <v>238</v>
      </c>
      <c r="O3" s="1354"/>
      <c r="P3" s="1354"/>
      <c r="Q3" s="1354" t="s">
        <v>239</v>
      </c>
      <c r="R3" s="1354"/>
      <c r="S3" s="1354"/>
      <c r="T3" s="1354" t="s">
        <v>225</v>
      </c>
      <c r="U3" s="1354"/>
      <c r="V3" s="1354"/>
      <c r="W3" s="1354" t="s">
        <v>226</v>
      </c>
      <c r="X3" s="1354"/>
      <c r="Y3" s="1354"/>
      <c r="Z3" s="1354" t="s">
        <v>227</v>
      </c>
      <c r="AA3" s="1354"/>
      <c r="AB3" s="1354"/>
      <c r="AC3" s="1354" t="s">
        <v>228</v>
      </c>
      <c r="AD3" s="1354"/>
      <c r="AE3" s="1354"/>
      <c r="AF3" s="1354" t="s">
        <v>245</v>
      </c>
      <c r="AG3" s="1354"/>
      <c r="AH3" s="1354"/>
      <c r="AI3" s="1354" t="s">
        <v>340</v>
      </c>
      <c r="AJ3" s="1354"/>
      <c r="AK3" s="1354"/>
      <c r="AL3" s="1354" t="s">
        <v>246</v>
      </c>
      <c r="AM3" s="1354"/>
      <c r="AN3" s="1354"/>
      <c r="AO3" s="1354" t="s">
        <v>394</v>
      </c>
      <c r="AP3" s="1354"/>
      <c r="AQ3" s="1354"/>
      <c r="AR3" s="1354" t="s">
        <v>247</v>
      </c>
      <c r="AS3" s="1354"/>
      <c r="AT3" s="1354"/>
      <c r="AU3" s="1354" t="s">
        <v>240</v>
      </c>
      <c r="AV3" s="1354"/>
      <c r="AW3" s="1354"/>
      <c r="AX3" s="1354" t="s">
        <v>241</v>
      </c>
      <c r="AY3" s="1354"/>
      <c r="AZ3" s="1354"/>
      <c r="BA3" s="1354" t="s">
        <v>391</v>
      </c>
      <c r="BB3" s="1354"/>
      <c r="BC3" s="1354"/>
      <c r="BD3" s="1354" t="s">
        <v>242</v>
      </c>
      <c r="BE3" s="1354"/>
      <c r="BF3" s="1354"/>
      <c r="BG3" s="1354" t="s">
        <v>393</v>
      </c>
      <c r="BH3" s="1354"/>
      <c r="BI3" s="1354"/>
      <c r="BJ3" s="1354" t="s">
        <v>348</v>
      </c>
      <c r="BK3" s="1354"/>
      <c r="BL3" s="1354"/>
    </row>
    <row r="4" spans="1:64" x14ac:dyDescent="0.25">
      <c r="A4" s="107" t="s">
        <v>39</v>
      </c>
      <c r="B4" s="112" t="s">
        <v>180</v>
      </c>
      <c r="C4" s="546" t="s">
        <v>181</v>
      </c>
      <c r="D4" s="546" t="s">
        <v>382</v>
      </c>
      <c r="E4" s="546" t="s">
        <v>180</v>
      </c>
      <c r="F4" s="546" t="s">
        <v>181</v>
      </c>
      <c r="G4" s="546" t="s">
        <v>382</v>
      </c>
      <c r="H4" s="546" t="s">
        <v>180</v>
      </c>
      <c r="I4" s="546" t="s">
        <v>181</v>
      </c>
      <c r="J4" s="546" t="s">
        <v>382</v>
      </c>
      <c r="K4" s="546" t="s">
        <v>180</v>
      </c>
      <c r="L4" s="546" t="s">
        <v>181</v>
      </c>
      <c r="M4" s="546" t="s">
        <v>382</v>
      </c>
      <c r="N4" s="546" t="s">
        <v>180</v>
      </c>
      <c r="O4" s="546" t="s">
        <v>181</v>
      </c>
      <c r="P4" s="546" t="s">
        <v>382</v>
      </c>
      <c r="Q4" s="546" t="s">
        <v>180</v>
      </c>
      <c r="R4" s="546" t="s">
        <v>181</v>
      </c>
      <c r="S4" s="546" t="s">
        <v>382</v>
      </c>
      <c r="T4" s="546" t="s">
        <v>180</v>
      </c>
      <c r="U4" s="546" t="s">
        <v>181</v>
      </c>
      <c r="V4" s="546" t="s">
        <v>382</v>
      </c>
      <c r="W4" s="546" t="s">
        <v>180</v>
      </c>
      <c r="X4" s="546" t="s">
        <v>181</v>
      </c>
      <c r="Y4" s="546" t="s">
        <v>382</v>
      </c>
      <c r="Z4" s="546" t="s">
        <v>180</v>
      </c>
      <c r="AA4" s="546" t="s">
        <v>181</v>
      </c>
      <c r="AB4" s="546" t="s">
        <v>382</v>
      </c>
      <c r="AC4" s="546" t="s">
        <v>180</v>
      </c>
      <c r="AD4" s="546" t="s">
        <v>181</v>
      </c>
      <c r="AE4" s="546" t="s">
        <v>382</v>
      </c>
      <c r="AF4" s="546" t="s">
        <v>180</v>
      </c>
      <c r="AG4" s="546" t="s">
        <v>181</v>
      </c>
      <c r="AH4" s="546" t="s">
        <v>382</v>
      </c>
      <c r="AI4" s="546" t="s">
        <v>180</v>
      </c>
      <c r="AJ4" s="546" t="s">
        <v>181</v>
      </c>
      <c r="AK4" s="546" t="s">
        <v>382</v>
      </c>
      <c r="AL4" s="546" t="s">
        <v>180</v>
      </c>
      <c r="AM4" s="546" t="s">
        <v>181</v>
      </c>
      <c r="AN4" s="546" t="s">
        <v>382</v>
      </c>
      <c r="AO4" s="546" t="s">
        <v>180</v>
      </c>
      <c r="AP4" s="546" t="s">
        <v>181</v>
      </c>
      <c r="AQ4" s="546" t="s">
        <v>382</v>
      </c>
      <c r="AR4" s="546" t="s">
        <v>180</v>
      </c>
      <c r="AS4" s="546" t="s">
        <v>181</v>
      </c>
      <c r="AT4" s="546" t="s">
        <v>382</v>
      </c>
      <c r="AU4" s="546" t="s">
        <v>180</v>
      </c>
      <c r="AV4" s="546" t="s">
        <v>181</v>
      </c>
      <c r="AW4" s="546" t="s">
        <v>382</v>
      </c>
      <c r="AX4" s="546" t="s">
        <v>180</v>
      </c>
      <c r="AY4" s="546" t="s">
        <v>181</v>
      </c>
      <c r="AZ4" s="546" t="s">
        <v>382</v>
      </c>
      <c r="BA4" s="546" t="s">
        <v>180</v>
      </c>
      <c r="BB4" s="546" t="s">
        <v>181</v>
      </c>
      <c r="BC4" s="546" t="s">
        <v>382</v>
      </c>
      <c r="BD4" s="546" t="s">
        <v>180</v>
      </c>
      <c r="BE4" s="546" t="s">
        <v>181</v>
      </c>
      <c r="BF4" s="546" t="s">
        <v>382</v>
      </c>
      <c r="BG4" s="648" t="s">
        <v>180</v>
      </c>
      <c r="BH4" s="648" t="s">
        <v>181</v>
      </c>
      <c r="BI4" s="648" t="s">
        <v>382</v>
      </c>
      <c r="BJ4" s="546" t="s">
        <v>180</v>
      </c>
      <c r="BK4" s="546" t="s">
        <v>181</v>
      </c>
      <c r="BL4" s="546" t="s">
        <v>382</v>
      </c>
    </row>
    <row r="5" spans="1:64" ht="6" customHeight="1" x14ac:dyDescent="0.25">
      <c r="A5" s="233"/>
      <c r="B5" s="285"/>
      <c r="C5" s="313"/>
      <c r="D5" s="554"/>
      <c r="E5" s="285"/>
      <c r="F5" s="313"/>
      <c r="G5" s="313"/>
      <c r="H5" s="285"/>
      <c r="I5" s="313"/>
      <c r="J5" s="313"/>
      <c r="K5" s="285"/>
      <c r="L5" s="313"/>
      <c r="M5" s="313"/>
      <c r="N5" s="285"/>
      <c r="O5" s="313"/>
      <c r="P5" s="313"/>
      <c r="Q5" s="285"/>
      <c r="R5" s="313"/>
      <c r="S5" s="313"/>
      <c r="T5" s="285"/>
      <c r="U5" s="313"/>
      <c r="V5" s="313"/>
      <c r="W5" s="285"/>
      <c r="X5" s="313"/>
      <c r="Y5" s="313"/>
      <c r="Z5" s="285"/>
      <c r="AA5" s="313"/>
      <c r="AB5" s="313"/>
      <c r="AC5" s="285"/>
      <c r="AD5" s="313"/>
      <c r="AE5" s="313"/>
      <c r="AF5" s="285"/>
      <c r="AG5" s="313"/>
      <c r="AH5" s="313"/>
      <c r="AI5" s="313"/>
      <c r="AJ5" s="313"/>
      <c r="AK5" s="313"/>
      <c r="AL5" s="285"/>
      <c r="AM5" s="313"/>
      <c r="AN5" s="313"/>
      <c r="AO5" s="285"/>
      <c r="AP5" s="313"/>
      <c r="AQ5" s="313"/>
      <c r="AR5" s="285"/>
      <c r="AS5" s="313"/>
      <c r="AT5" s="313"/>
      <c r="AU5" s="285"/>
      <c r="AV5" s="313"/>
      <c r="AW5" s="313"/>
      <c r="AX5" s="285"/>
      <c r="AY5" s="313"/>
      <c r="AZ5" s="313"/>
      <c r="BA5" s="285"/>
      <c r="BB5" s="313"/>
      <c r="BC5" s="313"/>
      <c r="BD5" s="285"/>
      <c r="BE5" s="313"/>
      <c r="BF5" s="554"/>
      <c r="BG5" s="554"/>
      <c r="BH5" s="554"/>
      <c r="BI5" s="554"/>
    </row>
    <row r="6" spans="1:64" ht="12.75" customHeight="1" x14ac:dyDescent="0.25">
      <c r="A6" s="28" t="s">
        <v>90</v>
      </c>
      <c r="B6" s="664">
        <v>9.2295345104333908</v>
      </c>
      <c r="C6" s="664">
        <v>14.5850796311819</v>
      </c>
      <c r="D6" s="664">
        <v>11.841055140206107</v>
      </c>
      <c r="E6" s="664">
        <v>5.8186195826645299</v>
      </c>
      <c r="F6" s="664">
        <v>4.27314620863008</v>
      </c>
      <c r="G6" s="664">
        <v>5.0601158635171011</v>
      </c>
      <c r="H6" s="664">
        <v>5.7406663990365301</v>
      </c>
      <c r="I6" s="664">
        <v>7.2056975282781703</v>
      </c>
      <c r="J6" s="664">
        <v>6.440366091871268</v>
      </c>
      <c r="K6" s="664">
        <v>2.1678040947410699</v>
      </c>
      <c r="L6" s="664">
        <v>3.4771679932970301</v>
      </c>
      <c r="M6" s="664">
        <v>2.7998003238264588</v>
      </c>
      <c r="N6" s="664">
        <v>3.17014446227929</v>
      </c>
      <c r="O6" s="664">
        <v>3.0595138306789602</v>
      </c>
      <c r="P6" s="664">
        <v>3.1046078647813871</v>
      </c>
      <c r="Q6" s="664">
        <v>3.5714285714285698</v>
      </c>
      <c r="R6" s="664">
        <v>3.7704231252618299</v>
      </c>
      <c r="S6" s="664">
        <v>3.6579248122706312</v>
      </c>
      <c r="T6" s="664">
        <v>8.1460674157303394</v>
      </c>
      <c r="U6" s="664">
        <v>12.9032258064516</v>
      </c>
      <c r="V6" s="664">
        <v>10.465942382356477</v>
      </c>
      <c r="W6" s="664">
        <v>9.4339622641509404</v>
      </c>
      <c r="X6" s="664">
        <v>13.998323554065401</v>
      </c>
      <c r="Y6" s="664">
        <v>11.665397352895864</v>
      </c>
      <c r="Z6" s="664">
        <v>4.5363307908470496</v>
      </c>
      <c r="AA6" s="664">
        <v>10.4777870913663</v>
      </c>
      <c r="AB6" s="664">
        <v>7.4499108153876614</v>
      </c>
      <c r="AC6" s="664">
        <v>4.4141252006420499</v>
      </c>
      <c r="AD6" s="664">
        <v>10.599078341013801</v>
      </c>
      <c r="AE6" s="664">
        <v>7.4377321224400035</v>
      </c>
      <c r="AF6" s="664">
        <v>3.53130016051364</v>
      </c>
      <c r="AG6" s="664">
        <v>4.7339757017176396</v>
      </c>
      <c r="AH6" s="698">
        <v>4.1189</v>
      </c>
      <c r="AI6" s="505" t="s">
        <v>37</v>
      </c>
      <c r="AJ6" s="505" t="s">
        <v>37</v>
      </c>
      <c r="AK6" s="505" t="s">
        <v>37</v>
      </c>
      <c r="AL6" s="664">
        <v>6.1797752808988804</v>
      </c>
      <c r="AM6" s="664">
        <v>10.0125680770842</v>
      </c>
      <c r="AN6" s="699">
        <v>8.0271000000000008</v>
      </c>
      <c r="AO6" s="664">
        <v>1.32423756019262</v>
      </c>
      <c r="AP6" s="664">
        <v>2.4308466051969799</v>
      </c>
      <c r="AQ6" s="664">
        <v>1.8722735320978841</v>
      </c>
      <c r="AR6" s="664">
        <v>3.2517061421115998</v>
      </c>
      <c r="AS6" s="664">
        <v>2.9337803855825699</v>
      </c>
      <c r="AT6" s="664">
        <v>3.1206968089825331</v>
      </c>
      <c r="AU6" s="664">
        <v>1.6051364365971099</v>
      </c>
      <c r="AV6" s="664">
        <v>1.71835708298407</v>
      </c>
      <c r="AW6" s="664">
        <v>1.6895438202625055</v>
      </c>
      <c r="AX6" s="664">
        <v>7.5873143315937401</v>
      </c>
      <c r="AY6" s="664">
        <v>5.7813154587348103</v>
      </c>
      <c r="AZ6" s="664">
        <v>6.7260791271157636</v>
      </c>
      <c r="BA6" s="697" t="s">
        <v>37</v>
      </c>
      <c r="BB6" s="697" t="s">
        <v>37</v>
      </c>
      <c r="BC6" s="697" t="s">
        <v>37</v>
      </c>
      <c r="BD6" s="664">
        <v>2.8502609393817702</v>
      </c>
      <c r="BE6" s="664">
        <v>2.84876413908672</v>
      </c>
      <c r="BF6" s="664">
        <v>2.8674592532237373</v>
      </c>
      <c r="BG6" s="697" t="s">
        <v>37</v>
      </c>
      <c r="BH6" s="697" t="s">
        <v>37</v>
      </c>
      <c r="BI6" s="697" t="s">
        <v>37</v>
      </c>
      <c r="BJ6" s="697" t="s">
        <v>37</v>
      </c>
      <c r="BK6" s="697" t="s">
        <v>37</v>
      </c>
      <c r="BL6" s="697" t="s">
        <v>37</v>
      </c>
    </row>
    <row r="7" spans="1:64" ht="13.5" customHeight="1" x14ac:dyDescent="0.25">
      <c r="A7" s="132">
        <v>2013</v>
      </c>
      <c r="B7" s="664">
        <v>6.7201221840397096</v>
      </c>
      <c r="C7" s="664">
        <v>10.953346855983799</v>
      </c>
      <c r="D7" s="664">
        <v>8.7626309310274948</v>
      </c>
      <c r="E7" s="664">
        <v>5.11645666284842</v>
      </c>
      <c r="F7" s="664">
        <v>2.7586206896551699</v>
      </c>
      <c r="G7" s="664">
        <v>3.974285852027442</v>
      </c>
      <c r="H7" s="664">
        <v>3.9327987781595999</v>
      </c>
      <c r="I7" s="664">
        <v>5.7606490872210996</v>
      </c>
      <c r="J7" s="664">
        <v>4.8519761567739916</v>
      </c>
      <c r="K7" s="664">
        <v>2</v>
      </c>
      <c r="L7" s="664">
        <v>3.7</v>
      </c>
      <c r="M7" s="664">
        <v>2.8150525413262169</v>
      </c>
      <c r="N7" s="664">
        <v>2.9782359679266901</v>
      </c>
      <c r="O7" s="664">
        <v>2.2312373225152098</v>
      </c>
      <c r="P7" s="664">
        <v>2.6227384399499618</v>
      </c>
      <c r="Q7" s="664">
        <v>3.0927835051546402</v>
      </c>
      <c r="R7" s="664">
        <v>1.90669371196755</v>
      </c>
      <c r="S7" s="664">
        <v>2.5372995278885897</v>
      </c>
      <c r="T7" s="664">
        <v>6.7</v>
      </c>
      <c r="U7" s="664">
        <v>11</v>
      </c>
      <c r="V7" s="664">
        <v>8.7256248376568522</v>
      </c>
      <c r="W7" s="664">
        <v>6.6437571592210798</v>
      </c>
      <c r="X7" s="664">
        <v>12.9411764705882</v>
      </c>
      <c r="Y7" s="664">
        <v>9.6696318387453442</v>
      </c>
      <c r="Z7" s="664">
        <v>3.6273386788850699</v>
      </c>
      <c r="AA7" s="664">
        <v>8.6004056795131802</v>
      </c>
      <c r="AB7" s="664">
        <v>6.037586618980896</v>
      </c>
      <c r="AC7" s="664">
        <v>3.43642611683849</v>
      </c>
      <c r="AD7" s="664">
        <v>9.6107055961070493</v>
      </c>
      <c r="AE7" s="664">
        <v>6.4178088223940888</v>
      </c>
      <c r="AF7" s="664">
        <v>3.13096601756396</v>
      </c>
      <c r="AG7" s="664">
        <v>4.3813387423935097</v>
      </c>
      <c r="AH7" s="699">
        <v>3.7528000000000001</v>
      </c>
      <c r="AI7" s="697" t="s">
        <v>37</v>
      </c>
      <c r="AJ7" s="697" t="s">
        <v>37</v>
      </c>
      <c r="AK7" s="697" t="s">
        <v>37</v>
      </c>
      <c r="AL7" s="664">
        <v>4.9618320610686997</v>
      </c>
      <c r="AM7" s="664">
        <v>7.5456389452332697</v>
      </c>
      <c r="AN7" s="699">
        <v>6.2186000000000003</v>
      </c>
      <c r="AO7" s="664">
        <v>1.56548300878198</v>
      </c>
      <c r="AP7" s="664">
        <v>1.8255578093306299</v>
      </c>
      <c r="AQ7" s="664">
        <v>1.6960777743950244</v>
      </c>
      <c r="AR7" s="664">
        <v>3.0927835051546402</v>
      </c>
      <c r="AS7" s="664">
        <v>2.0698051948051899</v>
      </c>
      <c r="AT7" s="664">
        <v>2.64118624987784</v>
      </c>
      <c r="AU7" s="664">
        <v>1.1836578846888099</v>
      </c>
      <c r="AV7" s="664">
        <v>1.6632860040568</v>
      </c>
      <c r="AW7" s="664">
        <v>1.4535427386887683</v>
      </c>
      <c r="AX7" s="664">
        <v>5.6870229007633597</v>
      </c>
      <c r="AY7" s="664">
        <v>4.1784989858012196</v>
      </c>
      <c r="AZ7" s="664">
        <v>4.9558835023855368</v>
      </c>
      <c r="BA7" s="697" t="s">
        <v>37</v>
      </c>
      <c r="BB7" s="697" t="s">
        <v>37</v>
      </c>
      <c r="BC7" s="697" t="s">
        <v>37</v>
      </c>
      <c r="BD7" s="664">
        <v>2.7109583810614701</v>
      </c>
      <c r="BE7" s="664">
        <v>2.51521298174442</v>
      </c>
      <c r="BF7" s="664">
        <v>2.643988653350684</v>
      </c>
      <c r="BG7" s="697" t="s">
        <v>37</v>
      </c>
      <c r="BH7" s="697" t="s">
        <v>37</v>
      </c>
      <c r="BI7" s="697" t="s">
        <v>37</v>
      </c>
      <c r="BJ7" s="697" t="s">
        <v>37</v>
      </c>
      <c r="BK7" s="697" t="s">
        <v>37</v>
      </c>
      <c r="BL7" s="697" t="s">
        <v>37</v>
      </c>
    </row>
    <row r="8" spans="1:64" ht="12.75" customHeight="1" x14ac:dyDescent="0.25">
      <c r="A8" s="132">
        <v>2014</v>
      </c>
      <c r="B8" s="664">
        <v>7.1990558615263573</v>
      </c>
      <c r="C8" s="664">
        <v>11.013030685161834</v>
      </c>
      <c r="D8" s="664">
        <v>9.0319817938235154</v>
      </c>
      <c r="E8" s="664">
        <v>4.4059795436664047</v>
      </c>
      <c r="F8" s="664">
        <v>2.4800336275746111</v>
      </c>
      <c r="G8" s="664">
        <v>3.4712634025523763</v>
      </c>
      <c r="H8" s="664">
        <v>3.7372147915027534</v>
      </c>
      <c r="I8" s="664">
        <v>6.3051702395964693</v>
      </c>
      <c r="J8" s="664">
        <v>4.9695368114567948</v>
      </c>
      <c r="K8" s="664">
        <v>2.1636506687647521</v>
      </c>
      <c r="L8" s="664">
        <v>4.2472666105971406</v>
      </c>
      <c r="M8" s="664">
        <v>3.1648708098650196</v>
      </c>
      <c r="N8" s="664">
        <v>2.5963808025177024</v>
      </c>
      <c r="O8" s="664">
        <v>1.5552753257671292</v>
      </c>
      <c r="P8" s="664">
        <v>2.0950334260681922</v>
      </c>
      <c r="Q8" s="664">
        <v>2.7930763178599527</v>
      </c>
      <c r="R8" s="664">
        <v>2.3959646910466583</v>
      </c>
      <c r="S8" s="664">
        <v>2.5991230980456863</v>
      </c>
      <c r="T8" s="664">
        <v>5.5861526357199054</v>
      </c>
      <c r="U8" s="664">
        <v>9.7099621689785636</v>
      </c>
      <c r="V8" s="664">
        <v>7.5646319265315292</v>
      </c>
      <c r="W8" s="664">
        <v>7.3957513768686072</v>
      </c>
      <c r="X8" s="664">
        <v>12.447434819175777</v>
      </c>
      <c r="Y8" s="664">
        <v>9.8224429699587823</v>
      </c>
      <c r="Z8" s="664">
        <v>3.4225019669551533</v>
      </c>
      <c r="AA8" s="664">
        <v>9.0794451450189158</v>
      </c>
      <c r="AB8" s="664">
        <v>6.14648828100158</v>
      </c>
      <c r="AC8" s="664">
        <v>3.6978756884343036</v>
      </c>
      <c r="AD8" s="664">
        <v>9.1635140815468681</v>
      </c>
      <c r="AE8" s="664">
        <v>6.3275807580610648</v>
      </c>
      <c r="AF8" s="697" t="s">
        <v>37</v>
      </c>
      <c r="AG8" s="697" t="s">
        <v>37</v>
      </c>
      <c r="AH8" s="697" t="s">
        <v>37</v>
      </c>
      <c r="AI8" s="664">
        <v>3.4758999999999998</v>
      </c>
      <c r="AJ8" s="664">
        <v>6.1273</v>
      </c>
      <c r="AK8" s="664">
        <v>4.7673008507684287</v>
      </c>
      <c r="AL8" s="664">
        <v>5.5074744295830058</v>
      </c>
      <c r="AM8" s="664">
        <v>7.9024800336275751</v>
      </c>
      <c r="AN8" s="699">
        <v>6.6605999999999996</v>
      </c>
      <c r="AO8" s="664">
        <v>1.0228166797797011</v>
      </c>
      <c r="AP8" s="664">
        <v>2.0605550883095036</v>
      </c>
      <c r="AQ8" s="664">
        <v>1.5238833779897221</v>
      </c>
      <c r="AR8" s="664">
        <v>2.4783634933123526</v>
      </c>
      <c r="AS8" s="664">
        <v>2.1017234131988234</v>
      </c>
      <c r="AT8" s="664">
        <v>2.2925811114633232</v>
      </c>
      <c r="AU8" s="664">
        <v>0.8</v>
      </c>
      <c r="AV8" s="664">
        <v>1.2</v>
      </c>
      <c r="AW8" s="664">
        <v>0.9879032755313365</v>
      </c>
      <c r="AX8" s="664">
        <v>5.5468135326514556</v>
      </c>
      <c r="AY8" s="664">
        <v>4.1614123581336697</v>
      </c>
      <c r="AZ8" s="664">
        <v>4.8661915501903836</v>
      </c>
      <c r="BA8" s="664">
        <v>4.2092840283241539</v>
      </c>
      <c r="BB8" s="664">
        <v>6.0975609756097562</v>
      </c>
      <c r="BC8" s="664">
        <v>5.1143098158961244</v>
      </c>
      <c r="BD8" s="664">
        <v>2.7526543452615022</v>
      </c>
      <c r="BE8" s="664">
        <v>2.3539302227826817</v>
      </c>
      <c r="BF8" s="664">
        <v>2.5430768195899454</v>
      </c>
      <c r="BG8" s="697" t="s">
        <v>37</v>
      </c>
      <c r="BH8" s="697" t="s">
        <v>37</v>
      </c>
      <c r="BI8" s="697" t="s">
        <v>37</v>
      </c>
      <c r="BJ8" s="697" t="s">
        <v>37</v>
      </c>
      <c r="BK8" s="697" t="s">
        <v>37</v>
      </c>
      <c r="BL8" s="697" t="s">
        <v>37</v>
      </c>
    </row>
    <row r="9" spans="1:64" ht="12.75" customHeight="1" x14ac:dyDescent="0.25">
      <c r="A9" s="132">
        <v>2015</v>
      </c>
      <c r="B9" s="664">
        <v>7.1210978864542778</v>
      </c>
      <c r="C9" s="664">
        <v>9.9989137018662184</v>
      </c>
      <c r="D9" s="664">
        <v>8.5702985086057186</v>
      </c>
      <c r="E9" s="664">
        <v>4.9638711428014037</v>
      </c>
      <c r="F9" s="664">
        <v>2.3716591195056047</v>
      </c>
      <c r="G9" s="664">
        <v>3.7679810339236579</v>
      </c>
      <c r="H9" s="664">
        <v>4.046392656187221</v>
      </c>
      <c r="I9" s="664">
        <v>5.9092235006310512</v>
      </c>
      <c r="J9" s="664">
        <v>4.9626103821175649</v>
      </c>
      <c r="K9" s="664">
        <v>2.1454181811106938</v>
      </c>
      <c r="L9" s="664">
        <v>3.2498892275922882</v>
      </c>
      <c r="M9" s="664">
        <v>2.6862784867069274</v>
      </c>
      <c r="N9" s="664">
        <v>2.5222016122371951</v>
      </c>
      <c r="O9" s="664">
        <v>1.6124124417478465</v>
      </c>
      <c r="P9" s="664">
        <v>2.1304078791133509</v>
      </c>
      <c r="Q9" s="664">
        <v>3.1444813373534655</v>
      </c>
      <c r="R9" s="664">
        <v>2.0793538732370767</v>
      </c>
      <c r="S9" s="664">
        <v>2.6945816187872125</v>
      </c>
      <c r="T9" s="664">
        <v>6.2969860996993958</v>
      </c>
      <c r="U9" s="664">
        <v>9.4136247090608389</v>
      </c>
      <c r="V9" s="664">
        <v>7.7851608604347797</v>
      </c>
      <c r="W9" s="664">
        <v>6.8408606291566292</v>
      </c>
      <c r="X9" s="664">
        <v>12.16085840397478</v>
      </c>
      <c r="Y9" s="664">
        <v>9.4687720161977218</v>
      </c>
      <c r="Z9" s="664">
        <v>3.1773286484199694</v>
      </c>
      <c r="AA9" s="664">
        <v>7.2731373836129753</v>
      </c>
      <c r="AB9" s="664">
        <v>5.174620823197345</v>
      </c>
      <c r="AC9" s="664">
        <v>3.7527982573254044</v>
      </c>
      <c r="AD9" s="664">
        <v>8.280026693464082</v>
      </c>
      <c r="AE9" s="664">
        <v>5.9347550549693731</v>
      </c>
      <c r="AF9" s="697" t="s">
        <v>37</v>
      </c>
      <c r="AG9" s="697" t="s">
        <v>37</v>
      </c>
      <c r="AH9" s="697" t="s">
        <v>37</v>
      </c>
      <c r="AI9" s="664">
        <v>4.3444336027507031</v>
      </c>
      <c r="AJ9" s="664">
        <v>5.4387199556885255</v>
      </c>
      <c r="AK9" s="664">
        <v>4.9087310801393844</v>
      </c>
      <c r="AL9" s="697" t="s">
        <v>37</v>
      </c>
      <c r="AM9" s="697" t="s">
        <v>37</v>
      </c>
      <c r="AN9" s="697" t="s">
        <v>37</v>
      </c>
      <c r="AO9" s="664">
        <v>1.2124071564239205</v>
      </c>
      <c r="AP9" s="664">
        <v>1.965845625575898</v>
      </c>
      <c r="AQ9" s="664">
        <v>1.5891398816638818</v>
      </c>
      <c r="AR9" s="664">
        <v>2.5097950959156958</v>
      </c>
      <c r="AS9" s="664">
        <v>2.112487777887285</v>
      </c>
      <c r="AT9" s="664">
        <v>2.3449392182723279</v>
      </c>
      <c r="AU9" s="664">
        <v>1.3386232379013006</v>
      </c>
      <c r="AV9" s="664">
        <v>1.1056290553122634</v>
      </c>
      <c r="AW9" s="664">
        <v>1.219029509706679</v>
      </c>
      <c r="AX9" s="664">
        <v>5.9532024821886882</v>
      </c>
      <c r="AY9" s="664">
        <v>3.9845812494605357</v>
      </c>
      <c r="AZ9" s="664">
        <v>5.0121980527226775</v>
      </c>
      <c r="BA9" s="664">
        <v>4.4730858372507365</v>
      </c>
      <c r="BB9" s="664">
        <v>5.8164909514696532</v>
      </c>
      <c r="BC9" s="664">
        <v>5.1366066441250169</v>
      </c>
      <c r="BD9" s="664">
        <v>2.353125289457477</v>
      </c>
      <c r="BE9" s="664">
        <v>2.3686700352709886</v>
      </c>
      <c r="BF9" s="664">
        <v>2.4082831096426558</v>
      </c>
      <c r="BG9" s="697" t="s">
        <v>37</v>
      </c>
      <c r="BH9" s="697" t="s">
        <v>37</v>
      </c>
      <c r="BI9" s="697" t="s">
        <v>37</v>
      </c>
      <c r="BJ9" s="697" t="s">
        <v>37</v>
      </c>
      <c r="BK9" s="697" t="s">
        <v>37</v>
      </c>
      <c r="BL9" s="697" t="s">
        <v>37</v>
      </c>
    </row>
    <row r="10" spans="1:64" ht="12.75" customHeight="1" x14ac:dyDescent="0.25">
      <c r="A10" s="132">
        <v>2016</v>
      </c>
      <c r="B10" s="664">
        <v>6.6004999999999994</v>
      </c>
      <c r="C10" s="664">
        <v>9.1551999999999989</v>
      </c>
      <c r="D10" s="664">
        <v>8.0095663115857949</v>
      </c>
      <c r="E10" s="664">
        <v>5.1276000000000002</v>
      </c>
      <c r="F10" s="664">
        <v>1.6256489460811221</v>
      </c>
      <c r="G10" s="664">
        <v>3.673450077301049</v>
      </c>
      <c r="H10" s="664">
        <v>4.1379000000000001</v>
      </c>
      <c r="I10" s="664">
        <v>4.7008000000000001</v>
      </c>
      <c r="J10" s="664">
        <v>4.6160138033972338</v>
      </c>
      <c r="K10" s="664">
        <v>2.3414000000000001</v>
      </c>
      <c r="L10" s="664">
        <v>2.8698999999999999</v>
      </c>
      <c r="M10" s="664">
        <v>2.7409803221122995</v>
      </c>
      <c r="N10" s="664">
        <v>2.9971000000000001</v>
      </c>
      <c r="O10" s="664">
        <v>1.0401</v>
      </c>
      <c r="P10" s="664">
        <v>2.2267371092793176</v>
      </c>
      <c r="Q10" s="664">
        <v>2.4067000000000003</v>
      </c>
      <c r="R10" s="664">
        <v>2.0996999999999999</v>
      </c>
      <c r="S10" s="664">
        <v>2.4582189944214869</v>
      </c>
      <c r="T10" s="664">
        <v>5.0099</v>
      </c>
      <c r="U10" s="664">
        <v>8.4610000000000003</v>
      </c>
      <c r="V10" s="664">
        <v>6.809792712059326</v>
      </c>
      <c r="W10" s="664">
        <v>5.6384999999999996</v>
      </c>
      <c r="X10" s="664">
        <v>11.444600000000001</v>
      </c>
      <c r="Y10" s="664">
        <v>8.5804775013423153</v>
      </c>
      <c r="Z10" s="664">
        <v>2.6414</v>
      </c>
      <c r="AA10" s="664">
        <v>7.1574999999999998</v>
      </c>
      <c r="AB10" s="664">
        <v>4.9283540485046364</v>
      </c>
      <c r="AC10" s="664">
        <v>3.8258000000000001</v>
      </c>
      <c r="AD10" s="664">
        <v>8.418000000000001</v>
      </c>
      <c r="AE10" s="664">
        <v>6.0999471718531959</v>
      </c>
      <c r="AF10" s="697" t="s">
        <v>37</v>
      </c>
      <c r="AG10" s="697" t="s">
        <v>37</v>
      </c>
      <c r="AH10" s="697" t="s">
        <v>37</v>
      </c>
      <c r="AI10" s="664">
        <v>4.2508999999999997</v>
      </c>
      <c r="AJ10" s="664">
        <v>4.8030999999999997</v>
      </c>
      <c r="AK10" s="664">
        <v>4.7006334052847327</v>
      </c>
      <c r="AL10" s="697" t="s">
        <v>37</v>
      </c>
      <c r="AM10" s="697" t="s">
        <v>37</v>
      </c>
      <c r="AN10" s="697" t="s">
        <v>37</v>
      </c>
      <c r="AO10" s="664">
        <v>1.2876000000000001</v>
      </c>
      <c r="AP10" s="664">
        <v>1.5044999999999999</v>
      </c>
      <c r="AQ10" s="664">
        <v>1.4834716766796632</v>
      </c>
      <c r="AR10" s="664">
        <v>2.2696000000000001</v>
      </c>
      <c r="AS10" s="664">
        <v>1.1654</v>
      </c>
      <c r="AT10" s="664">
        <v>1.8082104764755975</v>
      </c>
      <c r="AU10" s="664">
        <v>1.2387000000000001</v>
      </c>
      <c r="AV10" s="664">
        <v>1.4564999999999999</v>
      </c>
      <c r="AW10" s="664">
        <v>1.3945421965862779</v>
      </c>
      <c r="AX10" s="664">
        <v>5.0369999999999999</v>
      </c>
      <c r="AY10" s="664">
        <v>3.4457</v>
      </c>
      <c r="AZ10" s="664">
        <v>4.4934746299507822</v>
      </c>
      <c r="BA10" s="664">
        <v>4.2922000000000002</v>
      </c>
      <c r="BB10" s="664">
        <v>5.2082000000000006</v>
      </c>
      <c r="BC10" s="664">
        <v>4.8475751895317751</v>
      </c>
      <c r="BD10" s="664">
        <v>2.8401999999999998</v>
      </c>
      <c r="BE10" s="664">
        <v>1.9896</v>
      </c>
      <c r="BF10" s="664">
        <v>2.5667127145869268</v>
      </c>
      <c r="BG10" s="697" t="s">
        <v>37</v>
      </c>
      <c r="BH10" s="697" t="s">
        <v>37</v>
      </c>
      <c r="BI10" s="697" t="s">
        <v>37</v>
      </c>
      <c r="BJ10" s="664">
        <v>3.9556</v>
      </c>
      <c r="BK10" s="664">
        <v>7.6897999999999991</v>
      </c>
      <c r="BL10" s="664">
        <v>5.7864600378924189</v>
      </c>
    </row>
    <row r="11" spans="1:64" ht="12.75" customHeight="1" x14ac:dyDescent="0.25">
      <c r="A11" s="132">
        <v>2017</v>
      </c>
      <c r="B11" s="664">
        <v>6.2726972598217428</v>
      </c>
      <c r="C11" s="664">
        <v>10.227658851512059</v>
      </c>
      <c r="D11" s="664">
        <v>8.2135858915741338</v>
      </c>
      <c r="E11" s="664">
        <v>4.1597887091449408</v>
      </c>
      <c r="F11" s="664">
        <v>2.5823989126741425</v>
      </c>
      <c r="G11" s="664">
        <v>3.4781188765512687</v>
      </c>
      <c r="H11" s="664">
        <v>4.0607461208319542</v>
      </c>
      <c r="I11" s="664">
        <v>5.9463132857628338</v>
      </c>
      <c r="J11" s="664">
        <v>4.9640757674722344</v>
      </c>
      <c r="K11" s="664">
        <v>1.3865962363816444</v>
      </c>
      <c r="L11" s="664">
        <v>3.499830105334683</v>
      </c>
      <c r="M11" s="664">
        <v>2.4657086871325862</v>
      </c>
      <c r="N11" s="664">
        <v>2.3109937273027343</v>
      </c>
      <c r="O11" s="664">
        <v>1.7669045191981025</v>
      </c>
      <c r="P11" s="664">
        <v>2.1064663618549928</v>
      </c>
      <c r="Q11" s="664">
        <v>2.5420931000330103</v>
      </c>
      <c r="R11" s="664">
        <v>2.8542303771661568</v>
      </c>
      <c r="S11" s="664">
        <v>2.7433050293925492</v>
      </c>
      <c r="T11" s="664">
        <v>5.678441729943879</v>
      </c>
      <c r="U11" s="664">
        <v>8.8345225959905136</v>
      </c>
      <c r="V11" s="664">
        <v>7.2501632919660288</v>
      </c>
      <c r="W11" s="664">
        <v>6.4707824364476902</v>
      </c>
      <c r="X11" s="664">
        <v>10.771321780496097</v>
      </c>
      <c r="Y11" s="664">
        <v>8.6218158066623314</v>
      </c>
      <c r="Z11" s="664">
        <v>3.499504787058437</v>
      </c>
      <c r="AA11" s="664">
        <v>6.4899762147468492</v>
      </c>
      <c r="AB11" s="664">
        <v>4.8987589810581298</v>
      </c>
      <c r="AC11" s="664">
        <v>3.9947177286233071</v>
      </c>
      <c r="AD11" s="664">
        <v>8.2908596670064707</v>
      </c>
      <c r="AE11" s="664">
        <v>6.0907903331156144</v>
      </c>
      <c r="AF11" s="697" t="s">
        <v>37</v>
      </c>
      <c r="AG11" s="697" t="s">
        <v>37</v>
      </c>
      <c r="AH11" s="697" t="s">
        <v>37</v>
      </c>
      <c r="AI11" s="664">
        <v>3.7636183558930343</v>
      </c>
      <c r="AJ11" s="664">
        <v>5.3007135575942961</v>
      </c>
      <c r="AK11" s="664">
        <v>4.5395166557805409</v>
      </c>
      <c r="AL11" s="697" t="s">
        <v>37</v>
      </c>
      <c r="AM11" s="697" t="s">
        <v>37</v>
      </c>
      <c r="AN11" s="697" t="s">
        <v>37</v>
      </c>
      <c r="AO11" s="664">
        <v>0.95741168702542323</v>
      </c>
      <c r="AP11" s="664">
        <v>1.6309887869520872</v>
      </c>
      <c r="AQ11" s="664">
        <v>1.2900065316786427</v>
      </c>
      <c r="AR11" s="664">
        <v>2.2449653350940948</v>
      </c>
      <c r="AS11" s="664">
        <v>1.6649677200135893</v>
      </c>
      <c r="AT11" s="664">
        <v>2.008491182233838</v>
      </c>
      <c r="AU11" s="664">
        <v>1.7167381974248936</v>
      </c>
      <c r="AV11" s="664">
        <v>1.2232415902140681</v>
      </c>
      <c r="AW11" s="664">
        <v>1.5186152841280136</v>
      </c>
      <c r="AX11" s="664">
        <v>6.6358534169693018</v>
      </c>
      <c r="AY11" s="664">
        <v>4.2473666326877391</v>
      </c>
      <c r="AZ11" s="664">
        <v>5.5682560418027345</v>
      </c>
      <c r="BA11" s="664">
        <v>4.5889732585011567</v>
      </c>
      <c r="BB11" s="664">
        <v>6.2181447502548499</v>
      </c>
      <c r="BC11" s="664">
        <v>5.4212932723709883</v>
      </c>
      <c r="BD11" s="697" t="s">
        <v>37</v>
      </c>
      <c r="BE11" s="697" t="s">
        <v>37</v>
      </c>
      <c r="BF11" s="697" t="s">
        <v>37</v>
      </c>
      <c r="BG11" s="664">
        <v>3.3344338065368193</v>
      </c>
      <c r="BH11" s="664">
        <v>2.854230377166167</v>
      </c>
      <c r="BI11" s="664">
        <v>3.1515349444807286</v>
      </c>
      <c r="BJ11" s="664">
        <v>5.9425552987784815</v>
      </c>
      <c r="BK11" s="664">
        <v>8.5626911314984788</v>
      </c>
      <c r="BL11" s="664">
        <v>7.2011757021554361</v>
      </c>
    </row>
    <row r="12" spans="1:64" ht="12.75" customHeight="1" x14ac:dyDescent="0.25">
      <c r="A12" s="132">
        <v>2018</v>
      </c>
      <c r="B12" s="664">
        <v>5.0907999999999998</v>
      </c>
      <c r="C12" s="1018">
        <v>9.7000000000000011</v>
      </c>
      <c r="D12" s="664">
        <v>7.3581999999999992</v>
      </c>
      <c r="E12" s="664">
        <v>4.0216000000000003</v>
      </c>
      <c r="F12" s="664">
        <v>2.5642</v>
      </c>
      <c r="G12" s="664">
        <v>3.3723000000000001</v>
      </c>
      <c r="H12" s="664">
        <v>3.8739999999999997</v>
      </c>
      <c r="I12" s="664">
        <v>5.2412000000000001</v>
      </c>
      <c r="J12" s="664">
        <v>4.6178999999999997</v>
      </c>
      <c r="K12" s="664">
        <v>1.6249</v>
      </c>
      <c r="L12" s="664">
        <v>3.0188999999999999</v>
      </c>
      <c r="M12" s="664">
        <v>2.3258999999999999</v>
      </c>
      <c r="N12" s="664">
        <v>1.9541999999999999</v>
      </c>
      <c r="O12" s="664">
        <v>2.0446</v>
      </c>
      <c r="P12" s="664">
        <v>2.0966999999999998</v>
      </c>
      <c r="Q12" s="664">
        <v>2.4817999999999998</v>
      </c>
      <c r="R12" s="664">
        <v>2.9514999999999998</v>
      </c>
      <c r="S12" s="1018">
        <v>2.7</v>
      </c>
      <c r="T12" s="664">
        <v>5.0574000000000003</v>
      </c>
      <c r="U12" s="664">
        <v>8.236699999999999</v>
      </c>
      <c r="V12" s="664">
        <v>6.5577999999999994</v>
      </c>
      <c r="W12" s="664">
        <v>6.0849000000000002</v>
      </c>
      <c r="X12" s="664">
        <v>10.958600000000001</v>
      </c>
      <c r="Y12" s="664">
        <v>8.4788999999999994</v>
      </c>
      <c r="Z12" s="664">
        <v>3.4099999999999997</v>
      </c>
      <c r="AA12" s="664">
        <v>7.6349</v>
      </c>
      <c r="AB12" s="664">
        <v>5.4953000000000003</v>
      </c>
      <c r="AC12" s="664">
        <v>3.5096000000000003</v>
      </c>
      <c r="AD12" s="664">
        <v>8.2361000000000004</v>
      </c>
      <c r="AE12" s="664">
        <v>5.8258000000000001</v>
      </c>
      <c r="AF12" s="697" t="s">
        <v>37</v>
      </c>
      <c r="AG12" s="697" t="s">
        <v>37</v>
      </c>
      <c r="AH12" s="697" t="s">
        <v>37</v>
      </c>
      <c r="AI12" s="664">
        <v>3.1204999999999998</v>
      </c>
      <c r="AJ12" s="664">
        <v>5.2027999999999999</v>
      </c>
      <c r="AK12" s="664">
        <v>4.1787000000000001</v>
      </c>
      <c r="AL12" s="697" t="s">
        <v>37</v>
      </c>
      <c r="AM12" s="697" t="s">
        <v>37</v>
      </c>
      <c r="AN12" s="697" t="s">
        <v>37</v>
      </c>
      <c r="AO12" s="664">
        <v>1.0718000000000001</v>
      </c>
      <c r="AP12" s="664">
        <v>1.6353</v>
      </c>
      <c r="AQ12" s="664">
        <v>1.363</v>
      </c>
      <c r="AR12" s="664">
        <v>2.1069999999999998</v>
      </c>
      <c r="AS12" s="664">
        <v>1.5164</v>
      </c>
      <c r="AT12" s="664">
        <v>1.8724000000000001</v>
      </c>
      <c r="AU12" s="664">
        <v>1.5585</v>
      </c>
      <c r="AV12" s="664">
        <v>1.294</v>
      </c>
      <c r="AW12" s="664">
        <v>1.5272000000000001</v>
      </c>
      <c r="AX12" s="664">
        <v>4.9735000000000005</v>
      </c>
      <c r="AY12" s="664">
        <v>4.0678999999999998</v>
      </c>
      <c r="AZ12" s="664">
        <v>4.6129999999999995</v>
      </c>
      <c r="BA12" s="664">
        <v>4.2326000000000006</v>
      </c>
      <c r="BB12" s="664">
        <v>6.7963999999999993</v>
      </c>
      <c r="BC12" s="664">
        <v>5.4864000000000006</v>
      </c>
      <c r="BD12" s="697" t="s">
        <v>37</v>
      </c>
      <c r="BE12" s="697" t="s">
        <v>37</v>
      </c>
      <c r="BF12" s="697" t="s">
        <v>37</v>
      </c>
      <c r="BG12" s="664">
        <v>3.7963999999999998</v>
      </c>
      <c r="BH12" s="664">
        <v>3.0444</v>
      </c>
      <c r="BI12" s="664">
        <v>3.5562999999999998</v>
      </c>
      <c r="BJ12" s="664">
        <v>5.2667999999999999</v>
      </c>
      <c r="BK12" s="664">
        <v>10.5052</v>
      </c>
      <c r="BL12" s="664">
        <v>7.8513999999999999</v>
      </c>
    </row>
    <row r="13" spans="1:64" ht="6" customHeight="1" x14ac:dyDescent="0.25">
      <c r="A13" s="969"/>
      <c r="B13" s="969"/>
      <c r="C13" s="969"/>
      <c r="D13" s="969"/>
      <c r="E13" s="969"/>
      <c r="F13" s="969"/>
      <c r="G13" s="969"/>
      <c r="H13" s="973"/>
      <c r="I13" s="973"/>
      <c r="J13" s="973"/>
      <c r="K13" s="973"/>
      <c r="L13" s="973"/>
      <c r="M13" s="973"/>
      <c r="N13" s="973"/>
      <c r="O13" s="973"/>
      <c r="P13" s="973"/>
      <c r="Q13" s="973"/>
      <c r="R13" s="973"/>
      <c r="S13" s="973"/>
      <c r="T13" s="969"/>
      <c r="U13" s="969"/>
      <c r="V13" s="969"/>
      <c r="W13" s="969"/>
      <c r="X13" s="969"/>
      <c r="Y13" s="969"/>
      <c r="Z13" s="969"/>
      <c r="AA13" s="969"/>
      <c r="AB13" s="969"/>
      <c r="AC13" s="969"/>
      <c r="AD13" s="969"/>
      <c r="AE13" s="969"/>
      <c r="AF13" s="969"/>
      <c r="AG13" s="969"/>
      <c r="AH13" s="969"/>
      <c r="AI13" s="969"/>
      <c r="AJ13" s="969"/>
      <c r="AK13" s="969"/>
      <c r="AL13" s="969"/>
      <c r="AM13" s="969"/>
      <c r="AN13" s="969"/>
      <c r="AO13" s="969"/>
      <c r="AP13" s="969"/>
      <c r="AQ13" s="969"/>
      <c r="AR13" s="969"/>
      <c r="AS13" s="969"/>
      <c r="AT13" s="969"/>
      <c r="AU13" s="969"/>
      <c r="AV13" s="969"/>
      <c r="AW13" s="969"/>
      <c r="AX13" s="969"/>
      <c r="AY13" s="969"/>
      <c r="AZ13" s="969"/>
      <c r="BA13" s="969"/>
      <c r="BB13" s="969"/>
      <c r="BC13" s="969"/>
      <c r="BD13" s="969"/>
      <c r="BE13" s="969"/>
      <c r="BF13" s="969"/>
      <c r="BG13" s="969"/>
      <c r="BH13" s="969"/>
      <c r="BI13" s="969"/>
      <c r="BJ13" s="969"/>
      <c r="BK13" s="969"/>
      <c r="BL13" s="969"/>
    </row>
    <row r="14" spans="1:64" ht="12.75" customHeight="1" x14ac:dyDescent="0.25">
      <c r="A14" s="1331" t="s">
        <v>194</v>
      </c>
      <c r="B14" s="1331"/>
      <c r="C14" s="1331"/>
      <c r="D14" s="1331"/>
      <c r="E14" s="1331"/>
      <c r="F14" s="1331"/>
      <c r="G14" s="1331"/>
      <c r="H14" s="1331"/>
      <c r="I14" s="1331"/>
      <c r="J14" s="1331"/>
      <c r="K14" s="1331"/>
      <c r="L14" s="1331"/>
      <c r="M14" s="1331"/>
      <c r="N14" s="1331"/>
      <c r="O14" s="1331"/>
      <c r="P14" s="1331"/>
      <c r="Q14" s="1331"/>
      <c r="R14" s="1331"/>
      <c r="S14" s="1331"/>
      <c r="T14" s="1331"/>
      <c r="U14" s="1331"/>
      <c r="V14" s="1331"/>
      <c r="W14" s="1331"/>
      <c r="X14" s="1331"/>
      <c r="Y14" s="1331"/>
      <c r="Z14" s="1331"/>
      <c r="AA14" s="1331"/>
      <c r="AB14" s="1331"/>
      <c r="AC14" s="1331"/>
      <c r="AD14" s="1331"/>
      <c r="AE14" s="1331"/>
      <c r="AF14" s="1331"/>
      <c r="AG14" s="1331"/>
      <c r="AH14" s="1331"/>
      <c r="AI14" s="1331"/>
      <c r="AJ14" s="1331"/>
      <c r="AK14" s="1331"/>
      <c r="AL14" s="1331"/>
      <c r="AM14" s="1331"/>
      <c r="AN14" s="1331"/>
      <c r="AO14" s="1331"/>
      <c r="AP14" s="1331"/>
      <c r="AQ14" s="1331"/>
      <c r="AR14" s="1331"/>
      <c r="AS14" s="1331"/>
      <c r="AT14" s="1331"/>
      <c r="AU14" s="1331"/>
      <c r="AV14" s="1331"/>
      <c r="AW14" s="1331"/>
      <c r="AX14" s="1331"/>
      <c r="AY14" s="1331"/>
      <c r="AZ14" s="1331"/>
      <c r="BA14" s="1331"/>
      <c r="BB14" s="1331"/>
      <c r="BC14" s="1331"/>
      <c r="BD14" s="1331"/>
      <c r="BE14" s="1331"/>
      <c r="BF14" s="1331"/>
      <c r="BG14" s="1331"/>
      <c r="BH14" s="1331"/>
      <c r="BI14" s="1331"/>
      <c r="BJ14" s="1331"/>
      <c r="BK14" s="1331"/>
      <c r="BL14" s="1331"/>
    </row>
    <row r="15" spans="1:64" x14ac:dyDescent="0.25">
      <c r="A15" s="334"/>
      <c r="B15" s="334"/>
      <c r="C15" s="334"/>
      <c r="D15" s="334"/>
      <c r="E15" s="334"/>
      <c r="F15" s="334"/>
      <c r="G15" s="334"/>
      <c r="H15" s="334"/>
      <c r="I15" s="334"/>
      <c r="J15" s="334"/>
      <c r="K15" s="334"/>
      <c r="L15" s="334"/>
      <c r="M15" s="334"/>
      <c r="N15" s="334"/>
      <c r="O15" s="334"/>
      <c r="P15" s="334"/>
      <c r="Q15" s="334"/>
      <c r="R15" s="334"/>
      <c r="S15" s="334"/>
      <c r="T15" s="334"/>
      <c r="U15" s="334"/>
      <c r="V15" s="334"/>
      <c r="W15" s="334"/>
    </row>
  </sheetData>
  <mergeCells count="24">
    <mergeCell ref="A14:BL14"/>
    <mergeCell ref="B3:D3"/>
    <mergeCell ref="E3:G3"/>
    <mergeCell ref="H3:J3"/>
    <mergeCell ref="K3:M3"/>
    <mergeCell ref="N3:P3"/>
    <mergeCell ref="Q3:S3"/>
    <mergeCell ref="T3:V3"/>
    <mergeCell ref="W3:Y3"/>
    <mergeCell ref="Z3:AB3"/>
    <mergeCell ref="AC3:AE3"/>
    <mergeCell ref="AF3:AH3"/>
    <mergeCell ref="AI3:AK3"/>
    <mergeCell ref="AL3:AN3"/>
    <mergeCell ref="AO3:AQ3"/>
    <mergeCell ref="BA3:BC3"/>
    <mergeCell ref="BD3:BF3"/>
    <mergeCell ref="BJ3:BL3"/>
    <mergeCell ref="O1:U1"/>
    <mergeCell ref="AR3:AT3"/>
    <mergeCell ref="AU3:AW3"/>
    <mergeCell ref="AX3:AZ3"/>
    <mergeCell ref="A2:BL2"/>
    <mergeCell ref="BG3:BI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2"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BL14"/>
  <sheetViews>
    <sheetView workbookViewId="0">
      <pane ySplit="4" topLeftCell="A5" activePane="bottomLeft" state="frozen"/>
      <selection activeCell="A2" sqref="A2:XFD2"/>
      <selection pane="bottomLeft" activeCell="A10" sqref="A10"/>
    </sheetView>
  </sheetViews>
  <sheetFormatPr defaultColWidth="9.140625" defaultRowHeight="15" x14ac:dyDescent="0.25"/>
  <cols>
    <col min="1" max="1" width="6.7109375" style="37" customWidth="1"/>
    <col min="2" max="64" width="4.7109375" style="37" customWidth="1"/>
    <col min="65" max="16384" width="9.140625" style="37"/>
  </cols>
  <sheetData>
    <row r="1" spans="1:64" ht="31.5" customHeight="1" x14ac:dyDescent="0.25">
      <c r="A1" s="349"/>
      <c r="B1" s="117"/>
      <c r="C1" s="117"/>
      <c r="D1" s="550"/>
      <c r="E1" s="117"/>
      <c r="F1" s="117"/>
      <c r="G1" s="550"/>
      <c r="H1" s="117"/>
      <c r="I1" s="117"/>
      <c r="J1" s="550"/>
      <c r="K1" s="117"/>
      <c r="L1" s="117"/>
      <c r="M1" s="550"/>
      <c r="N1" s="117"/>
      <c r="O1" s="1311" t="s">
        <v>328</v>
      </c>
      <c r="P1" s="1311"/>
      <c r="Q1" s="1312"/>
      <c r="R1" s="1312"/>
      <c r="S1" s="1312"/>
      <c r="T1" s="1322"/>
      <c r="U1" s="1322"/>
      <c r="V1" s="548"/>
      <c r="W1" s="117"/>
      <c r="X1" s="74"/>
      <c r="Y1" s="74"/>
      <c r="Z1" s="74"/>
      <c r="AA1" s="74"/>
      <c r="AB1" s="74"/>
      <c r="AC1" s="74"/>
      <c r="AD1" s="74"/>
      <c r="AE1" s="74"/>
    </row>
    <row r="2" spans="1:64" ht="15" customHeight="1" x14ac:dyDescent="0.25">
      <c r="A2" s="1317" t="s">
        <v>450</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1317"/>
      <c r="AO2" s="1317"/>
      <c r="AP2" s="1317"/>
      <c r="AQ2" s="1317"/>
      <c r="AR2" s="1317"/>
      <c r="AS2" s="1317"/>
      <c r="AT2" s="1317"/>
      <c r="AU2" s="1317"/>
      <c r="AV2" s="1317"/>
      <c r="AW2" s="1317"/>
      <c r="AX2" s="1317"/>
      <c r="AY2" s="1317"/>
      <c r="AZ2" s="1317"/>
      <c r="BA2" s="1317"/>
      <c r="BB2" s="1317"/>
      <c r="BC2" s="1317"/>
      <c r="BD2" s="1317"/>
      <c r="BE2" s="1317"/>
      <c r="BF2" s="1317"/>
      <c r="BG2" s="1317"/>
      <c r="BH2" s="1317"/>
      <c r="BI2" s="1317"/>
      <c r="BJ2" s="1317"/>
      <c r="BK2" s="1317"/>
      <c r="BL2" s="1317"/>
    </row>
    <row r="3" spans="1:64" ht="105" customHeight="1" x14ac:dyDescent="0.25">
      <c r="A3" s="130"/>
      <c r="B3" s="1354" t="s">
        <v>243</v>
      </c>
      <c r="C3" s="1354"/>
      <c r="D3" s="1354"/>
      <c r="E3" s="1354" t="s">
        <v>236</v>
      </c>
      <c r="F3" s="1354"/>
      <c r="G3" s="1354"/>
      <c r="H3" s="1354" t="s">
        <v>244</v>
      </c>
      <c r="I3" s="1354"/>
      <c r="J3" s="1354"/>
      <c r="K3" s="1354" t="s">
        <v>237</v>
      </c>
      <c r="L3" s="1354"/>
      <c r="M3" s="1354"/>
      <c r="N3" s="1354" t="s">
        <v>238</v>
      </c>
      <c r="O3" s="1354"/>
      <c r="P3" s="1354"/>
      <c r="Q3" s="1354" t="s">
        <v>239</v>
      </c>
      <c r="R3" s="1354"/>
      <c r="S3" s="1354"/>
      <c r="T3" s="1354" t="s">
        <v>389</v>
      </c>
      <c r="U3" s="1354"/>
      <c r="V3" s="1354"/>
      <c r="W3" s="1354" t="s">
        <v>226</v>
      </c>
      <c r="X3" s="1354"/>
      <c r="Y3" s="1354"/>
      <c r="Z3" s="1354" t="s">
        <v>385</v>
      </c>
      <c r="AA3" s="1354"/>
      <c r="AB3" s="1354"/>
      <c r="AC3" s="1354" t="s">
        <v>386</v>
      </c>
      <c r="AD3" s="1354"/>
      <c r="AE3" s="1354"/>
      <c r="AF3" s="1354" t="s">
        <v>245</v>
      </c>
      <c r="AG3" s="1354"/>
      <c r="AH3" s="1354"/>
      <c r="AI3" s="1354" t="s">
        <v>340</v>
      </c>
      <c r="AJ3" s="1354"/>
      <c r="AK3" s="1354"/>
      <c r="AL3" s="1354" t="s">
        <v>246</v>
      </c>
      <c r="AM3" s="1354"/>
      <c r="AN3" s="1354"/>
      <c r="AO3" s="1354" t="s">
        <v>394</v>
      </c>
      <c r="AP3" s="1354"/>
      <c r="AQ3" s="1354"/>
      <c r="AR3" s="1354" t="s">
        <v>247</v>
      </c>
      <c r="AS3" s="1354"/>
      <c r="AT3" s="1354"/>
      <c r="AU3" s="1354" t="s">
        <v>240</v>
      </c>
      <c r="AV3" s="1354"/>
      <c r="AW3" s="1354"/>
      <c r="AX3" s="1354" t="s">
        <v>241</v>
      </c>
      <c r="AY3" s="1354"/>
      <c r="AZ3" s="1354"/>
      <c r="BA3" s="1354" t="s">
        <v>339</v>
      </c>
      <c r="BB3" s="1354"/>
      <c r="BC3" s="1354"/>
      <c r="BD3" s="1354" t="s">
        <v>242</v>
      </c>
      <c r="BE3" s="1354"/>
      <c r="BF3" s="1354"/>
      <c r="BG3" s="1354" t="s">
        <v>393</v>
      </c>
      <c r="BH3" s="1354"/>
      <c r="BI3" s="1354"/>
      <c r="BJ3" s="1354" t="s">
        <v>348</v>
      </c>
      <c r="BK3" s="1354"/>
      <c r="BL3" s="1354"/>
    </row>
    <row r="4" spans="1:64" x14ac:dyDescent="0.25">
      <c r="A4" s="107" t="s">
        <v>39</v>
      </c>
      <c r="B4" s="112" t="s">
        <v>180</v>
      </c>
      <c r="C4" s="546" t="s">
        <v>181</v>
      </c>
      <c r="D4" s="546" t="s">
        <v>382</v>
      </c>
      <c r="E4" s="546" t="s">
        <v>180</v>
      </c>
      <c r="F4" s="546" t="s">
        <v>181</v>
      </c>
      <c r="G4" s="546" t="s">
        <v>382</v>
      </c>
      <c r="H4" s="546" t="s">
        <v>180</v>
      </c>
      <c r="I4" s="546" t="s">
        <v>181</v>
      </c>
      <c r="J4" s="546" t="s">
        <v>382</v>
      </c>
      <c r="K4" s="546" t="s">
        <v>180</v>
      </c>
      <c r="L4" s="546" t="s">
        <v>181</v>
      </c>
      <c r="M4" s="546" t="s">
        <v>382</v>
      </c>
      <c r="N4" s="546" t="s">
        <v>180</v>
      </c>
      <c r="O4" s="546" t="s">
        <v>181</v>
      </c>
      <c r="P4" s="546" t="s">
        <v>382</v>
      </c>
      <c r="Q4" s="546" t="s">
        <v>180</v>
      </c>
      <c r="R4" s="546" t="s">
        <v>181</v>
      </c>
      <c r="S4" s="546" t="s">
        <v>382</v>
      </c>
      <c r="T4" s="546" t="s">
        <v>180</v>
      </c>
      <c r="U4" s="546" t="s">
        <v>181</v>
      </c>
      <c r="V4" s="546" t="s">
        <v>382</v>
      </c>
      <c r="W4" s="546" t="s">
        <v>180</v>
      </c>
      <c r="X4" s="546" t="s">
        <v>181</v>
      </c>
      <c r="Y4" s="546" t="s">
        <v>382</v>
      </c>
      <c r="Z4" s="546" t="s">
        <v>180</v>
      </c>
      <c r="AA4" s="546" t="s">
        <v>181</v>
      </c>
      <c r="AB4" s="546" t="s">
        <v>382</v>
      </c>
      <c r="AC4" s="546" t="s">
        <v>180</v>
      </c>
      <c r="AD4" s="546" t="s">
        <v>181</v>
      </c>
      <c r="AE4" s="546" t="s">
        <v>382</v>
      </c>
      <c r="AF4" s="546" t="s">
        <v>180</v>
      </c>
      <c r="AG4" s="546" t="s">
        <v>181</v>
      </c>
      <c r="AH4" s="546" t="s">
        <v>382</v>
      </c>
      <c r="AI4" s="546" t="s">
        <v>180</v>
      </c>
      <c r="AJ4" s="546" t="s">
        <v>181</v>
      </c>
      <c r="AK4" s="546" t="s">
        <v>382</v>
      </c>
      <c r="AL4" s="546" t="s">
        <v>180</v>
      </c>
      <c r="AM4" s="546" t="s">
        <v>181</v>
      </c>
      <c r="AN4" s="546" t="s">
        <v>382</v>
      </c>
      <c r="AO4" s="546" t="s">
        <v>180</v>
      </c>
      <c r="AP4" s="546" t="s">
        <v>181</v>
      </c>
      <c r="AQ4" s="546" t="s">
        <v>382</v>
      </c>
      <c r="AR4" s="546" t="s">
        <v>180</v>
      </c>
      <c r="AS4" s="546" t="s">
        <v>181</v>
      </c>
      <c r="AT4" s="546" t="s">
        <v>382</v>
      </c>
      <c r="AU4" s="546" t="s">
        <v>180</v>
      </c>
      <c r="AV4" s="546" t="s">
        <v>181</v>
      </c>
      <c r="AW4" s="546" t="s">
        <v>382</v>
      </c>
      <c r="AX4" s="546" t="s">
        <v>180</v>
      </c>
      <c r="AY4" s="546" t="s">
        <v>181</v>
      </c>
      <c r="AZ4" s="546" t="s">
        <v>382</v>
      </c>
      <c r="BA4" s="546" t="s">
        <v>180</v>
      </c>
      <c r="BB4" s="546" t="s">
        <v>181</v>
      </c>
      <c r="BC4" s="546" t="s">
        <v>382</v>
      </c>
      <c r="BD4" s="546" t="s">
        <v>180</v>
      </c>
      <c r="BE4" s="546" t="s">
        <v>181</v>
      </c>
      <c r="BF4" s="546" t="s">
        <v>382</v>
      </c>
      <c r="BG4" s="648" t="s">
        <v>180</v>
      </c>
      <c r="BH4" s="648" t="s">
        <v>181</v>
      </c>
      <c r="BI4" s="648" t="s">
        <v>382</v>
      </c>
      <c r="BJ4" s="546" t="s">
        <v>180</v>
      </c>
      <c r="BK4" s="546" t="s">
        <v>181</v>
      </c>
      <c r="BL4" s="546" t="s">
        <v>382</v>
      </c>
    </row>
    <row r="5" spans="1:64" ht="6" customHeight="1" x14ac:dyDescent="0.25">
      <c r="A5" s="233"/>
      <c r="B5" s="285"/>
      <c r="C5" s="313"/>
      <c r="D5" s="554"/>
      <c r="E5" s="285"/>
      <c r="F5" s="313"/>
      <c r="G5" s="313"/>
      <c r="H5" s="285"/>
      <c r="I5" s="313"/>
      <c r="J5" s="313"/>
      <c r="K5" s="285"/>
      <c r="L5" s="313"/>
      <c r="M5" s="313"/>
      <c r="N5" s="285"/>
      <c r="O5" s="313"/>
      <c r="P5" s="313"/>
      <c r="Q5" s="285"/>
      <c r="R5" s="313"/>
      <c r="S5" s="313"/>
      <c r="T5" s="285"/>
      <c r="U5" s="313"/>
      <c r="V5" s="313"/>
      <c r="W5" s="285"/>
      <c r="X5" s="313"/>
      <c r="Y5" s="313"/>
      <c r="Z5" s="285"/>
      <c r="AA5" s="313"/>
      <c r="AB5" s="313"/>
      <c r="AC5" s="285"/>
      <c r="AD5" s="313"/>
      <c r="AE5" s="313"/>
      <c r="AF5" s="285"/>
      <c r="AG5" s="313"/>
      <c r="AH5" s="313"/>
      <c r="AI5" s="313"/>
      <c r="AJ5" s="313"/>
      <c r="AK5" s="313"/>
      <c r="AL5" s="285"/>
      <c r="AM5" s="313"/>
      <c r="AN5" s="313"/>
      <c r="AO5" s="285"/>
      <c r="AP5" s="313"/>
      <c r="AQ5" s="313"/>
      <c r="AR5" s="285"/>
      <c r="AS5" s="313"/>
      <c r="AT5" s="313"/>
      <c r="AU5" s="285"/>
      <c r="AV5" s="313"/>
      <c r="AW5" s="313"/>
      <c r="AX5" s="285"/>
      <c r="AY5" s="313"/>
      <c r="AZ5" s="313"/>
      <c r="BA5" s="285"/>
      <c r="BB5" s="313"/>
      <c r="BC5" s="313"/>
      <c r="BD5" s="285"/>
      <c r="BE5" s="313"/>
      <c r="BF5" s="554"/>
      <c r="BG5" s="554"/>
      <c r="BH5" s="554"/>
      <c r="BI5" s="554"/>
    </row>
    <row r="6" spans="1:64" ht="12.75" customHeight="1" x14ac:dyDescent="0.25">
      <c r="A6" s="28" t="s">
        <v>90</v>
      </c>
      <c r="B6" s="188">
        <v>25.195210827693899</v>
      </c>
      <c r="C6" s="188">
        <v>27.601314348302299</v>
      </c>
      <c r="D6" s="81">
        <v>26.433168757597709</v>
      </c>
      <c r="E6" s="188">
        <v>12.545549193128601</v>
      </c>
      <c r="F6" s="188">
        <v>5.2573932092004396</v>
      </c>
      <c r="G6" s="81">
        <v>9.0104367702047607</v>
      </c>
      <c r="H6" s="188">
        <v>13.0729166666667</v>
      </c>
      <c r="I6" s="188">
        <v>12.5410733844469</v>
      </c>
      <c r="J6" s="81">
        <v>12.880433903911022</v>
      </c>
      <c r="K6" s="188">
        <v>4.7891723060905802</v>
      </c>
      <c r="L6" s="188">
        <v>4.8192771084337398</v>
      </c>
      <c r="M6" s="81">
        <v>4.7945647461715737</v>
      </c>
      <c r="N6" s="188">
        <v>7.1837584591358699</v>
      </c>
      <c r="O6" s="188">
        <v>4.2716319824753599</v>
      </c>
      <c r="P6" s="81">
        <v>5.8046699171280203</v>
      </c>
      <c r="Q6" s="188">
        <v>9.7865694950546605</v>
      </c>
      <c r="R6" s="188">
        <v>4.7645125958378998</v>
      </c>
      <c r="S6" s="81">
        <v>7.3750639821825485</v>
      </c>
      <c r="T6" s="188">
        <v>18.8541666666667</v>
      </c>
      <c r="U6" s="188">
        <v>23.9320920043812</v>
      </c>
      <c r="V6" s="81">
        <v>21.348204870911154</v>
      </c>
      <c r="W6" s="188">
        <v>23.152965660770001</v>
      </c>
      <c r="X6" s="188">
        <v>28.2430213464696</v>
      </c>
      <c r="Y6" s="81">
        <v>25.681519815536149</v>
      </c>
      <c r="Z6" s="188">
        <v>5.57001561686622</v>
      </c>
      <c r="AA6" s="188">
        <v>10.2353585112206</v>
      </c>
      <c r="AB6" s="81">
        <v>7.855319836196248</v>
      </c>
      <c r="AC6" s="188">
        <v>9.5262883914627796</v>
      </c>
      <c r="AD6" s="188">
        <v>16.328767123287701</v>
      </c>
      <c r="AE6" s="81">
        <v>12.865199193926088</v>
      </c>
      <c r="AF6" s="188">
        <v>9.7345132743362797</v>
      </c>
      <c r="AG6" s="188">
        <v>7.39320920043812</v>
      </c>
      <c r="AH6" s="81">
        <v>8.636217774059741</v>
      </c>
      <c r="AI6" s="505" t="s">
        <v>37</v>
      </c>
      <c r="AJ6" s="505" t="s">
        <v>37</v>
      </c>
      <c r="AK6" s="505" t="s">
        <v>37</v>
      </c>
      <c r="AL6" s="188">
        <v>20.458094742321698</v>
      </c>
      <c r="AM6" s="188">
        <v>24.370208105147899</v>
      </c>
      <c r="AN6" s="81">
        <v>22.385701220074772</v>
      </c>
      <c r="AO6" s="188">
        <v>3.0713170223841799</v>
      </c>
      <c r="AP6" s="188">
        <v>4.7645125958378998</v>
      </c>
      <c r="AQ6" s="81">
        <v>3.9235842591360717</v>
      </c>
      <c r="AR6" s="188">
        <v>6.40291514836023</v>
      </c>
      <c r="AS6" s="188">
        <v>2.3548740416210299</v>
      </c>
      <c r="AT6" s="81">
        <v>4.4552700113481754</v>
      </c>
      <c r="AU6" s="188">
        <v>3.75</v>
      </c>
      <c r="AV6" s="188">
        <v>2.4630541871921201</v>
      </c>
      <c r="AW6" s="81">
        <v>3.1425202389321791</v>
      </c>
      <c r="AX6" s="188">
        <v>11.4523685580427</v>
      </c>
      <c r="AY6" s="188">
        <v>6.68127053669222</v>
      </c>
      <c r="AZ6" s="81">
        <v>9.1192081798864457</v>
      </c>
      <c r="BA6" s="505" t="s">
        <v>37</v>
      </c>
      <c r="BB6" s="505" t="s">
        <v>37</v>
      </c>
      <c r="BC6" s="505" t="s">
        <v>37</v>
      </c>
      <c r="BD6" s="667">
        <v>5.9864653826132201</v>
      </c>
      <c r="BE6" s="667">
        <v>4.4906900328587103</v>
      </c>
      <c r="BF6" s="81">
        <v>5.2552282212756278</v>
      </c>
      <c r="BG6" s="262" t="s">
        <v>37</v>
      </c>
      <c r="BH6" s="262" t="s">
        <v>37</v>
      </c>
      <c r="BI6" s="262" t="s">
        <v>37</v>
      </c>
      <c r="BJ6" s="262" t="s">
        <v>37</v>
      </c>
      <c r="BK6" s="262" t="s">
        <v>37</v>
      </c>
      <c r="BL6" s="262" t="s">
        <v>37</v>
      </c>
    </row>
    <row r="7" spans="1:64" ht="12.75" customHeight="1" x14ac:dyDescent="0.25">
      <c r="A7" s="132">
        <v>2013</v>
      </c>
      <c r="B7" s="188">
        <v>23.025435073627801</v>
      </c>
      <c r="C7" s="188">
        <v>24.540174249758</v>
      </c>
      <c r="D7" s="81">
        <v>23.718774134959062</v>
      </c>
      <c r="E7" s="188">
        <v>13.2083891120036</v>
      </c>
      <c r="F7" s="188">
        <v>4.7411707789066302</v>
      </c>
      <c r="G7" s="81">
        <v>9.1491972850039396</v>
      </c>
      <c r="H7" s="188">
        <v>12.221231043711001</v>
      </c>
      <c r="I7" s="188">
        <v>12.1915820029028</v>
      </c>
      <c r="J7" s="81">
        <v>12.176057656938855</v>
      </c>
      <c r="K7" s="188">
        <v>4.5495093666369302</v>
      </c>
      <c r="L7" s="188">
        <v>3.8684719535783398</v>
      </c>
      <c r="M7" s="81">
        <v>4.215813802193769</v>
      </c>
      <c r="N7" s="188">
        <v>6.9165551093261897</v>
      </c>
      <c r="O7" s="188">
        <v>3.3865505563618798</v>
      </c>
      <c r="P7" s="81">
        <v>5.249883688836201</v>
      </c>
      <c r="Q7" s="188">
        <v>9.6385542168674707</v>
      </c>
      <c r="R7" s="188">
        <v>4.35413642960813</v>
      </c>
      <c r="S7" s="81">
        <v>7.0635847799286262</v>
      </c>
      <c r="T7" s="188">
        <v>18.250780901383301</v>
      </c>
      <c r="U7" s="188">
        <v>21.228239845261101</v>
      </c>
      <c r="V7" s="81">
        <v>19.650141087045085</v>
      </c>
      <c r="W7" s="188">
        <v>22.177599286033001</v>
      </c>
      <c r="X7" s="188">
        <v>25.6410256410256</v>
      </c>
      <c r="Y7" s="81">
        <v>23.806670548890896</v>
      </c>
      <c r="Z7" s="188">
        <v>5.3523639607493303</v>
      </c>
      <c r="AA7" s="188">
        <v>8.3212385099177606</v>
      </c>
      <c r="AB7" s="81">
        <v>6.7446908633927647</v>
      </c>
      <c r="AC7" s="188">
        <v>6.9580731489741297</v>
      </c>
      <c r="AD7" s="188">
        <v>14.3202709240445</v>
      </c>
      <c r="AE7" s="81">
        <v>10.478254985148126</v>
      </c>
      <c r="AF7" s="188">
        <v>7.3627844712182098</v>
      </c>
      <c r="AG7" s="188">
        <v>7.9342041606192604</v>
      </c>
      <c r="AH7" s="81">
        <v>7.6653841950727148</v>
      </c>
      <c r="AI7" s="505" t="s">
        <v>37</v>
      </c>
      <c r="AJ7" s="505" t="s">
        <v>37</v>
      </c>
      <c r="AK7" s="505" t="s">
        <v>37</v>
      </c>
      <c r="AL7" s="188">
        <v>19.3131132917038</v>
      </c>
      <c r="AM7" s="188">
        <v>21.044992743106</v>
      </c>
      <c r="AN7" s="81">
        <v>20.128522435272455</v>
      </c>
      <c r="AO7" s="188">
        <v>3.3913431503793001</v>
      </c>
      <c r="AP7" s="188">
        <v>5.2249637155297499</v>
      </c>
      <c r="AQ7" s="81">
        <v>4.2600755477508923</v>
      </c>
      <c r="AR7" s="188">
        <v>5.6671128960285602</v>
      </c>
      <c r="AS7" s="188">
        <v>3.3381712626995599</v>
      </c>
      <c r="AT7" s="81">
        <v>4.589352716683841</v>
      </c>
      <c r="AU7" s="188">
        <v>3.6144578313253</v>
      </c>
      <c r="AV7" s="188">
        <v>2.0803096274794401</v>
      </c>
      <c r="AW7" s="81">
        <v>2.8690207251419597</v>
      </c>
      <c r="AX7" s="188">
        <v>9.0584560464078496</v>
      </c>
      <c r="AY7" s="188">
        <v>4.2089985486211896</v>
      </c>
      <c r="AZ7" s="81">
        <v>6.736707450739372</v>
      </c>
      <c r="BA7" s="505" t="s">
        <v>37</v>
      </c>
      <c r="BB7" s="505" t="s">
        <v>37</v>
      </c>
      <c r="BC7" s="505" t="s">
        <v>37</v>
      </c>
      <c r="BD7" s="667">
        <v>6.5149486836233796</v>
      </c>
      <c r="BE7" s="667">
        <v>4.69279148524432</v>
      </c>
      <c r="BF7" s="81">
        <v>5.6240958261540364</v>
      </c>
      <c r="BG7" s="262" t="s">
        <v>37</v>
      </c>
      <c r="BH7" s="262" t="s">
        <v>37</v>
      </c>
      <c r="BI7" s="262" t="s">
        <v>37</v>
      </c>
      <c r="BJ7" s="262" t="s">
        <v>37</v>
      </c>
      <c r="BK7" s="262" t="s">
        <v>37</v>
      </c>
      <c r="BL7" s="262" t="s">
        <v>37</v>
      </c>
    </row>
    <row r="8" spans="1:64" ht="12.75" customHeight="1" x14ac:dyDescent="0.25">
      <c r="A8" s="132">
        <v>2014</v>
      </c>
      <c r="B8" s="188">
        <v>21.620253164556964</v>
      </c>
      <c r="C8" s="188">
        <v>25.581395348837212</v>
      </c>
      <c r="D8" s="81">
        <v>23.498102939685666</v>
      </c>
      <c r="E8" s="188">
        <v>11.848101265822784</v>
      </c>
      <c r="F8" s="188">
        <v>4.4889129259058951</v>
      </c>
      <c r="G8" s="81">
        <v>8.2835049093053836</v>
      </c>
      <c r="H8" s="188">
        <v>12.044534412955466</v>
      </c>
      <c r="I8" s="188">
        <v>11.627906976744185</v>
      </c>
      <c r="J8" s="81">
        <v>11.823024879353246</v>
      </c>
      <c r="K8" s="188">
        <v>4.3016194331983799</v>
      </c>
      <c r="L8" s="188">
        <v>3.0286641427798808</v>
      </c>
      <c r="M8" s="81">
        <v>3.6737268841970208</v>
      </c>
      <c r="N8" s="188">
        <v>7.0886075949367093</v>
      </c>
      <c r="O8" s="188">
        <v>3.3008658008658007</v>
      </c>
      <c r="P8" s="81">
        <v>5.2699747512171351</v>
      </c>
      <c r="Q8" s="188">
        <v>8.8562753036437254</v>
      </c>
      <c r="R8" s="188">
        <v>4.5454545454545459</v>
      </c>
      <c r="S8" s="81">
        <v>6.7497688517644798</v>
      </c>
      <c r="T8" s="188">
        <v>18.329113924050631</v>
      </c>
      <c r="U8" s="188">
        <v>21.416982152514873</v>
      </c>
      <c r="V8" s="81">
        <v>19.799398266727021</v>
      </c>
      <c r="W8" s="188">
        <v>22.075949367088608</v>
      </c>
      <c r="X8" s="188">
        <v>25.378787878787879</v>
      </c>
      <c r="Y8" s="81">
        <v>23.636781141915559</v>
      </c>
      <c r="Z8" s="188">
        <v>5.4177215189873413</v>
      </c>
      <c r="AA8" s="188">
        <v>9.031909140075717</v>
      </c>
      <c r="AB8" s="81">
        <v>7.1461408536233382</v>
      </c>
      <c r="AC8" s="188">
        <v>8.5063291139240516</v>
      </c>
      <c r="AD8" s="188">
        <v>15.197404002163331</v>
      </c>
      <c r="AE8" s="81">
        <v>11.767298800173842</v>
      </c>
      <c r="AF8" s="505" t="s">
        <v>37</v>
      </c>
      <c r="AG8" s="505" t="s">
        <v>37</v>
      </c>
      <c r="AH8" s="505" t="s">
        <v>37</v>
      </c>
      <c r="AI8" s="357">
        <v>10.481012658227847</v>
      </c>
      <c r="AJ8" s="357">
        <v>12.439156300703083</v>
      </c>
      <c r="AK8" s="81">
        <v>11.475331779136116</v>
      </c>
      <c r="AL8" s="188">
        <v>19.341772151898734</v>
      </c>
      <c r="AM8" s="188">
        <v>24.067063277447268</v>
      </c>
      <c r="AN8" s="81">
        <v>21.64171101125536</v>
      </c>
      <c r="AO8" s="188">
        <v>3.3924050632911396</v>
      </c>
      <c r="AP8" s="188">
        <v>4.7593293672255275</v>
      </c>
      <c r="AQ8" s="81">
        <v>4.0842278061760853</v>
      </c>
      <c r="AR8" s="188">
        <v>5.9746835443037973</v>
      </c>
      <c r="AS8" s="188">
        <v>2.8123309897241753</v>
      </c>
      <c r="AT8" s="81">
        <v>4.4661353607120935</v>
      </c>
      <c r="AU8" s="188">
        <v>2.2278481012658227</v>
      </c>
      <c r="AV8" s="188">
        <v>2.1092482422931313</v>
      </c>
      <c r="AW8" s="81">
        <v>2.1666906083059065</v>
      </c>
      <c r="AX8" s="188">
        <v>7.7468354430379751</v>
      </c>
      <c r="AY8" s="188">
        <v>4.2725797728501895</v>
      </c>
      <c r="AZ8" s="81">
        <v>6.0562984229161536</v>
      </c>
      <c r="BA8" s="667">
        <v>7.59493670886076</v>
      </c>
      <c r="BB8" s="667">
        <v>9.2482422931314225</v>
      </c>
      <c r="BC8" s="81">
        <v>8.3672419520827219</v>
      </c>
      <c r="BD8" s="667">
        <v>6.9367088607594942</v>
      </c>
      <c r="BE8" s="667">
        <v>5.0838290968090858</v>
      </c>
      <c r="BF8" s="81">
        <v>6.0089382674341323</v>
      </c>
      <c r="BG8" s="262" t="s">
        <v>37</v>
      </c>
      <c r="BH8" s="262" t="s">
        <v>37</v>
      </c>
      <c r="BI8" s="262" t="s">
        <v>37</v>
      </c>
      <c r="BJ8" s="262" t="s">
        <v>37</v>
      </c>
      <c r="BK8" s="262" t="s">
        <v>37</v>
      </c>
      <c r="BL8" s="262" t="s">
        <v>37</v>
      </c>
    </row>
    <row r="9" spans="1:64" ht="12.75" customHeight="1" x14ac:dyDescent="0.25">
      <c r="A9" s="132">
        <v>2015</v>
      </c>
      <c r="B9" s="665">
        <v>19.581802289277633</v>
      </c>
      <c r="C9" s="665">
        <v>24.541487725566292</v>
      </c>
      <c r="D9" s="81">
        <v>21.945581558773966</v>
      </c>
      <c r="E9" s="665">
        <v>9.3222114594665157</v>
      </c>
      <c r="F9" s="665">
        <v>4.479741738826343</v>
      </c>
      <c r="G9" s="81">
        <v>6.9782587694611804</v>
      </c>
      <c r="H9" s="665">
        <v>10.724361068658338</v>
      </c>
      <c r="I9" s="665">
        <v>11.929323245930735</v>
      </c>
      <c r="J9" s="81">
        <v>11.328035525402349</v>
      </c>
      <c r="K9" s="665">
        <v>3.5239198637540858</v>
      </c>
      <c r="L9" s="665">
        <v>3.8163139883835302</v>
      </c>
      <c r="M9" s="81">
        <v>3.7130401404938214</v>
      </c>
      <c r="N9" s="665">
        <v>4.9661878714597751</v>
      </c>
      <c r="O9" s="665">
        <v>3.9337027623389287</v>
      </c>
      <c r="P9" s="81">
        <v>4.4428965779094982</v>
      </c>
      <c r="Q9" s="665">
        <v>6.9945984459112154</v>
      </c>
      <c r="R9" s="665">
        <v>4.538588853287397</v>
      </c>
      <c r="S9" s="81">
        <v>5.8034913879857157</v>
      </c>
      <c r="T9" s="665">
        <v>14.782987084589127</v>
      </c>
      <c r="U9" s="665">
        <v>20.44379796294951</v>
      </c>
      <c r="V9" s="81">
        <v>17.46330848819434</v>
      </c>
      <c r="W9" s="665">
        <v>18.740499779129923</v>
      </c>
      <c r="X9" s="665">
        <v>25.791087533808586</v>
      </c>
      <c r="Y9" s="81">
        <v>22.059285588086848</v>
      </c>
      <c r="Z9" s="665">
        <v>4.4502911036219812</v>
      </c>
      <c r="AA9" s="665">
        <v>8.3262850008518186</v>
      </c>
      <c r="AB9" s="81">
        <v>6.319362718230372</v>
      </c>
      <c r="AC9" s="665">
        <v>7.7906485916983845</v>
      </c>
      <c r="AD9" s="665">
        <v>15.406655023955516</v>
      </c>
      <c r="AE9" s="81">
        <v>11.399335372289368</v>
      </c>
      <c r="AF9" s="505" t="s">
        <v>37</v>
      </c>
      <c r="AG9" s="505" t="s">
        <v>37</v>
      </c>
      <c r="AH9" s="505" t="s">
        <v>37</v>
      </c>
      <c r="AI9" s="665">
        <v>10.827795347718999</v>
      </c>
      <c r="AJ9" s="665">
        <v>12.983524274904781</v>
      </c>
      <c r="AK9" s="81">
        <v>11.884380091853966</v>
      </c>
      <c r="AL9" s="505" t="s">
        <v>37</v>
      </c>
      <c r="AM9" s="505" t="s">
        <v>37</v>
      </c>
      <c r="AN9" s="505" t="s">
        <v>37</v>
      </c>
      <c r="AO9" s="665">
        <v>2.845997583341374</v>
      </c>
      <c r="AP9" s="665">
        <v>4.5975563783146862</v>
      </c>
      <c r="AQ9" s="81">
        <v>3.6639294288676321</v>
      </c>
      <c r="AR9" s="665">
        <v>3.3909943234813631</v>
      </c>
      <c r="AS9" s="665">
        <v>2.4862362318527191</v>
      </c>
      <c r="AT9" s="81">
        <v>2.9622102516042026</v>
      </c>
      <c r="AU9" s="665">
        <v>1.9779173336149667</v>
      </c>
      <c r="AV9" s="665">
        <v>3.2859122618267511</v>
      </c>
      <c r="AW9" s="81">
        <v>2.5896292016233518</v>
      </c>
      <c r="AX9" s="665">
        <v>8.5066191961550803</v>
      </c>
      <c r="AY9" s="665">
        <v>5.3335991142162147</v>
      </c>
      <c r="AZ9" s="81">
        <v>6.9402861642965927</v>
      </c>
      <c r="BA9" s="666">
        <v>7.9571036686082053</v>
      </c>
      <c r="BB9" s="666">
        <v>8.8295921104501041</v>
      </c>
      <c r="BC9" s="81">
        <v>8.3478520595289893</v>
      </c>
      <c r="BD9" s="666">
        <v>5.8450213434427054</v>
      </c>
      <c r="BE9" s="666">
        <v>4.2348512377800294</v>
      </c>
      <c r="BF9" s="81">
        <v>5.0645308207466959</v>
      </c>
      <c r="BG9" s="262" t="s">
        <v>37</v>
      </c>
      <c r="BH9" s="262" t="s">
        <v>37</v>
      </c>
      <c r="BI9" s="262" t="s">
        <v>37</v>
      </c>
      <c r="BJ9" s="262" t="s">
        <v>37</v>
      </c>
      <c r="BK9" s="262" t="s">
        <v>37</v>
      </c>
      <c r="BL9" s="262" t="s">
        <v>37</v>
      </c>
    </row>
    <row r="10" spans="1:64" ht="12.75" customHeight="1" x14ac:dyDescent="0.25">
      <c r="A10" s="132">
        <v>2016</v>
      </c>
      <c r="B10" s="665">
        <v>19.692799999999998</v>
      </c>
      <c r="C10" s="665">
        <v>21.297599999999999</v>
      </c>
      <c r="D10" s="81">
        <v>20.468828038600435</v>
      </c>
      <c r="E10" s="665">
        <v>9.8910999999999998</v>
      </c>
      <c r="F10" s="665">
        <v>3.1989999999999998</v>
      </c>
      <c r="G10" s="81">
        <v>6.7589521788084266</v>
      </c>
      <c r="H10" s="665">
        <v>11.0946</v>
      </c>
      <c r="I10" s="665">
        <v>10.928100000000001</v>
      </c>
      <c r="J10" s="81">
        <v>11.019715063995594</v>
      </c>
      <c r="K10" s="665">
        <v>4.1704999999999997</v>
      </c>
      <c r="L10" s="665">
        <v>3.9624999999999999</v>
      </c>
      <c r="M10" s="81">
        <v>4.1480603201774331</v>
      </c>
      <c r="N10" s="665">
        <v>4.8641999999999994</v>
      </c>
      <c r="O10" s="665">
        <v>1.8957000000000002</v>
      </c>
      <c r="P10" s="81">
        <v>3.6117595600206296</v>
      </c>
      <c r="Q10" s="665">
        <v>7.3554999999999993</v>
      </c>
      <c r="R10" s="665">
        <v>3.6526999999999998</v>
      </c>
      <c r="S10" s="81">
        <v>5.6665599772926862</v>
      </c>
      <c r="T10" s="665">
        <v>15.2034</v>
      </c>
      <c r="U10" s="665">
        <v>19.0822</v>
      </c>
      <c r="V10" s="81">
        <v>16.99891366687028</v>
      </c>
      <c r="W10" s="665">
        <v>20.586099999999998</v>
      </c>
      <c r="X10" s="665">
        <v>23.9026</v>
      </c>
      <c r="Y10" s="81">
        <v>22.048973667498359</v>
      </c>
      <c r="Z10" s="665">
        <v>5.2415000000000003</v>
      </c>
      <c r="AA10" s="665">
        <v>8.5120000000000005</v>
      </c>
      <c r="AB10" s="81">
        <v>6.8526720799165748</v>
      </c>
      <c r="AC10" s="665">
        <v>7.7460000000000004</v>
      </c>
      <c r="AD10" s="665">
        <v>12.629099999999999</v>
      </c>
      <c r="AE10" s="81">
        <v>10.117293348219638</v>
      </c>
      <c r="AF10" s="505" t="s">
        <v>37</v>
      </c>
      <c r="AG10" s="505" t="s">
        <v>37</v>
      </c>
      <c r="AH10" s="505" t="s">
        <v>37</v>
      </c>
      <c r="AI10" s="665">
        <v>10.763999999999999</v>
      </c>
      <c r="AJ10" s="665">
        <v>11.287899999999999</v>
      </c>
      <c r="AK10" s="81">
        <v>11.042557725543322</v>
      </c>
      <c r="AL10" s="505" t="s">
        <v>37</v>
      </c>
      <c r="AM10" s="505" t="s">
        <v>37</v>
      </c>
      <c r="AN10" s="505" t="s">
        <v>37</v>
      </c>
      <c r="AO10" s="665">
        <v>2.9908000000000001</v>
      </c>
      <c r="AP10" s="665">
        <v>3.4162999999999997</v>
      </c>
      <c r="AQ10" s="81">
        <v>3.2115220022548825</v>
      </c>
      <c r="AR10" s="665">
        <v>3.9249000000000001</v>
      </c>
      <c r="AS10" s="665">
        <v>2.1902999999999997</v>
      </c>
      <c r="AT10" s="81">
        <v>3.2170355339078807</v>
      </c>
      <c r="AU10" s="665">
        <v>1.7944000000000002</v>
      </c>
      <c r="AV10" s="665">
        <v>2.5503</v>
      </c>
      <c r="AW10" s="81">
        <v>2.1906564419504222</v>
      </c>
      <c r="AX10" s="665">
        <v>7.6796000000000006</v>
      </c>
      <c r="AY10" s="665">
        <v>4.1505000000000001</v>
      </c>
      <c r="AZ10" s="81">
        <v>6.1401874732601947</v>
      </c>
      <c r="BA10" s="666">
        <v>7.0004999999999997</v>
      </c>
      <c r="BB10" s="666">
        <v>7.0617999999999999</v>
      </c>
      <c r="BC10" s="81">
        <v>7.0792161322894467</v>
      </c>
      <c r="BD10" s="666">
        <v>4.8346</v>
      </c>
      <c r="BE10" s="666">
        <v>3.8035000000000001</v>
      </c>
      <c r="BF10" s="81">
        <v>4.3907027659616578</v>
      </c>
      <c r="BG10" s="262" t="s">
        <v>37</v>
      </c>
      <c r="BH10" s="262" t="s">
        <v>37</v>
      </c>
      <c r="BI10" s="262" t="s">
        <v>37</v>
      </c>
      <c r="BJ10" s="666">
        <v>13.539300000000001</v>
      </c>
      <c r="BK10" s="666">
        <v>12.185799999999999</v>
      </c>
      <c r="BL10" s="81">
        <v>12.964728244841284</v>
      </c>
    </row>
    <row r="11" spans="1:64" ht="12.75" customHeight="1" x14ac:dyDescent="0.25">
      <c r="A11" s="132">
        <v>2017</v>
      </c>
      <c r="B11" s="687">
        <v>19.093214487150174</v>
      </c>
      <c r="C11" s="687">
        <v>21.712336246192741</v>
      </c>
      <c r="D11" s="687">
        <v>20.208412780018854</v>
      </c>
      <c r="E11" s="687">
        <v>9.4086295725999882</v>
      </c>
      <c r="F11" s="687">
        <v>3.4480771192558821</v>
      </c>
      <c r="G11" s="687">
        <v>6.7664711500245538</v>
      </c>
      <c r="H11" s="687">
        <v>10.676492146932247</v>
      </c>
      <c r="I11" s="687">
        <v>11.062365148493848</v>
      </c>
      <c r="J11" s="81">
        <v>10.839563697174558</v>
      </c>
      <c r="K11" s="687">
        <v>3.3305465297622483</v>
      </c>
      <c r="L11" s="687">
        <v>4.080066320085689</v>
      </c>
      <c r="M11" s="81">
        <v>3.7181794843800207</v>
      </c>
      <c r="N11" s="687">
        <v>5.0764303302082077</v>
      </c>
      <c r="O11" s="687">
        <v>1.7276507371512337</v>
      </c>
      <c r="P11" s="81">
        <v>3.666289682489666</v>
      </c>
      <c r="Q11" s="687">
        <v>7.463330457435517</v>
      </c>
      <c r="R11" s="687">
        <v>4.5945009189208781</v>
      </c>
      <c r="S11" s="81">
        <v>6.2301421655198039</v>
      </c>
      <c r="T11" s="687">
        <v>15.497025340334513</v>
      </c>
      <c r="U11" s="687">
        <v>18.885360775835426</v>
      </c>
      <c r="V11" s="81">
        <v>16.957300478082942</v>
      </c>
      <c r="W11" s="687">
        <v>21.602913408538001</v>
      </c>
      <c r="X11" s="687">
        <v>24.441748254615522</v>
      </c>
      <c r="Y11" s="81">
        <v>22.796321104669143</v>
      </c>
      <c r="Z11" s="687">
        <v>4.5783557169159037</v>
      </c>
      <c r="AA11" s="687">
        <v>8.8941822187026212</v>
      </c>
      <c r="AB11" s="81">
        <v>6.5150579046518091</v>
      </c>
      <c r="AC11" s="687">
        <v>8.2035943718026321</v>
      </c>
      <c r="AD11" s="687">
        <v>12.606114335490076</v>
      </c>
      <c r="AE11" s="81">
        <v>10.202496539671703</v>
      </c>
      <c r="AF11" s="505" t="s">
        <v>37</v>
      </c>
      <c r="AG11" s="505" t="s">
        <v>37</v>
      </c>
      <c r="AH11" s="505" t="s">
        <v>37</v>
      </c>
      <c r="AI11" s="687">
        <v>11.624154494873912</v>
      </c>
      <c r="AJ11" s="687">
        <v>11.964394828535948</v>
      </c>
      <c r="AK11" s="81">
        <v>11.729805646687662</v>
      </c>
      <c r="AL11" s="505" t="s">
        <v>37</v>
      </c>
      <c r="AM11" s="505" t="s">
        <v>37</v>
      </c>
      <c r="AN11" s="505" t="s">
        <v>37</v>
      </c>
      <c r="AO11" s="687">
        <v>3.468086103425156</v>
      </c>
      <c r="AP11" s="687">
        <v>3.7960419150336362</v>
      </c>
      <c r="AQ11" s="81">
        <v>3.6838162848165283</v>
      </c>
      <c r="AR11" s="687">
        <v>5.3628193546990293</v>
      </c>
      <c r="AS11" s="687">
        <v>1.9345120662916431</v>
      </c>
      <c r="AT11" s="81">
        <v>3.8282233759443853</v>
      </c>
      <c r="AU11" s="687">
        <v>2.2650920537848873</v>
      </c>
      <c r="AV11" s="687">
        <v>2.5148113736975004</v>
      </c>
      <c r="AW11" s="81">
        <v>2.381887821184355</v>
      </c>
      <c r="AX11" s="687">
        <v>8.6417055403316212</v>
      </c>
      <c r="AY11" s="687">
        <v>5.0364978214017073</v>
      </c>
      <c r="AZ11" s="81">
        <v>6.972258295747741</v>
      </c>
      <c r="BA11" s="687">
        <v>7.9677391143082827</v>
      </c>
      <c r="BB11" s="687">
        <v>8.7749204673719259</v>
      </c>
      <c r="BC11" s="81">
        <v>8.2410024836851576</v>
      </c>
      <c r="BD11" s="505" t="s">
        <v>37</v>
      </c>
      <c r="BE11" s="505" t="s">
        <v>37</v>
      </c>
      <c r="BF11" s="505" t="s">
        <v>37</v>
      </c>
      <c r="BG11" s="687">
        <v>8.6769280986908104</v>
      </c>
      <c r="BH11" s="687">
        <v>6.3402881941352751</v>
      </c>
      <c r="BI11" s="81">
        <v>7.6011595548724182</v>
      </c>
      <c r="BJ11" s="687">
        <v>13.613488894273967</v>
      </c>
      <c r="BK11" s="687">
        <v>13.735978211947483</v>
      </c>
      <c r="BL11" s="81">
        <v>13.692063823599119</v>
      </c>
    </row>
    <row r="12" spans="1:64" ht="12.75" customHeight="1" x14ac:dyDescent="0.25">
      <c r="A12" s="132">
        <v>2018</v>
      </c>
      <c r="B12" s="687">
        <v>17.922000000000001</v>
      </c>
      <c r="C12" s="687">
        <v>20.622399999999999</v>
      </c>
      <c r="D12" s="687">
        <v>19.206599999999998</v>
      </c>
      <c r="E12" s="687">
        <v>8.5983000000000001</v>
      </c>
      <c r="F12" s="687">
        <v>2.9914000000000001</v>
      </c>
      <c r="G12" s="687">
        <v>6.0854999999999997</v>
      </c>
      <c r="H12" s="687">
        <v>10.934000000000001</v>
      </c>
      <c r="I12" s="687">
        <v>10.793700000000001</v>
      </c>
      <c r="J12" s="81">
        <v>10.940900000000001</v>
      </c>
      <c r="K12" s="687">
        <v>4.1581999999999999</v>
      </c>
      <c r="L12" s="687">
        <v>3.2759999999999998</v>
      </c>
      <c r="M12" s="81">
        <v>3.7997999999999998</v>
      </c>
      <c r="N12" s="687">
        <v>4.8487</v>
      </c>
      <c r="O12" s="687">
        <v>2.3231999999999999</v>
      </c>
      <c r="P12" s="81">
        <v>3.7317000000000005</v>
      </c>
      <c r="Q12" s="687">
        <v>7.4678999999999993</v>
      </c>
      <c r="R12" s="687">
        <v>5.6925999999999997</v>
      </c>
      <c r="S12" s="81">
        <v>6.6966999999999999</v>
      </c>
      <c r="T12" s="687">
        <v>14.0213</v>
      </c>
      <c r="U12" s="687">
        <v>19.232199999999999</v>
      </c>
      <c r="V12" s="81">
        <v>16.320699999999999</v>
      </c>
      <c r="W12" s="687">
        <v>19.595700000000001</v>
      </c>
      <c r="X12" s="687">
        <v>23.5549</v>
      </c>
      <c r="Y12" s="81">
        <v>21.430299999999999</v>
      </c>
      <c r="Z12" s="687">
        <v>5.1387</v>
      </c>
      <c r="AA12" s="687">
        <v>9.2653999999999996</v>
      </c>
      <c r="AB12" s="81">
        <v>7.1107000000000005</v>
      </c>
      <c r="AC12" s="687">
        <v>7.5461</v>
      </c>
      <c r="AD12" s="687">
        <v>14.257700000000002</v>
      </c>
      <c r="AE12" s="81">
        <v>10.5596</v>
      </c>
      <c r="AF12" s="505" t="s">
        <v>37</v>
      </c>
      <c r="AG12" s="505" t="s">
        <v>37</v>
      </c>
      <c r="AH12" s="505" t="s">
        <v>37</v>
      </c>
      <c r="AI12" s="687">
        <v>10.2217</v>
      </c>
      <c r="AJ12" s="687">
        <v>14.117099999999999</v>
      </c>
      <c r="AK12" s="81">
        <v>12.036799999999999</v>
      </c>
      <c r="AL12" s="505" t="s">
        <v>37</v>
      </c>
      <c r="AM12" s="505" t="s">
        <v>37</v>
      </c>
      <c r="AN12" s="505" t="s">
        <v>37</v>
      </c>
      <c r="AO12" s="687">
        <v>2.7075999999999998</v>
      </c>
      <c r="AP12" s="687">
        <v>3.1067999999999998</v>
      </c>
      <c r="AQ12" s="81">
        <v>2.8921999999999999</v>
      </c>
      <c r="AR12" s="687">
        <v>4.0540000000000003</v>
      </c>
      <c r="AS12" s="687">
        <v>2.3414000000000001</v>
      </c>
      <c r="AT12" s="81">
        <v>3.2571000000000003</v>
      </c>
      <c r="AU12" s="687">
        <v>2.4641999999999999</v>
      </c>
      <c r="AV12" s="687">
        <v>2.0872999999999999</v>
      </c>
      <c r="AW12" s="81">
        <v>2.2780999999999998</v>
      </c>
      <c r="AX12" s="687">
        <v>7.9311000000000007</v>
      </c>
      <c r="AY12" s="687">
        <v>5.0666000000000002</v>
      </c>
      <c r="AZ12" s="81">
        <v>6.6158999999999999</v>
      </c>
      <c r="BA12" s="687">
        <v>6.8596000000000004</v>
      </c>
      <c r="BB12" s="687">
        <v>9.1395999999999997</v>
      </c>
      <c r="BC12" s="81">
        <v>7.9042000000000003</v>
      </c>
      <c r="BD12" s="505" t="s">
        <v>37</v>
      </c>
      <c r="BE12" s="505" t="s">
        <v>37</v>
      </c>
      <c r="BF12" s="505" t="s">
        <v>37</v>
      </c>
      <c r="BG12" s="687">
        <v>7.6184000000000003</v>
      </c>
      <c r="BH12" s="687">
        <v>6.4650999999999996</v>
      </c>
      <c r="BI12" s="81">
        <v>7.0669999999999993</v>
      </c>
      <c r="BJ12" s="687">
        <v>13.533100000000001</v>
      </c>
      <c r="BK12" s="687">
        <v>13.8687</v>
      </c>
      <c r="BL12" s="81">
        <v>13.6792</v>
      </c>
    </row>
    <row r="13" spans="1:64" ht="6" customHeight="1" x14ac:dyDescent="0.25">
      <c r="A13" s="969"/>
      <c r="B13" s="969"/>
      <c r="C13" s="969"/>
      <c r="D13" s="969"/>
      <c r="E13" s="969"/>
      <c r="F13" s="969"/>
      <c r="G13" s="969"/>
      <c r="H13" s="973"/>
      <c r="I13" s="973"/>
      <c r="J13" s="973"/>
      <c r="K13" s="973"/>
      <c r="L13" s="973"/>
      <c r="M13" s="973"/>
      <c r="N13" s="973"/>
      <c r="O13" s="973"/>
      <c r="P13" s="973"/>
      <c r="Q13" s="973"/>
      <c r="R13" s="973"/>
      <c r="S13" s="973"/>
      <c r="T13" s="969"/>
      <c r="U13" s="969"/>
      <c r="V13" s="969"/>
      <c r="W13" s="969"/>
      <c r="X13" s="969"/>
      <c r="Y13" s="969"/>
      <c r="Z13" s="969"/>
      <c r="AA13" s="969"/>
      <c r="AB13" s="969"/>
      <c r="AC13" s="969"/>
      <c r="AD13" s="969"/>
      <c r="AE13" s="969"/>
      <c r="AF13" s="969"/>
      <c r="AG13" s="969"/>
      <c r="AH13" s="969"/>
      <c r="AI13" s="969"/>
      <c r="AJ13" s="969"/>
      <c r="AK13" s="969"/>
      <c r="AL13" s="969"/>
      <c r="AM13" s="969"/>
      <c r="AN13" s="969"/>
      <c r="AO13" s="969"/>
      <c r="AP13" s="969"/>
      <c r="AQ13" s="969"/>
      <c r="AR13" s="969"/>
      <c r="AS13" s="969"/>
      <c r="AT13" s="969"/>
      <c r="AU13" s="969"/>
      <c r="AV13" s="969"/>
      <c r="AW13" s="969"/>
      <c r="AX13" s="969"/>
      <c r="AY13" s="969"/>
      <c r="AZ13" s="969"/>
      <c r="BA13" s="969"/>
      <c r="BB13" s="969"/>
      <c r="BC13" s="969"/>
      <c r="BD13" s="969"/>
      <c r="BE13" s="969"/>
      <c r="BF13" s="969"/>
      <c r="BG13" s="969"/>
      <c r="BH13" s="969"/>
      <c r="BI13" s="969"/>
      <c r="BJ13" s="969"/>
      <c r="BK13" s="969"/>
      <c r="BL13" s="969"/>
    </row>
    <row r="14" spans="1:64" ht="12.75" customHeight="1" x14ac:dyDescent="0.25">
      <c r="A14" s="1331" t="s">
        <v>194</v>
      </c>
      <c r="B14" s="1331"/>
      <c r="C14" s="1331"/>
      <c r="D14" s="1331"/>
      <c r="E14" s="1331"/>
      <c r="F14" s="1331"/>
      <c r="G14" s="1331"/>
      <c r="H14" s="1331"/>
      <c r="I14" s="1331"/>
      <c r="J14" s="1331"/>
      <c r="K14" s="1331"/>
      <c r="L14" s="1331"/>
      <c r="M14" s="1331"/>
      <c r="N14" s="1331"/>
      <c r="O14" s="1331"/>
      <c r="P14" s="1331"/>
      <c r="Q14" s="1331"/>
      <c r="R14" s="1331"/>
      <c r="S14" s="1331"/>
      <c r="T14" s="1331"/>
      <c r="U14" s="1331"/>
      <c r="V14" s="1331"/>
      <c r="W14" s="1331"/>
      <c r="X14" s="1331"/>
      <c r="Y14" s="1331"/>
      <c r="Z14" s="1331"/>
      <c r="AA14" s="1331"/>
      <c r="AB14" s="1331"/>
      <c r="AC14" s="1331"/>
      <c r="AD14" s="1331"/>
      <c r="AE14" s="1331"/>
      <c r="AF14" s="1331"/>
      <c r="AG14" s="1331"/>
      <c r="AH14" s="1331"/>
      <c r="AI14" s="1331"/>
      <c r="AJ14" s="1331"/>
      <c r="AK14" s="1331"/>
      <c r="AL14" s="1331"/>
      <c r="AM14" s="1331"/>
      <c r="AN14" s="1331"/>
      <c r="AO14" s="1331"/>
      <c r="AP14" s="1331"/>
      <c r="AQ14" s="1331"/>
      <c r="AR14" s="1331"/>
      <c r="AS14" s="1331"/>
      <c r="AT14" s="1331"/>
      <c r="AU14" s="1331"/>
      <c r="AV14" s="1331"/>
      <c r="AW14" s="1331"/>
      <c r="AX14" s="1331"/>
      <c r="AY14" s="1331"/>
      <c r="AZ14" s="1331"/>
      <c r="BA14" s="1331"/>
      <c r="BB14" s="1331"/>
      <c r="BC14" s="1331"/>
      <c r="BD14" s="1331"/>
      <c r="BE14" s="1331"/>
      <c r="BF14" s="1331"/>
      <c r="BG14" s="1331"/>
      <c r="BH14" s="1331"/>
      <c r="BI14" s="1331"/>
      <c r="BJ14" s="1331"/>
      <c r="BK14" s="1331"/>
      <c r="BL14" s="1331"/>
    </row>
  </sheetData>
  <mergeCells count="24">
    <mergeCell ref="A14:BL14"/>
    <mergeCell ref="B3:D3"/>
    <mergeCell ref="E3:G3"/>
    <mergeCell ref="H3:J3"/>
    <mergeCell ref="K3:M3"/>
    <mergeCell ref="N3:P3"/>
    <mergeCell ref="Q3:S3"/>
    <mergeCell ref="T3:V3"/>
    <mergeCell ref="W3:Y3"/>
    <mergeCell ref="Z3:AB3"/>
    <mergeCell ref="AC3:AE3"/>
    <mergeCell ref="AF3:AH3"/>
    <mergeCell ref="AI3:AK3"/>
    <mergeCell ref="AL3:AN3"/>
    <mergeCell ref="AO3:AQ3"/>
    <mergeCell ref="BA3:BC3"/>
    <mergeCell ref="BD3:BF3"/>
    <mergeCell ref="BJ3:BL3"/>
    <mergeCell ref="O1:U1"/>
    <mergeCell ref="AR3:AT3"/>
    <mergeCell ref="AU3:AW3"/>
    <mergeCell ref="AX3:AZ3"/>
    <mergeCell ref="A2:BL2"/>
    <mergeCell ref="BG3:BI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R26"/>
  <sheetViews>
    <sheetView workbookViewId="0">
      <pane ySplit="4" topLeftCell="A5" activePane="bottomLeft" state="frozen"/>
      <selection activeCell="A2" sqref="A2:XFD2"/>
      <selection pane="bottomLeft" activeCell="G6" sqref="G6:G12"/>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8" width="8.7109375" style="18" customWidth="1"/>
    <col min="19" max="16384" width="9.140625" style="18"/>
  </cols>
  <sheetData>
    <row r="1" spans="1:18" s="74" customFormat="1" ht="30" customHeight="1" x14ac:dyDescent="0.25">
      <c r="A1" s="349"/>
      <c r="B1" s="117"/>
      <c r="C1" s="117"/>
      <c r="D1" s="550"/>
      <c r="E1" s="117"/>
      <c r="F1" s="117"/>
      <c r="G1" s="550"/>
      <c r="H1" s="117"/>
      <c r="N1" s="338"/>
      <c r="O1" s="1311" t="s">
        <v>328</v>
      </c>
      <c r="P1" s="1311"/>
      <c r="Q1" s="1312"/>
      <c r="R1" s="1312"/>
    </row>
    <row r="2" spans="1:18" s="114" customFormat="1" ht="28.5" customHeight="1" x14ac:dyDescent="0.2">
      <c r="A2" s="1317" t="s">
        <v>507</v>
      </c>
      <c r="B2" s="1317"/>
      <c r="C2" s="1317"/>
      <c r="D2" s="1317"/>
      <c r="E2" s="1317"/>
      <c r="F2" s="1317"/>
      <c r="G2" s="1317"/>
      <c r="H2" s="1317"/>
      <c r="I2" s="1317"/>
      <c r="J2" s="1317"/>
      <c r="K2" s="1317"/>
      <c r="L2" s="1317"/>
      <c r="M2" s="1317"/>
      <c r="N2" s="1317"/>
      <c r="O2" s="1317"/>
      <c r="P2" s="1317"/>
    </row>
    <row r="3" spans="1:18" ht="42.95" customHeight="1" x14ac:dyDescent="0.2">
      <c r="B3" s="1354" t="s">
        <v>19</v>
      </c>
      <c r="C3" s="1354"/>
      <c r="D3" s="1354"/>
      <c r="E3" s="1354" t="s">
        <v>92</v>
      </c>
      <c r="F3" s="1354"/>
      <c r="G3" s="1354"/>
      <c r="H3" s="1354" t="s">
        <v>265</v>
      </c>
      <c r="I3" s="1354"/>
      <c r="J3" s="1354"/>
      <c r="K3" s="1354" t="s">
        <v>266</v>
      </c>
      <c r="L3" s="1354"/>
      <c r="M3" s="1354"/>
      <c r="N3" s="1354" t="s">
        <v>35</v>
      </c>
      <c r="O3" s="1354"/>
      <c r="P3" s="1354"/>
    </row>
    <row r="4" spans="1:18" ht="15" customHeight="1" x14ac:dyDescent="0.2">
      <c r="A4" s="18" t="s">
        <v>39</v>
      </c>
      <c r="B4" s="147" t="s">
        <v>28</v>
      </c>
      <c r="C4" s="147" t="s">
        <v>29</v>
      </c>
      <c r="D4" s="147" t="s">
        <v>382</v>
      </c>
      <c r="E4" s="147" t="s">
        <v>28</v>
      </c>
      <c r="F4" s="147" t="s">
        <v>29</v>
      </c>
      <c r="G4" s="147" t="s">
        <v>382</v>
      </c>
      <c r="H4" s="147" t="s">
        <v>28</v>
      </c>
      <c r="I4" s="147" t="s">
        <v>29</v>
      </c>
      <c r="J4" s="147" t="s">
        <v>382</v>
      </c>
      <c r="K4" s="147" t="s">
        <v>28</v>
      </c>
      <c r="L4" s="147" t="s">
        <v>29</v>
      </c>
      <c r="M4" s="147" t="s">
        <v>382</v>
      </c>
      <c r="N4" s="147" t="s">
        <v>28</v>
      </c>
      <c r="O4" s="147" t="s">
        <v>29</v>
      </c>
      <c r="P4" s="147" t="s">
        <v>382</v>
      </c>
    </row>
    <row r="5" spans="1:18" ht="6" customHeight="1" x14ac:dyDescent="0.2">
      <c r="A5" s="231"/>
      <c r="B5" s="294"/>
      <c r="C5" s="294"/>
      <c r="D5" s="294"/>
      <c r="E5" s="294"/>
      <c r="F5" s="294"/>
      <c r="G5" s="294"/>
      <c r="H5" s="294"/>
      <c r="I5" s="294"/>
      <c r="J5" s="294"/>
      <c r="K5" s="294"/>
      <c r="L5" s="294"/>
      <c r="M5" s="294"/>
      <c r="N5" s="294"/>
      <c r="O5" s="294"/>
      <c r="P5" s="7"/>
    </row>
    <row r="6" spans="1:18" ht="12.75" customHeight="1" x14ac:dyDescent="0.2">
      <c r="A6" s="286">
        <v>2012</v>
      </c>
      <c r="B6" s="668">
        <v>59.728654157408755</v>
      </c>
      <c r="C6" s="668">
        <v>56.323660065276613</v>
      </c>
      <c r="D6" s="668">
        <v>58.075396750833143</v>
      </c>
      <c r="E6" s="668">
        <v>38.82208371945039</v>
      </c>
      <c r="F6" s="668">
        <v>42.75801130422122</v>
      </c>
      <c r="G6" s="668">
        <v>40.696853585214981</v>
      </c>
      <c r="H6" s="668">
        <v>26.894898022104442</v>
      </c>
      <c r="I6" s="668">
        <v>33.461355124781065</v>
      </c>
      <c r="J6" s="668">
        <v>30.080520478215711</v>
      </c>
      <c r="K6" s="668">
        <v>15.007091439909695</v>
      </c>
      <c r="L6" s="668">
        <v>16.564961043570207</v>
      </c>
      <c r="M6" s="668">
        <v>15.754209398535538</v>
      </c>
      <c r="N6" s="668">
        <v>1.4492621231402869</v>
      </c>
      <c r="O6" s="668">
        <v>0.91832863050002145</v>
      </c>
      <c r="P6" s="668">
        <v>1.2277496639530239</v>
      </c>
    </row>
    <row r="7" spans="1:18" ht="12.75" customHeight="1" x14ac:dyDescent="0.2">
      <c r="A7" s="28">
        <v>2013</v>
      </c>
      <c r="B7" s="668">
        <v>64.388252403681449</v>
      </c>
      <c r="C7" s="668">
        <v>61.721751189715299</v>
      </c>
      <c r="D7" s="668">
        <v>63.08029965668733</v>
      </c>
      <c r="E7" s="668">
        <v>34.235554220184952</v>
      </c>
      <c r="F7" s="668">
        <v>37.074301503193411</v>
      </c>
      <c r="G7" s="668">
        <v>35.633342930584121</v>
      </c>
      <c r="H7" s="668">
        <v>24.215779301072775</v>
      </c>
      <c r="I7" s="668">
        <v>28.215528491727497</v>
      </c>
      <c r="J7" s="668">
        <v>26.164014855107059</v>
      </c>
      <c r="K7" s="668">
        <v>12.013163383704255</v>
      </c>
      <c r="L7" s="668">
        <v>14.861202412366284</v>
      </c>
      <c r="M7" s="668">
        <v>13.387163265430566</v>
      </c>
      <c r="N7" s="668">
        <v>1.376193376134264</v>
      </c>
      <c r="O7" s="668">
        <v>1.2039473070903437</v>
      </c>
      <c r="P7" s="668">
        <v>1.286357412731397</v>
      </c>
    </row>
    <row r="8" spans="1:18" ht="12.75" customHeight="1" x14ac:dyDescent="0.2">
      <c r="A8" s="28">
        <v>2014</v>
      </c>
      <c r="B8" s="668">
        <v>66.688454890065174</v>
      </c>
      <c r="C8" s="668">
        <v>60.784251788997558</v>
      </c>
      <c r="D8" s="668">
        <v>63.833851786658421</v>
      </c>
      <c r="E8" s="668">
        <v>32.520754880301482</v>
      </c>
      <c r="F8" s="668">
        <v>38.530529049708051</v>
      </c>
      <c r="G8" s="668">
        <v>35.428042189265518</v>
      </c>
      <c r="H8" s="668">
        <v>22.253922387959356</v>
      </c>
      <c r="I8" s="668">
        <v>30.447846960923997</v>
      </c>
      <c r="J8" s="668">
        <v>26.197045917607774</v>
      </c>
      <c r="K8" s="668">
        <v>13.007767325022115</v>
      </c>
      <c r="L8" s="668">
        <v>17.015838347951529</v>
      </c>
      <c r="M8" s="668">
        <v>14.932259017762654</v>
      </c>
      <c r="N8" s="668">
        <v>0.79079022963757861</v>
      </c>
      <c r="O8" s="668">
        <v>0.68521916129570282</v>
      </c>
      <c r="P8" s="668">
        <v>0.73810602408042025</v>
      </c>
    </row>
    <row r="9" spans="1:18" x14ac:dyDescent="0.2">
      <c r="A9" s="381">
        <v>2015</v>
      </c>
      <c r="B9" s="668">
        <v>68.469606413375246</v>
      </c>
      <c r="C9" s="668">
        <v>65.407260989231261</v>
      </c>
      <c r="D9" s="668">
        <v>66.842575357128396</v>
      </c>
      <c r="E9" s="668">
        <v>29.239974724001229</v>
      </c>
      <c r="F9" s="668">
        <v>32.510417769407482</v>
      </c>
      <c r="G9" s="668">
        <v>30.939464465008363</v>
      </c>
      <c r="H9" s="668">
        <v>19.692269582774919</v>
      </c>
      <c r="I9" s="668">
        <v>24.724187348090858</v>
      </c>
      <c r="J9" s="668">
        <v>22.272634695093704</v>
      </c>
      <c r="K9" s="668">
        <v>11.111505366129157</v>
      </c>
      <c r="L9" s="668">
        <v>11.613448011509652</v>
      </c>
      <c r="M9" s="668">
        <v>11.39376510279023</v>
      </c>
      <c r="N9" s="668">
        <v>2.2904188626238242</v>
      </c>
      <c r="O9" s="668">
        <v>2.0823212413603525</v>
      </c>
      <c r="P9" s="668">
        <v>2.2179601778600113</v>
      </c>
    </row>
    <row r="10" spans="1:18" s="587" customFormat="1" x14ac:dyDescent="0.2">
      <c r="A10" s="484">
        <v>2016</v>
      </c>
      <c r="B10" s="668">
        <v>74.850147915599194</v>
      </c>
      <c r="C10" s="668">
        <v>69.5</v>
      </c>
      <c r="D10" s="668">
        <v>71.728899447874667</v>
      </c>
      <c r="E10" s="668">
        <v>23.7785203717876</v>
      </c>
      <c r="F10" s="668">
        <v>29.9</v>
      </c>
      <c r="G10" s="668">
        <v>27.231451206388741</v>
      </c>
      <c r="H10" s="668">
        <v>16.496249831844001</v>
      </c>
      <c r="I10" s="668">
        <v>22.431806546196299</v>
      </c>
      <c r="J10" s="668">
        <v>19.705371777518806</v>
      </c>
      <c r="K10" s="668">
        <v>8.9769447925068899</v>
      </c>
      <c r="L10" s="668">
        <v>10.9343756959668</v>
      </c>
      <c r="M10" s="668">
        <v>10.324177360970006</v>
      </c>
      <c r="N10" s="668">
        <v>1.3713317126132401</v>
      </c>
      <c r="O10" s="668">
        <v>0.6</v>
      </c>
      <c r="P10" s="668">
        <v>1.039649345735421</v>
      </c>
    </row>
    <row r="11" spans="1:18" s="897" customFormat="1" x14ac:dyDescent="0.2">
      <c r="A11" s="484">
        <v>2017</v>
      </c>
      <c r="B11" s="668">
        <v>72.829316606140594</v>
      </c>
      <c r="C11" s="668">
        <v>70.234454638124404</v>
      </c>
      <c r="D11" s="668">
        <v>71.309601567602883</v>
      </c>
      <c r="E11" s="668">
        <v>24.760647078243601</v>
      </c>
      <c r="F11" s="668">
        <v>28.066598708800498</v>
      </c>
      <c r="G11" s="668">
        <v>26.616590463749183</v>
      </c>
      <c r="H11" s="668">
        <v>17.530538131396501</v>
      </c>
      <c r="I11" s="668">
        <v>21.984369690791699</v>
      </c>
      <c r="J11" s="668">
        <v>19.921619856303067</v>
      </c>
      <c r="K11" s="668">
        <v>9.3100033014196093</v>
      </c>
      <c r="L11" s="668">
        <v>12.130479102956199</v>
      </c>
      <c r="M11" s="668">
        <v>10.875244937949052</v>
      </c>
      <c r="N11" s="668">
        <v>2.4100363156157099</v>
      </c>
      <c r="O11" s="668">
        <v>1.6989466530750901</v>
      </c>
      <c r="P11" s="668">
        <v>2.0738079686479427</v>
      </c>
      <c r="Q11" s="601"/>
    </row>
    <row r="12" spans="1:18" x14ac:dyDescent="0.2">
      <c r="A12" s="484">
        <v>2018</v>
      </c>
      <c r="B12" s="668">
        <v>73.308705605094303</v>
      </c>
      <c r="C12" s="668">
        <v>68.420696043145199</v>
      </c>
      <c r="D12" s="668">
        <v>70.814482414047305</v>
      </c>
      <c r="E12" s="668">
        <v>24.0495100626439</v>
      </c>
      <c r="F12" s="668">
        <v>30.0729293968005</v>
      </c>
      <c r="G12" s="668">
        <v>27.007952385616701</v>
      </c>
      <c r="H12" s="668">
        <v>16.983487666708101</v>
      </c>
      <c r="I12" s="668">
        <v>24.134629366058899</v>
      </c>
      <c r="J12" s="668">
        <v>20.515694463067099</v>
      </c>
      <c r="K12" s="668">
        <v>8.8205442896933803</v>
      </c>
      <c r="L12" s="668">
        <v>12.546613434869499</v>
      </c>
      <c r="M12" s="668">
        <v>10.761066670494399</v>
      </c>
      <c r="N12" s="668">
        <v>2.6417843322617802</v>
      </c>
      <c r="O12" s="668">
        <v>1.5063745600543199</v>
      </c>
      <c r="P12" s="668">
        <v>2.17756520033593</v>
      </c>
      <c r="Q12" s="601"/>
    </row>
    <row r="13" spans="1:18" s="37" customFormat="1" ht="6" customHeight="1" x14ac:dyDescent="0.25">
      <c r="A13" s="963" t="s">
        <v>39</v>
      </c>
      <c r="B13" s="962"/>
      <c r="C13" s="962"/>
      <c r="D13" s="962"/>
      <c r="E13" s="962"/>
      <c r="F13" s="962"/>
      <c r="G13" s="962"/>
      <c r="H13" s="962"/>
      <c r="I13" s="962"/>
      <c r="J13" s="962"/>
      <c r="K13" s="962"/>
      <c r="L13" s="962"/>
      <c r="M13" s="962"/>
      <c r="N13" s="962"/>
      <c r="O13" s="964"/>
      <c r="P13" s="964"/>
    </row>
    <row r="14" spans="1:18" s="37" customFormat="1" ht="12.75" customHeight="1" x14ac:dyDescent="0.25">
      <c r="A14" s="1331" t="s">
        <v>194</v>
      </c>
      <c r="B14" s="1331"/>
      <c r="C14" s="1331"/>
      <c r="D14" s="1331"/>
      <c r="E14" s="1331"/>
      <c r="F14" s="1331"/>
      <c r="G14" s="1331"/>
      <c r="H14" s="1331"/>
      <c r="I14" s="1331"/>
      <c r="J14" s="1331"/>
      <c r="K14" s="1331"/>
      <c r="L14" s="1331"/>
      <c r="M14" s="1331"/>
      <c r="N14" s="1331"/>
      <c r="O14" s="1331"/>
      <c r="P14" s="1331"/>
    </row>
    <row r="17" spans="2:16" x14ac:dyDescent="0.2">
      <c r="E17" s="907"/>
      <c r="G17" s="18"/>
      <c r="H17" s="553"/>
      <c r="J17" s="18"/>
      <c r="K17" s="553"/>
      <c r="M17" s="18"/>
      <c r="N17" s="553"/>
      <c r="P17" s="18"/>
    </row>
    <row r="18" spans="2:16" x14ac:dyDescent="0.2">
      <c r="E18" s="907"/>
      <c r="G18" s="18"/>
      <c r="H18" s="553"/>
      <c r="J18" s="18"/>
      <c r="K18" s="553"/>
      <c r="M18" s="18"/>
      <c r="N18" s="553"/>
      <c r="P18" s="18"/>
    </row>
    <row r="19" spans="2:16" x14ac:dyDescent="0.2">
      <c r="B19" s="668"/>
      <c r="C19" s="668"/>
      <c r="D19" s="668"/>
      <c r="E19" s="907"/>
      <c r="F19" s="701"/>
      <c r="G19" s="701"/>
      <c r="H19" s="701"/>
      <c r="I19" s="701"/>
      <c r="J19" s="701"/>
      <c r="K19" s="701"/>
      <c r="L19" s="701"/>
      <c r="M19" s="18"/>
      <c r="N19" s="553"/>
      <c r="P19" s="18"/>
    </row>
    <row r="21" spans="2:16" x14ac:dyDescent="0.2">
      <c r="E21" s="907"/>
      <c r="F21" s="701"/>
      <c r="G21" s="701"/>
      <c r="H21" s="701"/>
      <c r="I21" s="701"/>
      <c r="J21" s="701"/>
      <c r="K21" s="701"/>
      <c r="L21" s="701"/>
      <c r="M21" s="18"/>
      <c r="N21" s="553"/>
      <c r="P21" s="18"/>
    </row>
    <row r="22" spans="2:16" x14ac:dyDescent="0.2">
      <c r="E22" s="907"/>
      <c r="F22" s="701"/>
      <c r="G22" s="701"/>
      <c r="H22" s="701"/>
      <c r="I22" s="701"/>
      <c r="J22" s="701"/>
      <c r="N22" s="907"/>
      <c r="P22" s="18"/>
    </row>
    <row r="23" spans="2:16" x14ac:dyDescent="0.2">
      <c r="F23" s="701"/>
      <c r="G23" s="701"/>
      <c r="N23" s="907"/>
      <c r="P23" s="18"/>
    </row>
    <row r="24" spans="2:16" x14ac:dyDescent="0.2">
      <c r="F24" s="701"/>
      <c r="G24" s="701"/>
      <c r="K24" s="907"/>
      <c r="L24" s="701"/>
      <c r="M24" s="18"/>
      <c r="N24" s="553"/>
      <c r="P24" s="18"/>
    </row>
    <row r="26" spans="2:16" x14ac:dyDescent="0.2">
      <c r="D26" s="18"/>
      <c r="G26" s="18"/>
      <c r="J26" s="18"/>
      <c r="M26" s="18"/>
      <c r="P26" s="18"/>
    </row>
  </sheetData>
  <mergeCells count="8">
    <mergeCell ref="A14:P14"/>
    <mergeCell ref="O1:R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93"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R14"/>
  <sheetViews>
    <sheetView workbookViewId="0">
      <pane ySplit="4" topLeftCell="A5" activePane="bottomLeft" state="frozen"/>
      <selection activeCell="A2" sqref="A2:XFD2"/>
      <selection pane="bottomLeft" activeCell="G6" sqref="G6:G12"/>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8" width="8.7109375" style="18" customWidth="1"/>
    <col min="19" max="16384" width="9.140625" style="18"/>
  </cols>
  <sheetData>
    <row r="1" spans="1:18" s="74" customFormat="1" ht="30" customHeight="1" x14ac:dyDescent="0.25">
      <c r="A1" s="349"/>
      <c r="B1" s="117"/>
      <c r="C1" s="117"/>
      <c r="D1" s="550"/>
      <c r="E1" s="117"/>
      <c r="F1" s="117"/>
      <c r="G1" s="550"/>
      <c r="H1" s="117"/>
      <c r="I1" s="491"/>
      <c r="J1" s="491"/>
      <c r="K1" s="492"/>
      <c r="L1" s="492"/>
      <c r="M1" s="492"/>
      <c r="N1" s="338"/>
      <c r="O1" s="1311" t="s">
        <v>328</v>
      </c>
      <c r="P1" s="1311"/>
      <c r="Q1" s="1312"/>
      <c r="R1" s="1312"/>
    </row>
    <row r="2" spans="1:18" s="114" customFormat="1" ht="27.75" customHeight="1" x14ac:dyDescent="0.2">
      <c r="A2" s="1317" t="s">
        <v>508</v>
      </c>
      <c r="B2" s="1317"/>
      <c r="C2" s="1317"/>
      <c r="D2" s="1317"/>
      <c r="E2" s="1317"/>
      <c r="F2" s="1317"/>
      <c r="G2" s="1317"/>
      <c r="H2" s="1317"/>
      <c r="I2" s="1317"/>
      <c r="J2" s="1317"/>
      <c r="K2" s="1317"/>
      <c r="L2" s="1317"/>
      <c r="M2" s="1317"/>
      <c r="N2" s="1317"/>
      <c r="O2" s="1317"/>
      <c r="P2" s="1317"/>
    </row>
    <row r="3" spans="1:18" s="112" customFormat="1" ht="42.95" customHeight="1" x14ac:dyDescent="0.2">
      <c r="B3" s="1354" t="s">
        <v>19</v>
      </c>
      <c r="C3" s="1354"/>
      <c r="D3" s="1354"/>
      <c r="E3" s="1354" t="s">
        <v>92</v>
      </c>
      <c r="F3" s="1354"/>
      <c r="G3" s="1354"/>
      <c r="H3" s="1354" t="s">
        <v>265</v>
      </c>
      <c r="I3" s="1354"/>
      <c r="J3" s="1354"/>
      <c r="K3" s="1354" t="s">
        <v>266</v>
      </c>
      <c r="L3" s="1354"/>
      <c r="M3" s="1354"/>
      <c r="N3" s="1354" t="s">
        <v>35</v>
      </c>
      <c r="O3" s="1354"/>
      <c r="P3" s="1354"/>
    </row>
    <row r="4" spans="1:18" ht="15" customHeight="1" x14ac:dyDescent="0.2">
      <c r="A4" s="18" t="s">
        <v>39</v>
      </c>
      <c r="B4" s="147" t="s">
        <v>28</v>
      </c>
      <c r="C4" s="147" t="s">
        <v>29</v>
      </c>
      <c r="D4" s="147" t="s">
        <v>382</v>
      </c>
      <c r="E4" s="147" t="s">
        <v>28</v>
      </c>
      <c r="F4" s="147" t="s">
        <v>29</v>
      </c>
      <c r="G4" s="147" t="s">
        <v>382</v>
      </c>
      <c r="H4" s="147" t="s">
        <v>28</v>
      </c>
      <c r="I4" s="147" t="s">
        <v>29</v>
      </c>
      <c r="J4" s="147" t="s">
        <v>382</v>
      </c>
      <c r="K4" s="147" t="s">
        <v>28</v>
      </c>
      <c r="L4" s="147" t="s">
        <v>29</v>
      </c>
      <c r="M4" s="147" t="s">
        <v>382</v>
      </c>
      <c r="N4" s="147" t="s">
        <v>28</v>
      </c>
      <c r="O4" s="147" t="s">
        <v>29</v>
      </c>
      <c r="P4" s="147" t="s">
        <v>382</v>
      </c>
    </row>
    <row r="5" spans="1:18" ht="6" customHeight="1" x14ac:dyDescent="0.2">
      <c r="A5" s="231"/>
      <c r="B5" s="294"/>
      <c r="C5" s="294"/>
      <c r="D5" s="294"/>
      <c r="E5" s="294"/>
      <c r="F5" s="294"/>
      <c r="G5" s="294"/>
      <c r="H5" s="294"/>
      <c r="I5" s="294"/>
      <c r="J5" s="294"/>
      <c r="K5" s="294"/>
      <c r="L5" s="294"/>
      <c r="M5" s="294"/>
      <c r="N5" s="294"/>
      <c r="O5" s="294"/>
      <c r="P5" s="7"/>
    </row>
    <row r="6" spans="1:18" ht="12.75" customHeight="1" x14ac:dyDescent="0.2">
      <c r="A6" s="286">
        <v>2012</v>
      </c>
      <c r="B6" s="668">
        <v>42.283663734666753</v>
      </c>
      <c r="C6" s="668">
        <v>36.830545486669116</v>
      </c>
      <c r="D6" s="668">
        <v>39.637057466958446</v>
      </c>
      <c r="E6" s="668">
        <v>56.805070943810719</v>
      </c>
      <c r="F6" s="668">
        <v>62.426038639594715</v>
      </c>
      <c r="G6" s="668">
        <v>59.534366014925851</v>
      </c>
      <c r="H6" s="668">
        <v>44.989374434720183</v>
      </c>
      <c r="I6" s="668">
        <v>50.53648987327346</v>
      </c>
      <c r="J6" s="668">
        <v>47.668654911014656</v>
      </c>
      <c r="K6" s="668">
        <v>27.154651996389141</v>
      </c>
      <c r="L6" s="668">
        <v>32.371353930723053</v>
      </c>
      <c r="M6" s="668">
        <v>29.665430500391544</v>
      </c>
      <c r="N6" s="668">
        <v>0.91126532152353978</v>
      </c>
      <c r="O6" s="668">
        <v>0.7434158737332307</v>
      </c>
      <c r="P6" s="668">
        <v>0.82857651811758593</v>
      </c>
    </row>
    <row r="7" spans="1:18" ht="12.75" customHeight="1" x14ac:dyDescent="0.2">
      <c r="A7" s="28">
        <v>2013</v>
      </c>
      <c r="B7" s="668">
        <v>41.54739688071453</v>
      </c>
      <c r="C7" s="668">
        <v>42.592834340839211</v>
      </c>
      <c r="D7" s="668">
        <v>42.039508799906109</v>
      </c>
      <c r="E7" s="668">
        <v>57.264016501467566</v>
      </c>
      <c r="F7" s="668">
        <v>56.71701306365636</v>
      </c>
      <c r="G7" s="668">
        <v>57.015430917683155</v>
      </c>
      <c r="H7" s="668">
        <v>45.311688579837273</v>
      </c>
      <c r="I7" s="668">
        <v>46.526196293081021</v>
      </c>
      <c r="J7" s="668">
        <v>45.936463263178865</v>
      </c>
      <c r="K7" s="668">
        <v>26.224915484271683</v>
      </c>
      <c r="L7" s="668">
        <v>27.889809626686755</v>
      </c>
      <c r="M7" s="668">
        <v>27.083663465058393</v>
      </c>
      <c r="N7" s="668">
        <v>1.1885866178191529</v>
      </c>
      <c r="O7" s="668">
        <v>0.6901525955029747</v>
      </c>
      <c r="P7" s="668">
        <v>0.94506028241081663</v>
      </c>
    </row>
    <row r="8" spans="1:18" ht="12.75" customHeight="1" x14ac:dyDescent="0.2">
      <c r="A8" s="28">
        <v>2014</v>
      </c>
      <c r="B8" s="668">
        <v>43.240395316637397</v>
      </c>
      <c r="C8" s="668">
        <v>42.298977168073634</v>
      </c>
      <c r="D8" s="668">
        <v>42.774376172850339</v>
      </c>
      <c r="E8" s="668">
        <v>55.654997544628003</v>
      </c>
      <c r="F8" s="668">
        <v>56.909869316694852</v>
      </c>
      <c r="G8" s="668">
        <v>56.276282317279737</v>
      </c>
      <c r="H8" s="668">
        <v>44.564559959022283</v>
      </c>
      <c r="I8" s="668">
        <v>46.389481442729732</v>
      </c>
      <c r="J8" s="668">
        <v>45.451599562594133</v>
      </c>
      <c r="K8" s="668">
        <v>28.519630866140972</v>
      </c>
      <c r="L8" s="668">
        <v>27.43812858546374</v>
      </c>
      <c r="M8" s="668">
        <v>28.043669473607697</v>
      </c>
      <c r="N8" s="668">
        <v>1.1046071387333485</v>
      </c>
      <c r="O8" s="668">
        <v>0.79115351522794464</v>
      </c>
      <c r="P8" s="668">
        <v>0.94934150987245713</v>
      </c>
    </row>
    <row r="9" spans="1:18" ht="12.75" customHeight="1" x14ac:dyDescent="0.2">
      <c r="A9" s="440">
        <v>2015</v>
      </c>
      <c r="B9" s="668">
        <v>47.820584575442062</v>
      </c>
      <c r="C9" s="668">
        <v>46.8284158873184</v>
      </c>
      <c r="D9" s="668">
        <v>47.360781466885491</v>
      </c>
      <c r="E9" s="668">
        <v>50.475945630555351</v>
      </c>
      <c r="F9" s="668">
        <v>52.5682471685355</v>
      </c>
      <c r="G9" s="668">
        <v>51.471103105517592</v>
      </c>
      <c r="H9" s="668">
        <v>39.655593228062742</v>
      </c>
      <c r="I9" s="668">
        <v>43.803085913764264</v>
      </c>
      <c r="J9" s="668">
        <v>41.674347062003008</v>
      </c>
      <c r="K9" s="668">
        <v>25.520191659671788</v>
      </c>
      <c r="L9" s="668">
        <v>26.825749760470448</v>
      </c>
      <c r="M9" s="668">
        <v>26.199321553861747</v>
      </c>
      <c r="N9" s="668">
        <v>1.7034697940033132</v>
      </c>
      <c r="O9" s="668">
        <v>0.60333694414666816</v>
      </c>
      <c r="P9" s="668">
        <v>1.16811542759677</v>
      </c>
    </row>
    <row r="10" spans="1:18" s="587" customFormat="1" ht="12.75" customHeight="1" x14ac:dyDescent="0.2">
      <c r="A10" s="484">
        <v>2016</v>
      </c>
      <c r="B10" s="668">
        <v>47.2</v>
      </c>
      <c r="C10" s="668">
        <v>49.7</v>
      </c>
      <c r="D10" s="668">
        <v>48.250109031834988</v>
      </c>
      <c r="E10" s="668">
        <v>51.7</v>
      </c>
      <c r="F10" s="668">
        <v>49.6</v>
      </c>
      <c r="G10" s="668">
        <v>50.82469222062501</v>
      </c>
      <c r="H10" s="668">
        <v>41.4</v>
      </c>
      <c r="I10" s="668">
        <v>40.799999999999997</v>
      </c>
      <c r="J10" s="668">
        <v>41.213222394472133</v>
      </c>
      <c r="K10" s="668">
        <v>24.2</v>
      </c>
      <c r="L10" s="668">
        <v>24</v>
      </c>
      <c r="M10" s="668">
        <v>24.225368718255901</v>
      </c>
      <c r="N10" s="668">
        <v>1.1000000000000001</v>
      </c>
      <c r="O10" s="668">
        <v>0.7</v>
      </c>
      <c r="P10" s="668">
        <v>0.92519874753921316</v>
      </c>
    </row>
    <row r="11" spans="1:18" ht="12.75" customHeight="1" x14ac:dyDescent="0.2">
      <c r="A11" s="380">
        <v>2017</v>
      </c>
      <c r="B11" s="668">
        <v>50.529948002055399</v>
      </c>
      <c r="C11" s="668">
        <v>50.2392605756555</v>
      </c>
      <c r="D11" s="668">
        <v>50.410625660441035</v>
      </c>
      <c r="E11" s="668">
        <v>47.215636222939402</v>
      </c>
      <c r="F11" s="668">
        <v>48.640644076368901</v>
      </c>
      <c r="G11" s="668">
        <v>47.84351167403581</v>
      </c>
      <c r="H11" s="668">
        <v>38.208883271001</v>
      </c>
      <c r="I11" s="668">
        <v>40.830925804612797</v>
      </c>
      <c r="J11" s="668">
        <v>39.277420571288843</v>
      </c>
      <c r="K11" s="668">
        <v>23.649453497875999</v>
      </c>
      <c r="L11" s="668">
        <v>22.743044299333501</v>
      </c>
      <c r="M11" s="668">
        <v>23.241478232504278</v>
      </c>
      <c r="N11" s="668">
        <v>2.2544157750051901</v>
      </c>
      <c r="O11" s="668">
        <v>1.1200953479756399</v>
      </c>
      <c r="P11" s="668">
        <v>1.7458626655225216</v>
      </c>
      <c r="Q11" s="602"/>
    </row>
    <row r="12" spans="1:18" s="897" customFormat="1" x14ac:dyDescent="0.2">
      <c r="A12" s="484">
        <v>2018</v>
      </c>
      <c r="B12" s="668">
        <v>52.5133725450019</v>
      </c>
      <c r="C12" s="668">
        <v>49.660020225706802</v>
      </c>
      <c r="D12" s="668">
        <v>51.269708481942097</v>
      </c>
      <c r="E12" s="668">
        <v>46.163010373459699</v>
      </c>
      <c r="F12" s="668">
        <v>49.038812410301603</v>
      </c>
      <c r="G12" s="668">
        <v>47.415128029300099</v>
      </c>
      <c r="H12" s="668">
        <v>35.997105396297897</v>
      </c>
      <c r="I12" s="668">
        <v>40.502708052687296</v>
      </c>
      <c r="J12" s="668">
        <v>38.012771720035502</v>
      </c>
      <c r="K12" s="668">
        <v>19.4610951966364</v>
      </c>
      <c r="L12" s="668">
        <v>23.038472628224699</v>
      </c>
      <c r="M12" s="668">
        <v>21.123642465557801</v>
      </c>
      <c r="N12" s="668">
        <v>1.3236170815384201</v>
      </c>
      <c r="O12" s="668">
        <v>1.3011673639916199</v>
      </c>
      <c r="P12" s="668">
        <v>1.3151634887577699</v>
      </c>
      <c r="Q12" s="601"/>
    </row>
    <row r="13" spans="1:18" s="37" customFormat="1" ht="6" customHeight="1" x14ac:dyDescent="0.25">
      <c r="A13" s="963" t="s">
        <v>39</v>
      </c>
      <c r="B13" s="962"/>
      <c r="C13" s="962"/>
      <c r="D13" s="962"/>
      <c r="E13" s="962"/>
      <c r="F13" s="962"/>
      <c r="G13" s="962"/>
      <c r="H13" s="962"/>
      <c r="I13" s="962"/>
      <c r="J13" s="962"/>
      <c r="K13" s="962"/>
      <c r="L13" s="962"/>
      <c r="M13" s="962"/>
      <c r="N13" s="962"/>
      <c r="O13" s="964"/>
      <c r="P13" s="964"/>
    </row>
    <row r="14" spans="1:18" s="37" customFormat="1" ht="12.75" customHeight="1" x14ac:dyDescent="0.25">
      <c r="A14" s="1331" t="s">
        <v>194</v>
      </c>
      <c r="B14" s="1331"/>
      <c r="C14" s="1331"/>
      <c r="D14" s="1331"/>
      <c r="E14" s="1331"/>
      <c r="F14" s="1331"/>
      <c r="G14" s="1331"/>
      <c r="H14" s="1331"/>
      <c r="I14" s="1331"/>
      <c r="J14" s="1331"/>
      <c r="K14" s="1331"/>
      <c r="L14" s="1331"/>
      <c r="M14" s="1331"/>
      <c r="N14" s="1331"/>
      <c r="O14" s="1331"/>
      <c r="P14" s="1331"/>
    </row>
  </sheetData>
  <mergeCells count="8">
    <mergeCell ref="A14:P14"/>
    <mergeCell ref="O1:R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61"/>
  <sheetViews>
    <sheetView workbookViewId="0">
      <pane ySplit="5" topLeftCell="A39" activePane="bottomLeft" state="frozen"/>
      <selection activeCell="A2" sqref="A2:XFD2"/>
      <selection pane="bottomLeft"/>
    </sheetView>
  </sheetViews>
  <sheetFormatPr defaultColWidth="8.85546875" defaultRowHeight="12.75" x14ac:dyDescent="0.2"/>
  <cols>
    <col min="1" max="3" width="6.7109375" style="18" customWidth="1"/>
    <col min="4" max="4" width="6.7109375" style="503" customWidth="1"/>
    <col min="5" max="6" width="9.7109375" style="18" customWidth="1"/>
    <col min="7" max="8" width="6.7109375" style="18" customWidth="1"/>
    <col min="9" max="9" width="6.7109375" style="503" customWidth="1"/>
    <col min="10" max="11" width="9.7109375" style="18" customWidth="1"/>
    <col min="12" max="29" width="8.7109375" style="18" customWidth="1"/>
    <col min="30" max="16384" width="8.85546875" style="18"/>
  </cols>
  <sheetData>
    <row r="1" spans="1:19" s="74" customFormat="1" ht="30" customHeight="1" x14ac:dyDescent="0.25">
      <c r="A1" s="349"/>
      <c r="B1" s="117"/>
      <c r="C1" s="117"/>
      <c r="D1" s="502"/>
      <c r="E1" s="117"/>
      <c r="F1" s="259"/>
      <c r="G1" s="117"/>
      <c r="H1" s="117"/>
      <c r="I1" s="502"/>
      <c r="J1" s="117"/>
      <c r="K1" s="117"/>
      <c r="L1" s="117"/>
      <c r="M1" s="1311" t="s">
        <v>328</v>
      </c>
      <c r="N1" s="1312"/>
      <c r="O1" s="1312"/>
    </row>
    <row r="2" spans="1:19" s="114" customFormat="1" ht="30" customHeight="1" x14ac:dyDescent="0.25">
      <c r="A2" s="1316" t="s">
        <v>466</v>
      </c>
      <c r="B2" s="1317"/>
      <c r="C2" s="1317"/>
      <c r="D2" s="1317"/>
      <c r="E2" s="1317"/>
      <c r="F2" s="1317"/>
      <c r="G2" s="1317"/>
      <c r="H2" s="1317"/>
      <c r="I2" s="1317"/>
      <c r="J2" s="1317"/>
      <c r="K2" s="1318"/>
      <c r="L2" s="327"/>
      <c r="M2" s="133"/>
      <c r="N2" s="133"/>
      <c r="O2" s="133"/>
      <c r="P2" s="133"/>
      <c r="Q2" s="133"/>
      <c r="R2" s="133"/>
      <c r="S2" s="328"/>
    </row>
    <row r="3" spans="1:19" ht="15" customHeight="1" x14ac:dyDescent="0.2">
      <c r="B3" s="1315" t="s">
        <v>27</v>
      </c>
      <c r="C3" s="1315"/>
      <c r="D3" s="1315"/>
      <c r="E3" s="1315"/>
      <c r="F3" s="1315"/>
      <c r="G3" s="1315" t="s">
        <v>192</v>
      </c>
      <c r="H3" s="1315"/>
      <c r="I3" s="1315"/>
      <c r="J3" s="1315"/>
      <c r="K3" s="1315"/>
    </row>
    <row r="4" spans="1:19" ht="42.95" customHeight="1" x14ac:dyDescent="0.2">
      <c r="A4" s="18" t="s">
        <v>39</v>
      </c>
      <c r="B4" s="1319" t="s">
        <v>33</v>
      </c>
      <c r="C4" s="1319"/>
      <c r="D4" s="1319"/>
      <c r="E4" s="111" t="s">
        <v>299</v>
      </c>
      <c r="F4" s="257" t="s">
        <v>337</v>
      </c>
      <c r="G4" s="1320" t="s">
        <v>33</v>
      </c>
      <c r="H4" s="1320"/>
      <c r="I4" s="1320"/>
      <c r="J4" s="111" t="s">
        <v>299</v>
      </c>
      <c r="K4" s="256" t="s">
        <v>337</v>
      </c>
      <c r="L4" s="72"/>
      <c r="M4" s="72"/>
      <c r="N4" s="72"/>
      <c r="O4" s="72"/>
      <c r="P4" s="72"/>
      <c r="Q4" s="72"/>
      <c r="R4" s="72"/>
      <c r="S4" s="72"/>
    </row>
    <row r="5" spans="1:19" ht="15" customHeight="1" x14ac:dyDescent="0.2">
      <c r="B5" s="108" t="s">
        <v>28</v>
      </c>
      <c r="C5" s="108" t="s">
        <v>29</v>
      </c>
      <c r="D5" s="498" t="s">
        <v>382</v>
      </c>
      <c r="E5" s="108" t="s">
        <v>30</v>
      </c>
      <c r="F5" s="258" t="s">
        <v>30</v>
      </c>
      <c r="G5" s="108" t="s">
        <v>28</v>
      </c>
      <c r="H5" s="108" t="s">
        <v>29</v>
      </c>
      <c r="I5" s="498" t="s">
        <v>382</v>
      </c>
      <c r="J5" s="108" t="s">
        <v>30</v>
      </c>
      <c r="K5" s="258" t="s">
        <v>30</v>
      </c>
    </row>
    <row r="6" spans="1:19" ht="6" customHeight="1" x14ac:dyDescent="0.2">
      <c r="A6" s="205"/>
      <c r="B6" s="284"/>
      <c r="C6" s="284"/>
      <c r="D6" s="499"/>
      <c r="E6" s="284"/>
      <c r="F6" s="284"/>
      <c r="G6" s="284"/>
      <c r="H6" s="284"/>
      <c r="I6" s="499"/>
      <c r="J6" s="284"/>
      <c r="K6" s="205"/>
    </row>
    <row r="7" spans="1:19" ht="12.75" customHeight="1" x14ac:dyDescent="0.2">
      <c r="A7" s="5">
        <v>1971</v>
      </c>
      <c r="B7" s="389">
        <v>1914</v>
      </c>
      <c r="C7" s="389">
        <v>1921</v>
      </c>
      <c r="D7" s="390" t="s">
        <v>36</v>
      </c>
      <c r="E7" s="389">
        <v>12</v>
      </c>
      <c r="F7" s="390" t="s">
        <v>36</v>
      </c>
      <c r="G7" s="391" t="s">
        <v>37</v>
      </c>
      <c r="H7" s="391" t="s">
        <v>37</v>
      </c>
      <c r="I7" s="391" t="s">
        <v>37</v>
      </c>
      <c r="J7" s="391" t="s">
        <v>37</v>
      </c>
      <c r="K7" s="391" t="s">
        <v>37</v>
      </c>
    </row>
    <row r="8" spans="1:19" ht="12.75" customHeight="1" x14ac:dyDescent="0.2">
      <c r="A8" s="5">
        <v>1972</v>
      </c>
      <c r="B8" s="389">
        <v>3089</v>
      </c>
      <c r="C8" s="389">
        <v>2996</v>
      </c>
      <c r="D8" s="390" t="s">
        <v>36</v>
      </c>
      <c r="E8" s="389">
        <v>15</v>
      </c>
      <c r="F8" s="390" t="s">
        <v>36</v>
      </c>
      <c r="G8" s="391" t="s">
        <v>37</v>
      </c>
      <c r="H8" s="391" t="s">
        <v>37</v>
      </c>
      <c r="I8" s="391" t="s">
        <v>37</v>
      </c>
      <c r="J8" s="391" t="s">
        <v>37</v>
      </c>
      <c r="K8" s="391" t="s">
        <v>37</v>
      </c>
    </row>
    <row r="9" spans="1:19" ht="12.75" customHeight="1" x14ac:dyDescent="0.2">
      <c r="A9" s="5">
        <v>1973</v>
      </c>
      <c r="B9" s="389">
        <v>2789</v>
      </c>
      <c r="C9" s="389">
        <v>2996</v>
      </c>
      <c r="D9" s="390" t="s">
        <v>36</v>
      </c>
      <c r="E9" s="389">
        <v>14</v>
      </c>
      <c r="F9" s="390" t="s">
        <v>36</v>
      </c>
      <c r="G9" s="391" t="s">
        <v>37</v>
      </c>
      <c r="H9" s="391" t="s">
        <v>37</v>
      </c>
      <c r="I9" s="391" t="s">
        <v>37</v>
      </c>
      <c r="J9" s="391" t="s">
        <v>37</v>
      </c>
      <c r="K9" s="391" t="s">
        <v>37</v>
      </c>
    </row>
    <row r="10" spans="1:19" ht="12.75" customHeight="1" x14ac:dyDescent="0.2">
      <c r="A10" s="5">
        <v>1974</v>
      </c>
      <c r="B10" s="389">
        <v>2352</v>
      </c>
      <c r="C10" s="389">
        <v>2282</v>
      </c>
      <c r="D10" s="390" t="s">
        <v>36</v>
      </c>
      <c r="E10" s="389">
        <v>14</v>
      </c>
      <c r="F10" s="390" t="s">
        <v>36</v>
      </c>
      <c r="G10" s="391" t="s">
        <v>37</v>
      </c>
      <c r="H10" s="391" t="s">
        <v>37</v>
      </c>
      <c r="I10" s="391" t="s">
        <v>37</v>
      </c>
      <c r="J10" s="391" t="s">
        <v>37</v>
      </c>
      <c r="K10" s="391" t="s">
        <v>37</v>
      </c>
    </row>
    <row r="11" spans="1:19" ht="12.75" customHeight="1" x14ac:dyDescent="0.2">
      <c r="A11" s="5">
        <v>1975</v>
      </c>
      <c r="B11" s="389">
        <v>2087</v>
      </c>
      <c r="C11" s="389">
        <v>2130</v>
      </c>
      <c r="D11" s="390" t="s">
        <v>36</v>
      </c>
      <c r="E11" s="389">
        <v>14</v>
      </c>
      <c r="F11" s="390" t="s">
        <v>36</v>
      </c>
      <c r="G11" s="391" t="s">
        <v>37</v>
      </c>
      <c r="H11" s="391" t="s">
        <v>37</v>
      </c>
      <c r="I11" s="391" t="s">
        <v>37</v>
      </c>
      <c r="J11" s="391" t="s">
        <v>37</v>
      </c>
      <c r="K11" s="391" t="s">
        <v>37</v>
      </c>
    </row>
    <row r="12" spans="1:19" ht="12.75" customHeight="1" x14ac:dyDescent="0.2">
      <c r="A12" s="5">
        <v>1976</v>
      </c>
      <c r="B12" s="389">
        <v>2151</v>
      </c>
      <c r="C12" s="389">
        <v>1985</v>
      </c>
      <c r="D12" s="390" t="s">
        <v>36</v>
      </c>
      <c r="E12" s="389">
        <v>15</v>
      </c>
      <c r="F12" s="390" t="s">
        <v>36</v>
      </c>
      <c r="G12" s="391" t="s">
        <v>37</v>
      </c>
      <c r="H12" s="391" t="s">
        <v>37</v>
      </c>
      <c r="I12" s="391" t="s">
        <v>37</v>
      </c>
      <c r="J12" s="391" t="s">
        <v>37</v>
      </c>
      <c r="K12" s="391" t="s">
        <v>37</v>
      </c>
    </row>
    <row r="13" spans="1:19" ht="12.75" customHeight="1" x14ac:dyDescent="0.2">
      <c r="A13" s="5">
        <v>1977</v>
      </c>
      <c r="B13" s="389">
        <v>3096</v>
      </c>
      <c r="C13" s="389">
        <v>2938</v>
      </c>
      <c r="D13" s="390" t="s">
        <v>36</v>
      </c>
      <c r="E13" s="389">
        <v>15</v>
      </c>
      <c r="F13" s="390" t="s">
        <v>36</v>
      </c>
      <c r="G13" s="391" t="s">
        <v>37</v>
      </c>
      <c r="H13" s="391" t="s">
        <v>37</v>
      </c>
      <c r="I13" s="391" t="s">
        <v>37</v>
      </c>
      <c r="J13" s="391" t="s">
        <v>37</v>
      </c>
      <c r="K13" s="391" t="s">
        <v>37</v>
      </c>
    </row>
    <row r="14" spans="1:19" ht="12.75" customHeight="1" x14ac:dyDescent="0.2">
      <c r="A14" s="5">
        <v>1978</v>
      </c>
      <c r="B14" s="389">
        <v>4734</v>
      </c>
      <c r="C14" s="389">
        <v>4809</v>
      </c>
      <c r="D14" s="390" t="s">
        <v>36</v>
      </c>
      <c r="E14" s="389">
        <v>16</v>
      </c>
      <c r="F14" s="390" t="s">
        <v>36</v>
      </c>
      <c r="G14" s="391" t="s">
        <v>37</v>
      </c>
      <c r="H14" s="391" t="s">
        <v>37</v>
      </c>
      <c r="I14" s="391" t="s">
        <v>37</v>
      </c>
      <c r="J14" s="391" t="s">
        <v>37</v>
      </c>
      <c r="K14" s="391" t="s">
        <v>37</v>
      </c>
    </row>
    <row r="15" spans="1:19" ht="12.75" customHeight="1" x14ac:dyDescent="0.2">
      <c r="A15" s="5">
        <v>1979</v>
      </c>
      <c r="B15" s="389">
        <v>4630</v>
      </c>
      <c r="C15" s="389">
        <v>4729</v>
      </c>
      <c r="D15" s="390" t="s">
        <v>36</v>
      </c>
      <c r="E15" s="389">
        <v>13</v>
      </c>
      <c r="F15" s="390" t="s">
        <v>36</v>
      </c>
      <c r="G15" s="391" t="s">
        <v>37</v>
      </c>
      <c r="H15" s="391" t="s">
        <v>37</v>
      </c>
      <c r="I15" s="391" t="s">
        <v>37</v>
      </c>
      <c r="J15" s="391" t="s">
        <v>37</v>
      </c>
      <c r="K15" s="391" t="s">
        <v>37</v>
      </c>
    </row>
    <row r="16" spans="1:19" ht="12.75" customHeight="1" x14ac:dyDescent="0.2">
      <c r="A16" s="5">
        <v>1980</v>
      </c>
      <c r="B16" s="389">
        <v>4977</v>
      </c>
      <c r="C16" s="389">
        <v>4964</v>
      </c>
      <c r="D16" s="390" t="s">
        <v>36</v>
      </c>
      <c r="E16" s="389">
        <v>14</v>
      </c>
      <c r="F16" s="390" t="s">
        <v>36</v>
      </c>
      <c r="G16" s="391" t="s">
        <v>37</v>
      </c>
      <c r="H16" s="391" t="s">
        <v>37</v>
      </c>
      <c r="I16" s="391" t="s">
        <v>37</v>
      </c>
      <c r="J16" s="391" t="s">
        <v>37</v>
      </c>
      <c r="K16" s="391" t="s">
        <v>37</v>
      </c>
    </row>
    <row r="17" spans="1:11" ht="12.75" customHeight="1" x14ac:dyDescent="0.2">
      <c r="A17" s="5">
        <v>1981</v>
      </c>
      <c r="B17" s="389">
        <v>4827</v>
      </c>
      <c r="C17" s="389">
        <v>4669</v>
      </c>
      <c r="D17" s="390" t="s">
        <v>36</v>
      </c>
      <c r="E17" s="389">
        <v>12</v>
      </c>
      <c r="F17" s="390" t="s">
        <v>36</v>
      </c>
      <c r="G17" s="391" t="s">
        <v>37</v>
      </c>
      <c r="H17" s="391" t="s">
        <v>37</v>
      </c>
      <c r="I17" s="391" t="s">
        <v>37</v>
      </c>
      <c r="J17" s="391" t="s">
        <v>37</v>
      </c>
      <c r="K17" s="391" t="s">
        <v>37</v>
      </c>
    </row>
    <row r="18" spans="1:11" ht="12.75" customHeight="1" x14ac:dyDescent="0.2">
      <c r="A18" s="5">
        <v>1982</v>
      </c>
      <c r="B18" s="389">
        <v>2599</v>
      </c>
      <c r="C18" s="389">
        <v>2547</v>
      </c>
      <c r="D18" s="390" t="s">
        <v>36</v>
      </c>
      <c r="E18" s="389">
        <v>14</v>
      </c>
      <c r="F18" s="390" t="s">
        <v>36</v>
      </c>
      <c r="G18" s="391" t="s">
        <v>37</v>
      </c>
      <c r="H18" s="391" t="s">
        <v>37</v>
      </c>
      <c r="I18" s="391" t="s">
        <v>37</v>
      </c>
      <c r="J18" s="391" t="s">
        <v>37</v>
      </c>
      <c r="K18" s="391" t="s">
        <v>37</v>
      </c>
    </row>
    <row r="19" spans="1:11" ht="12.75" customHeight="1" x14ac:dyDescent="0.2">
      <c r="A19" s="5" t="s">
        <v>95</v>
      </c>
      <c r="B19" s="389">
        <v>833</v>
      </c>
      <c r="C19" s="389">
        <v>808</v>
      </c>
      <c r="D19" s="390" t="s">
        <v>36</v>
      </c>
      <c r="E19" s="389">
        <v>14</v>
      </c>
      <c r="F19" s="390" t="s">
        <v>36</v>
      </c>
      <c r="G19" s="391" t="s">
        <v>37</v>
      </c>
      <c r="H19" s="391" t="s">
        <v>37</v>
      </c>
      <c r="I19" s="391" t="s">
        <v>37</v>
      </c>
      <c r="J19" s="391" t="s">
        <v>37</v>
      </c>
      <c r="K19" s="391" t="s">
        <v>37</v>
      </c>
    </row>
    <row r="20" spans="1:11" ht="12.75" customHeight="1" x14ac:dyDescent="0.2">
      <c r="A20" s="5" t="s">
        <v>96</v>
      </c>
      <c r="B20" s="389">
        <v>825</v>
      </c>
      <c r="C20" s="389">
        <v>796</v>
      </c>
      <c r="D20" s="390" t="s">
        <v>36</v>
      </c>
      <c r="E20" s="389">
        <v>13</v>
      </c>
      <c r="F20" s="390" t="s">
        <v>36</v>
      </c>
      <c r="G20" s="391" t="s">
        <v>37</v>
      </c>
      <c r="H20" s="391" t="s">
        <v>37</v>
      </c>
      <c r="I20" s="391" t="s">
        <v>37</v>
      </c>
      <c r="J20" s="391" t="s">
        <v>37</v>
      </c>
      <c r="K20" s="391" t="s">
        <v>37</v>
      </c>
    </row>
    <row r="21" spans="1:11" ht="12.75" customHeight="1" x14ac:dyDescent="0.2">
      <c r="A21" s="5">
        <v>1984</v>
      </c>
      <c r="B21" s="389">
        <v>16832</v>
      </c>
      <c r="C21" s="389">
        <v>15987</v>
      </c>
      <c r="D21" s="390" t="s">
        <v>36</v>
      </c>
      <c r="E21" s="389">
        <v>14</v>
      </c>
      <c r="F21" s="390" t="s">
        <v>36</v>
      </c>
      <c r="G21" s="391" t="s">
        <v>37</v>
      </c>
      <c r="H21" s="391" t="s">
        <v>37</v>
      </c>
      <c r="I21" s="391" t="s">
        <v>37</v>
      </c>
      <c r="J21" s="391" t="s">
        <v>37</v>
      </c>
      <c r="K21" s="391" t="s">
        <v>37</v>
      </c>
    </row>
    <row r="22" spans="1:11" ht="12.75" customHeight="1" x14ac:dyDescent="0.2">
      <c r="A22" s="5">
        <v>1985</v>
      </c>
      <c r="B22" s="389">
        <v>795</v>
      </c>
      <c r="C22" s="389">
        <v>707</v>
      </c>
      <c r="D22" s="390" t="s">
        <v>36</v>
      </c>
      <c r="E22" s="389">
        <v>14</v>
      </c>
      <c r="F22" s="390" t="s">
        <v>36</v>
      </c>
      <c r="G22" s="391" t="s">
        <v>37</v>
      </c>
      <c r="H22" s="391" t="s">
        <v>37</v>
      </c>
      <c r="I22" s="391" t="s">
        <v>37</v>
      </c>
      <c r="J22" s="391" t="s">
        <v>37</v>
      </c>
      <c r="K22" s="391" t="s">
        <v>37</v>
      </c>
    </row>
    <row r="23" spans="1:11" ht="12.75" customHeight="1" x14ac:dyDescent="0.2">
      <c r="A23" s="5">
        <v>1986</v>
      </c>
      <c r="B23" s="389">
        <v>2942</v>
      </c>
      <c r="C23" s="389">
        <v>2878</v>
      </c>
      <c r="D23" s="390" t="s">
        <v>36</v>
      </c>
      <c r="E23" s="389">
        <v>12</v>
      </c>
      <c r="F23" s="390" t="s">
        <v>36</v>
      </c>
      <c r="G23" s="391" t="s">
        <v>37</v>
      </c>
      <c r="H23" s="391" t="s">
        <v>37</v>
      </c>
      <c r="I23" s="391" t="s">
        <v>37</v>
      </c>
      <c r="J23" s="391" t="s">
        <v>37</v>
      </c>
      <c r="K23" s="391" t="s">
        <v>37</v>
      </c>
    </row>
    <row r="24" spans="1:11" ht="12.75" customHeight="1" x14ac:dyDescent="0.2">
      <c r="A24" s="5">
        <v>1987</v>
      </c>
      <c r="B24" s="389">
        <v>2958</v>
      </c>
      <c r="C24" s="389">
        <v>2820</v>
      </c>
      <c r="D24" s="390" t="s">
        <v>36</v>
      </c>
      <c r="E24" s="389">
        <v>11</v>
      </c>
      <c r="F24" s="390" t="s">
        <v>36</v>
      </c>
      <c r="G24" s="391" t="s">
        <v>37</v>
      </c>
      <c r="H24" s="391" t="s">
        <v>37</v>
      </c>
      <c r="I24" s="391" t="s">
        <v>37</v>
      </c>
      <c r="J24" s="391" t="s">
        <v>37</v>
      </c>
      <c r="K24" s="391" t="s">
        <v>37</v>
      </c>
    </row>
    <row r="25" spans="1:11" ht="12.75" customHeight="1" x14ac:dyDescent="0.2">
      <c r="A25" s="5">
        <v>1988</v>
      </c>
      <c r="B25" s="389">
        <v>2722</v>
      </c>
      <c r="C25" s="389">
        <v>2708</v>
      </c>
      <c r="D25" s="390" t="s">
        <v>36</v>
      </c>
      <c r="E25" s="389">
        <v>14</v>
      </c>
      <c r="F25" s="390" t="s">
        <v>36</v>
      </c>
      <c r="G25" s="391" t="s">
        <v>37</v>
      </c>
      <c r="H25" s="391" t="s">
        <v>37</v>
      </c>
      <c r="I25" s="391" t="s">
        <v>37</v>
      </c>
      <c r="J25" s="391" t="s">
        <v>37</v>
      </c>
      <c r="K25" s="391" t="s">
        <v>37</v>
      </c>
    </row>
    <row r="26" spans="1:11" ht="12.75" customHeight="1" x14ac:dyDescent="0.2">
      <c r="A26" s="5">
        <v>1989</v>
      </c>
      <c r="B26" s="389">
        <v>2861</v>
      </c>
      <c r="C26" s="389">
        <v>2851</v>
      </c>
      <c r="D26" s="389">
        <v>5712</v>
      </c>
      <c r="E26" s="389">
        <v>13</v>
      </c>
      <c r="F26" s="390" t="s">
        <v>36</v>
      </c>
      <c r="G26" s="391" t="s">
        <v>37</v>
      </c>
      <c r="H26" s="391" t="s">
        <v>37</v>
      </c>
      <c r="I26" s="391" t="s">
        <v>37</v>
      </c>
      <c r="J26" s="391" t="s">
        <v>37</v>
      </c>
      <c r="K26" s="391" t="s">
        <v>37</v>
      </c>
    </row>
    <row r="27" spans="1:11" ht="12.75" customHeight="1" x14ac:dyDescent="0.2">
      <c r="A27" s="5">
        <v>1990</v>
      </c>
      <c r="B27" s="389">
        <v>3003</v>
      </c>
      <c r="C27" s="389">
        <v>2952</v>
      </c>
      <c r="D27" s="389">
        <v>5955</v>
      </c>
      <c r="E27" s="389">
        <v>13</v>
      </c>
      <c r="F27" s="390" t="s">
        <v>36</v>
      </c>
      <c r="G27" s="391" t="s">
        <v>37</v>
      </c>
      <c r="H27" s="391" t="s">
        <v>37</v>
      </c>
      <c r="I27" s="391" t="s">
        <v>37</v>
      </c>
      <c r="J27" s="391" t="s">
        <v>37</v>
      </c>
      <c r="K27" s="391" t="s">
        <v>37</v>
      </c>
    </row>
    <row r="28" spans="1:11" ht="12.75" customHeight="1" x14ac:dyDescent="0.2">
      <c r="A28" s="5">
        <v>1991</v>
      </c>
      <c r="B28" s="389">
        <v>2965</v>
      </c>
      <c r="C28" s="389">
        <v>2900</v>
      </c>
      <c r="D28" s="389">
        <v>5865</v>
      </c>
      <c r="E28" s="389">
        <v>14</v>
      </c>
      <c r="F28" s="390" t="s">
        <v>36</v>
      </c>
      <c r="G28" s="391" t="s">
        <v>37</v>
      </c>
      <c r="H28" s="391" t="s">
        <v>37</v>
      </c>
      <c r="I28" s="391" t="s">
        <v>37</v>
      </c>
      <c r="J28" s="391" t="s">
        <v>37</v>
      </c>
      <c r="K28" s="391" t="s">
        <v>37</v>
      </c>
    </row>
    <row r="29" spans="1:11" ht="12.75" customHeight="1" x14ac:dyDescent="0.2">
      <c r="A29" s="5">
        <v>1992</v>
      </c>
      <c r="B29" s="389">
        <v>2984</v>
      </c>
      <c r="C29" s="389">
        <v>2845</v>
      </c>
      <c r="D29" s="389">
        <v>5829</v>
      </c>
      <c r="E29" s="389">
        <v>13</v>
      </c>
      <c r="F29" s="390" t="s">
        <v>36</v>
      </c>
      <c r="G29" s="391" t="s">
        <v>37</v>
      </c>
      <c r="H29" s="391" t="s">
        <v>37</v>
      </c>
      <c r="I29" s="391" t="s">
        <v>37</v>
      </c>
      <c r="J29" s="391" t="s">
        <v>37</v>
      </c>
      <c r="K29" s="391" t="s">
        <v>37</v>
      </c>
    </row>
    <row r="30" spans="1:11" ht="12.75" customHeight="1" x14ac:dyDescent="0.2">
      <c r="A30" s="5">
        <v>1993</v>
      </c>
      <c r="B30" s="389">
        <v>3023</v>
      </c>
      <c r="C30" s="389">
        <v>2880</v>
      </c>
      <c r="D30" s="389">
        <v>5903</v>
      </c>
      <c r="E30" s="389">
        <v>10</v>
      </c>
      <c r="F30" s="390" t="s">
        <v>36</v>
      </c>
      <c r="G30" s="391" t="s">
        <v>37</v>
      </c>
      <c r="H30" s="391" t="s">
        <v>37</v>
      </c>
      <c r="I30" s="391" t="s">
        <v>37</v>
      </c>
      <c r="J30" s="391" t="s">
        <v>37</v>
      </c>
      <c r="K30" s="391" t="s">
        <v>37</v>
      </c>
    </row>
    <row r="31" spans="1:11" ht="12.75" customHeight="1" x14ac:dyDescent="0.2">
      <c r="A31" s="5">
        <v>1994</v>
      </c>
      <c r="B31" s="389">
        <v>2903</v>
      </c>
      <c r="C31" s="389">
        <v>2944</v>
      </c>
      <c r="D31" s="389">
        <v>5847</v>
      </c>
      <c r="E31" s="389">
        <v>10</v>
      </c>
      <c r="F31" s="390" t="s">
        <v>36</v>
      </c>
      <c r="G31" s="391" t="s">
        <v>37</v>
      </c>
      <c r="H31" s="391" t="s">
        <v>37</v>
      </c>
      <c r="I31" s="391" t="s">
        <v>37</v>
      </c>
      <c r="J31" s="391" t="s">
        <v>37</v>
      </c>
      <c r="K31" s="391" t="s">
        <v>37</v>
      </c>
    </row>
    <row r="32" spans="1:11" ht="12.75" customHeight="1" x14ac:dyDescent="0.2">
      <c r="A32" s="5">
        <v>1995</v>
      </c>
      <c r="B32" s="389">
        <v>2826</v>
      </c>
      <c r="C32" s="389">
        <v>2749</v>
      </c>
      <c r="D32" s="389">
        <v>5575</v>
      </c>
      <c r="E32" s="389">
        <v>12</v>
      </c>
      <c r="F32" s="390" t="s">
        <v>36</v>
      </c>
      <c r="G32" s="391" t="s">
        <v>37</v>
      </c>
      <c r="H32" s="391" t="s">
        <v>37</v>
      </c>
      <c r="I32" s="391" t="s">
        <v>37</v>
      </c>
      <c r="J32" s="391" t="s">
        <v>37</v>
      </c>
      <c r="K32" s="391" t="s">
        <v>37</v>
      </c>
    </row>
    <row r="33" spans="1:12" ht="12.75" customHeight="1" x14ac:dyDescent="0.2">
      <c r="A33" s="5">
        <v>1996</v>
      </c>
      <c r="B33" s="389">
        <v>3064</v>
      </c>
      <c r="C33" s="389">
        <v>2952</v>
      </c>
      <c r="D33" s="389">
        <v>6016</v>
      </c>
      <c r="E33" s="389">
        <v>11</v>
      </c>
      <c r="F33" s="390" t="s">
        <v>36</v>
      </c>
      <c r="G33" s="391" t="s">
        <v>37</v>
      </c>
      <c r="H33" s="391" t="s">
        <v>37</v>
      </c>
      <c r="I33" s="391" t="s">
        <v>37</v>
      </c>
      <c r="J33" s="391" t="s">
        <v>37</v>
      </c>
      <c r="K33" s="391" t="s">
        <v>37</v>
      </c>
    </row>
    <row r="34" spans="1:12" ht="12.75" customHeight="1" x14ac:dyDescent="0.2">
      <c r="A34" s="5">
        <v>1997</v>
      </c>
      <c r="B34" s="389">
        <v>2928</v>
      </c>
      <c r="C34" s="389">
        <v>2746</v>
      </c>
      <c r="D34" s="389">
        <v>5674</v>
      </c>
      <c r="E34" s="389">
        <v>11</v>
      </c>
      <c r="F34" s="390" t="s">
        <v>36</v>
      </c>
      <c r="G34" s="391" t="s">
        <v>37</v>
      </c>
      <c r="H34" s="391" t="s">
        <v>37</v>
      </c>
      <c r="I34" s="391" t="s">
        <v>37</v>
      </c>
      <c r="J34" s="391" t="s">
        <v>37</v>
      </c>
      <c r="K34" s="391" t="s">
        <v>37</v>
      </c>
    </row>
    <row r="35" spans="1:12" ht="12.75" customHeight="1" x14ac:dyDescent="0.2">
      <c r="A35" s="5">
        <v>1998</v>
      </c>
      <c r="B35" s="389">
        <v>2749</v>
      </c>
      <c r="C35" s="389">
        <v>2693</v>
      </c>
      <c r="D35" s="389">
        <v>5442</v>
      </c>
      <c r="E35" s="389">
        <v>13</v>
      </c>
      <c r="F35" s="390" t="s">
        <v>36</v>
      </c>
      <c r="G35" s="391" t="s">
        <v>37</v>
      </c>
      <c r="H35" s="391" t="s">
        <v>37</v>
      </c>
      <c r="I35" s="391" t="s">
        <v>37</v>
      </c>
      <c r="J35" s="391" t="s">
        <v>37</v>
      </c>
      <c r="K35" s="391" t="s">
        <v>37</v>
      </c>
    </row>
    <row r="36" spans="1:12" x14ac:dyDescent="0.2">
      <c r="A36" s="5">
        <v>1999</v>
      </c>
      <c r="B36" s="389">
        <v>2669</v>
      </c>
      <c r="C36" s="389">
        <v>2513</v>
      </c>
      <c r="D36" s="389">
        <v>5182</v>
      </c>
      <c r="E36" s="389">
        <v>14</v>
      </c>
      <c r="F36" s="389">
        <v>11</v>
      </c>
      <c r="G36" s="391" t="s">
        <v>37</v>
      </c>
      <c r="H36" s="391" t="s">
        <v>37</v>
      </c>
      <c r="I36" s="391" t="s">
        <v>37</v>
      </c>
      <c r="J36" s="391" t="s">
        <v>37</v>
      </c>
      <c r="K36" s="391" t="s">
        <v>37</v>
      </c>
    </row>
    <row r="37" spans="1:12" x14ac:dyDescent="0.2">
      <c r="A37" s="5">
        <v>2000</v>
      </c>
      <c r="B37" s="389">
        <v>2640</v>
      </c>
      <c r="C37" s="389">
        <v>2694</v>
      </c>
      <c r="D37" s="389">
        <v>5334</v>
      </c>
      <c r="E37" s="389">
        <v>14</v>
      </c>
      <c r="F37" s="389">
        <v>8</v>
      </c>
      <c r="G37" s="391" t="s">
        <v>37</v>
      </c>
      <c r="H37" s="391" t="s">
        <v>37</v>
      </c>
      <c r="I37" s="391" t="s">
        <v>37</v>
      </c>
      <c r="J37" s="391" t="s">
        <v>37</v>
      </c>
      <c r="K37" s="391" t="s">
        <v>37</v>
      </c>
    </row>
    <row r="38" spans="1:12" x14ac:dyDescent="0.2">
      <c r="A38" s="5">
        <v>2001</v>
      </c>
      <c r="B38" s="389">
        <v>2738</v>
      </c>
      <c r="C38" s="389">
        <v>2734</v>
      </c>
      <c r="D38" s="389">
        <v>5474</v>
      </c>
      <c r="E38" s="389">
        <v>15</v>
      </c>
      <c r="F38" s="389">
        <v>7</v>
      </c>
      <c r="G38" s="391" t="s">
        <v>37</v>
      </c>
      <c r="H38" s="391" t="s">
        <v>37</v>
      </c>
      <c r="I38" s="391" t="s">
        <v>37</v>
      </c>
      <c r="J38" s="391" t="s">
        <v>37</v>
      </c>
      <c r="K38" s="391" t="s">
        <v>37</v>
      </c>
    </row>
    <row r="39" spans="1:12" x14ac:dyDescent="0.2">
      <c r="A39" s="5">
        <v>2002</v>
      </c>
      <c r="B39" s="389">
        <v>2793</v>
      </c>
      <c r="C39" s="389">
        <v>2662</v>
      </c>
      <c r="D39" s="389">
        <v>5456</v>
      </c>
      <c r="E39" s="389">
        <v>15</v>
      </c>
      <c r="F39" s="389">
        <v>4</v>
      </c>
      <c r="G39" s="391" t="s">
        <v>37</v>
      </c>
      <c r="H39" s="391" t="s">
        <v>37</v>
      </c>
      <c r="I39" s="391" t="s">
        <v>37</v>
      </c>
      <c r="J39" s="391" t="s">
        <v>37</v>
      </c>
      <c r="K39" s="391" t="s">
        <v>37</v>
      </c>
    </row>
    <row r="40" spans="1:12" x14ac:dyDescent="0.2">
      <c r="A40" s="5">
        <v>2003</v>
      </c>
      <c r="B40" s="389">
        <v>2696</v>
      </c>
      <c r="C40" s="389">
        <v>2568</v>
      </c>
      <c r="D40" s="389">
        <v>5264</v>
      </c>
      <c r="E40" s="389">
        <v>14</v>
      </c>
      <c r="F40" s="389">
        <v>8</v>
      </c>
      <c r="G40" s="391" t="s">
        <v>37</v>
      </c>
      <c r="H40" s="391" t="s">
        <v>37</v>
      </c>
      <c r="I40" s="391" t="s">
        <v>37</v>
      </c>
      <c r="J40" s="391" t="s">
        <v>37</v>
      </c>
      <c r="K40" s="391" t="s">
        <v>37</v>
      </c>
    </row>
    <row r="41" spans="1:12" x14ac:dyDescent="0.2">
      <c r="A41" s="5">
        <v>2004</v>
      </c>
      <c r="B41" s="389">
        <v>2659</v>
      </c>
      <c r="C41" s="389">
        <v>2760</v>
      </c>
      <c r="D41" s="389">
        <v>5420</v>
      </c>
      <c r="E41" s="389">
        <v>15</v>
      </c>
      <c r="F41" s="389">
        <v>9</v>
      </c>
      <c r="G41" s="389">
        <v>2256</v>
      </c>
      <c r="H41" s="389">
        <v>2247</v>
      </c>
      <c r="I41" s="389">
        <v>4503</v>
      </c>
      <c r="J41" s="389">
        <v>17</v>
      </c>
      <c r="K41" s="78">
        <v>16</v>
      </c>
      <c r="L41" s="223"/>
    </row>
    <row r="42" spans="1:12" x14ac:dyDescent="0.2">
      <c r="A42" s="5">
        <v>2005</v>
      </c>
      <c r="B42" s="389">
        <v>2722</v>
      </c>
      <c r="C42" s="389">
        <v>2699</v>
      </c>
      <c r="D42" s="389">
        <v>5423</v>
      </c>
      <c r="E42" s="389">
        <v>15</v>
      </c>
      <c r="F42" s="389">
        <v>13</v>
      </c>
      <c r="G42" s="389">
        <v>2254</v>
      </c>
      <c r="H42" s="389">
        <v>2319</v>
      </c>
      <c r="I42" s="389">
        <v>4573</v>
      </c>
      <c r="J42" s="389">
        <v>18</v>
      </c>
      <c r="K42" s="78">
        <v>13</v>
      </c>
    </row>
    <row r="43" spans="1:12" x14ac:dyDescent="0.2">
      <c r="A43" s="5" t="s">
        <v>31</v>
      </c>
      <c r="B43" s="389">
        <v>2523</v>
      </c>
      <c r="C43" s="389">
        <v>2419</v>
      </c>
      <c r="D43" s="389">
        <v>4946</v>
      </c>
      <c r="E43" s="389">
        <v>15</v>
      </c>
      <c r="F43" s="389">
        <v>20</v>
      </c>
      <c r="G43" s="389">
        <v>1846</v>
      </c>
      <c r="H43" s="389">
        <v>1927</v>
      </c>
      <c r="I43" s="389">
        <v>3775</v>
      </c>
      <c r="J43" s="389">
        <v>14</v>
      </c>
      <c r="K43" s="79">
        <v>23</v>
      </c>
    </row>
    <row r="44" spans="1:12" x14ac:dyDescent="0.2">
      <c r="A44" s="5" t="s">
        <v>32</v>
      </c>
      <c r="B44" s="389">
        <v>2434</v>
      </c>
      <c r="C44" s="389">
        <v>2392</v>
      </c>
      <c r="D44" s="389">
        <v>4826</v>
      </c>
      <c r="E44" s="389">
        <v>15</v>
      </c>
      <c r="F44" s="389">
        <v>20</v>
      </c>
      <c r="G44" s="389">
        <v>2029</v>
      </c>
      <c r="H44" s="389">
        <v>2075</v>
      </c>
      <c r="I44" s="389">
        <v>4104</v>
      </c>
      <c r="J44" s="389">
        <v>14</v>
      </c>
      <c r="K44" s="79">
        <v>23</v>
      </c>
    </row>
    <row r="45" spans="1:12" ht="12.75" customHeight="1" x14ac:dyDescent="0.2">
      <c r="A45" s="5">
        <v>2007</v>
      </c>
      <c r="B45" s="389">
        <v>2756</v>
      </c>
      <c r="C45" s="389">
        <v>2555</v>
      </c>
      <c r="D45" s="389">
        <v>5319</v>
      </c>
      <c r="E45" s="389">
        <v>17</v>
      </c>
      <c r="F45" s="389">
        <v>12</v>
      </c>
      <c r="G45" s="389">
        <v>2057</v>
      </c>
      <c r="H45" s="389">
        <v>2257</v>
      </c>
      <c r="I45" s="389">
        <v>4324</v>
      </c>
      <c r="J45" s="389">
        <v>18</v>
      </c>
      <c r="K45" s="78">
        <v>17</v>
      </c>
    </row>
    <row r="46" spans="1:12" ht="12.75" customHeight="1" x14ac:dyDescent="0.2">
      <c r="A46" s="5">
        <v>2008</v>
      </c>
      <c r="B46" s="389">
        <v>2483</v>
      </c>
      <c r="C46" s="389">
        <v>2405</v>
      </c>
      <c r="D46" s="389">
        <v>4895</v>
      </c>
      <c r="E46" s="389">
        <v>16</v>
      </c>
      <c r="F46" s="389">
        <v>15</v>
      </c>
      <c r="G46" s="389">
        <v>1854</v>
      </c>
      <c r="H46" s="389">
        <v>2129</v>
      </c>
      <c r="I46" s="389">
        <v>3987</v>
      </c>
      <c r="J46" s="389">
        <v>17</v>
      </c>
      <c r="K46" s="78">
        <v>30</v>
      </c>
    </row>
    <row r="47" spans="1:12" ht="12.75" customHeight="1" x14ac:dyDescent="0.2">
      <c r="A47" s="5">
        <v>2009</v>
      </c>
      <c r="B47" s="389">
        <v>2603</v>
      </c>
      <c r="C47" s="389">
        <v>2612</v>
      </c>
      <c r="D47" s="389">
        <v>5219</v>
      </c>
      <c r="E47" s="389">
        <v>15</v>
      </c>
      <c r="F47" s="389">
        <v>15</v>
      </c>
      <c r="G47" s="389">
        <v>1966</v>
      </c>
      <c r="H47" s="389">
        <v>2105</v>
      </c>
      <c r="I47" s="389">
        <v>4073</v>
      </c>
      <c r="J47" s="389">
        <v>17</v>
      </c>
      <c r="K47" s="78">
        <v>24</v>
      </c>
    </row>
    <row r="48" spans="1:12" ht="12.75" customHeight="1" x14ac:dyDescent="0.2">
      <c r="A48" s="5">
        <v>2010</v>
      </c>
      <c r="B48" s="389">
        <v>2343</v>
      </c>
      <c r="C48" s="389">
        <v>2504</v>
      </c>
      <c r="D48" s="389">
        <v>4851</v>
      </c>
      <c r="E48" s="389">
        <v>16</v>
      </c>
      <c r="F48" s="389">
        <v>17</v>
      </c>
      <c r="G48" s="389">
        <v>2096</v>
      </c>
      <c r="H48" s="389">
        <v>1844</v>
      </c>
      <c r="I48" s="389">
        <v>3941</v>
      </c>
      <c r="J48" s="389">
        <v>17</v>
      </c>
      <c r="K48" s="78">
        <v>24</v>
      </c>
    </row>
    <row r="49" spans="1:14" ht="12.75" customHeight="1" x14ac:dyDescent="0.2">
      <c r="A49" s="5">
        <v>2011</v>
      </c>
      <c r="B49" s="389">
        <v>2346</v>
      </c>
      <c r="C49" s="389">
        <v>2302</v>
      </c>
      <c r="D49" s="389">
        <v>4655</v>
      </c>
      <c r="E49" s="389">
        <v>17</v>
      </c>
      <c r="F49" s="389">
        <v>18</v>
      </c>
      <c r="G49" s="389">
        <v>1803</v>
      </c>
      <c r="H49" s="389">
        <v>1798</v>
      </c>
      <c r="I49" s="389">
        <v>3608</v>
      </c>
      <c r="J49" s="389">
        <v>19</v>
      </c>
      <c r="K49" s="78">
        <v>29</v>
      </c>
      <c r="L49" s="223"/>
      <c r="N49" s="223"/>
    </row>
    <row r="50" spans="1:14" ht="12.75" customHeight="1" x14ac:dyDescent="0.2">
      <c r="A50" s="5" t="s">
        <v>89</v>
      </c>
      <c r="B50" s="389">
        <v>2283</v>
      </c>
      <c r="C50" s="389">
        <v>2257</v>
      </c>
      <c r="D50" s="389">
        <v>4545</v>
      </c>
      <c r="E50" s="389">
        <v>16</v>
      </c>
      <c r="F50" s="389">
        <v>18</v>
      </c>
      <c r="G50" s="389">
        <v>1664</v>
      </c>
      <c r="H50" s="389">
        <v>1691</v>
      </c>
      <c r="I50" s="389">
        <v>3358</v>
      </c>
      <c r="J50" s="389">
        <v>20</v>
      </c>
      <c r="K50" s="78">
        <v>24</v>
      </c>
      <c r="L50" s="223"/>
      <c r="N50" s="223"/>
    </row>
    <row r="51" spans="1:14" ht="12.75" customHeight="1" x14ac:dyDescent="0.2">
      <c r="A51" s="5" t="s">
        <v>90</v>
      </c>
      <c r="B51" s="389">
        <v>2417</v>
      </c>
      <c r="C51" s="389">
        <v>2461</v>
      </c>
      <c r="D51" s="389">
        <v>4889</v>
      </c>
      <c r="E51" s="389">
        <v>16</v>
      </c>
      <c r="F51" s="389">
        <v>18</v>
      </c>
      <c r="G51" s="389">
        <v>1805</v>
      </c>
      <c r="H51" s="389">
        <v>1942</v>
      </c>
      <c r="I51" s="389">
        <v>3751</v>
      </c>
      <c r="J51" s="389">
        <v>20</v>
      </c>
      <c r="K51" s="78">
        <v>24</v>
      </c>
      <c r="L51" s="223"/>
      <c r="N51" s="223"/>
    </row>
    <row r="52" spans="1:14" ht="12.75" customHeight="1" x14ac:dyDescent="0.2">
      <c r="A52" s="5">
        <v>2013</v>
      </c>
      <c r="B52" s="389">
        <v>2594</v>
      </c>
      <c r="C52" s="389">
        <v>2490</v>
      </c>
      <c r="D52" s="389">
        <v>5109</v>
      </c>
      <c r="E52" s="389">
        <v>15</v>
      </c>
      <c r="F52" s="389">
        <v>12</v>
      </c>
      <c r="G52" s="389">
        <v>2112</v>
      </c>
      <c r="H52" s="389">
        <v>2196</v>
      </c>
      <c r="I52" s="389">
        <v>4328</v>
      </c>
      <c r="J52" s="389">
        <v>19</v>
      </c>
      <c r="K52" s="78">
        <v>13</v>
      </c>
      <c r="L52" s="223"/>
      <c r="N52" s="223"/>
    </row>
    <row r="53" spans="1:14" ht="12.75" customHeight="1" x14ac:dyDescent="0.2">
      <c r="A53" s="5">
        <v>2014</v>
      </c>
      <c r="B53" s="389">
        <v>2579</v>
      </c>
      <c r="C53" s="389">
        <v>2342</v>
      </c>
      <c r="D53" s="389">
        <v>4932</v>
      </c>
      <c r="E53" s="389">
        <v>15</v>
      </c>
      <c r="F53" s="389">
        <v>17</v>
      </c>
      <c r="G53" s="389">
        <v>1924</v>
      </c>
      <c r="H53" s="389">
        <v>1900</v>
      </c>
      <c r="I53" s="389">
        <v>3839</v>
      </c>
      <c r="J53" s="389">
        <v>18</v>
      </c>
      <c r="K53" s="389">
        <v>19</v>
      </c>
      <c r="L53" s="223"/>
      <c r="N53" s="223"/>
    </row>
    <row r="54" spans="1:14" ht="12.75" customHeight="1" x14ac:dyDescent="0.2">
      <c r="A54" s="5">
        <v>2015</v>
      </c>
      <c r="B54" s="389">
        <v>2497</v>
      </c>
      <c r="C54" s="389">
        <v>2437</v>
      </c>
      <c r="D54" s="389">
        <v>4961</v>
      </c>
      <c r="E54" s="389">
        <v>15</v>
      </c>
      <c r="F54" s="389">
        <v>16</v>
      </c>
      <c r="G54" s="389">
        <v>2092</v>
      </c>
      <c r="H54" s="389">
        <v>2080</v>
      </c>
      <c r="I54" s="389">
        <v>4198</v>
      </c>
      <c r="J54" s="389">
        <v>18</v>
      </c>
      <c r="K54" s="389">
        <v>21</v>
      </c>
      <c r="L54" s="223"/>
      <c r="N54" s="223"/>
    </row>
    <row r="55" spans="1:14" s="591" customFormat="1" ht="12.75" customHeight="1" x14ac:dyDescent="0.2">
      <c r="A55" s="590">
        <v>2016</v>
      </c>
      <c r="B55" s="439">
        <v>2347</v>
      </c>
      <c r="C55" s="439">
        <v>2347</v>
      </c>
      <c r="D55" s="439">
        <v>4805</v>
      </c>
      <c r="E55" s="389">
        <v>17</v>
      </c>
      <c r="F55" s="438">
        <v>20</v>
      </c>
      <c r="G55" s="439">
        <v>1878</v>
      </c>
      <c r="H55" s="439">
        <v>2110</v>
      </c>
      <c r="I55" s="439">
        <v>4059</v>
      </c>
      <c r="J55" s="389">
        <v>19</v>
      </c>
      <c r="K55" s="389">
        <v>19</v>
      </c>
      <c r="L55" s="223"/>
      <c r="N55" s="223"/>
    </row>
    <row r="56" spans="1:14" s="960" customFormat="1" ht="12.75" customHeight="1" x14ac:dyDescent="0.2">
      <c r="A56" s="895">
        <v>2017</v>
      </c>
      <c r="B56" s="439">
        <v>3029</v>
      </c>
      <c r="C56" s="439">
        <v>2943</v>
      </c>
      <c r="D56" s="439">
        <v>6124</v>
      </c>
      <c r="E56" s="389">
        <v>17</v>
      </c>
      <c r="F56" s="438">
        <v>13</v>
      </c>
      <c r="G56" s="389">
        <v>2322</v>
      </c>
      <c r="H56" s="389">
        <v>2376</v>
      </c>
      <c r="I56" s="389">
        <v>4778</v>
      </c>
      <c r="J56" s="389">
        <v>18</v>
      </c>
      <c r="K56" s="389">
        <v>18</v>
      </c>
      <c r="L56" s="223"/>
      <c r="N56" s="223"/>
    </row>
    <row r="57" spans="1:14" ht="12.75" customHeight="1" x14ac:dyDescent="0.2">
      <c r="A57" s="5">
        <v>2018</v>
      </c>
      <c r="B57" s="439">
        <v>2572</v>
      </c>
      <c r="C57" s="439">
        <v>2611</v>
      </c>
      <c r="D57" s="439">
        <v>5319</v>
      </c>
      <c r="E57" s="389">
        <v>17</v>
      </c>
      <c r="F57" s="438">
        <v>21</v>
      </c>
      <c r="G57" s="389">
        <v>2376</v>
      </c>
      <c r="H57" s="389">
        <v>2433</v>
      </c>
      <c r="I57" s="389">
        <v>4878</v>
      </c>
      <c r="J57" s="389">
        <v>19</v>
      </c>
      <c r="K57" s="389">
        <v>15</v>
      </c>
      <c r="L57" s="223"/>
      <c r="N57" s="223"/>
    </row>
    <row r="58" spans="1:14" s="37" customFormat="1" ht="6" customHeight="1" x14ac:dyDescent="0.25">
      <c r="A58" s="210"/>
      <c r="B58" s="437"/>
      <c r="C58" s="437"/>
      <c r="D58" s="490"/>
      <c r="E58" s="437"/>
      <c r="F58" s="437"/>
      <c r="G58" s="437"/>
      <c r="H58" s="437"/>
      <c r="I58" s="490"/>
      <c r="J58" s="437"/>
      <c r="K58" s="437"/>
      <c r="L58" s="66"/>
      <c r="M58" s="66"/>
      <c r="N58" s="86"/>
    </row>
    <row r="59" spans="1:14" ht="42.75" customHeight="1" x14ac:dyDescent="0.2">
      <c r="A59" s="1314" t="s">
        <v>395</v>
      </c>
      <c r="B59" s="1314"/>
      <c r="C59" s="1314"/>
      <c r="D59" s="1314"/>
      <c r="E59" s="1314"/>
      <c r="F59" s="1314"/>
      <c r="G59" s="1314"/>
      <c r="H59" s="1314"/>
      <c r="I59" s="1314"/>
      <c r="J59" s="1314"/>
      <c r="K59" s="1314"/>
    </row>
    <row r="60" spans="1:14" s="37" customFormat="1" ht="6" customHeight="1" x14ac:dyDescent="0.25">
      <c r="A60" s="496"/>
      <c r="B60" s="495"/>
      <c r="C60" s="495"/>
      <c r="D60" s="500"/>
      <c r="E60" s="495"/>
      <c r="F60" s="495"/>
      <c r="G60" s="495"/>
      <c r="H60" s="495"/>
      <c r="I60" s="500"/>
      <c r="J60" s="495"/>
      <c r="K60" s="495"/>
      <c r="L60" s="495"/>
      <c r="M60" s="495"/>
      <c r="N60" s="86"/>
    </row>
    <row r="61" spans="1:14" s="37" customFormat="1" ht="12.75" customHeight="1" x14ac:dyDescent="0.25">
      <c r="A61" s="1313" t="s">
        <v>194</v>
      </c>
      <c r="B61" s="1313"/>
      <c r="C61" s="1313"/>
      <c r="D61" s="1313"/>
      <c r="E61" s="1313"/>
      <c r="F61" s="1313"/>
      <c r="G61" s="1313"/>
      <c r="H61" s="1313"/>
      <c r="I61" s="1313"/>
      <c r="J61" s="1313"/>
      <c r="K61" s="1313"/>
      <c r="L61" s="18"/>
      <c r="M61" s="18"/>
      <c r="N61" s="18"/>
    </row>
  </sheetData>
  <mergeCells count="8">
    <mergeCell ref="M1:O1"/>
    <mergeCell ref="A61:K61"/>
    <mergeCell ref="A59:K59"/>
    <mergeCell ref="B3:F3"/>
    <mergeCell ref="G3:K3"/>
    <mergeCell ref="A2:K2"/>
    <mergeCell ref="B4:D4"/>
    <mergeCell ref="G4:I4"/>
  </mergeCells>
  <phoneticPr fontId="3" type="noConversion"/>
  <hyperlinks>
    <hyperlink ref="M1:O1" location="Tabellförteckning!A1" display="Tabellförteckning!A1"/>
  </hyperlinks>
  <pageMargins left="0.70866141732283472" right="0.70866141732283472" top="0.74803149606299213" bottom="0.74803149606299213" header="0.31496062992125984" footer="0.31496062992125984"/>
  <pageSetup paperSize="9" scale="8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A73"/>
  <sheetViews>
    <sheetView workbookViewId="0">
      <pane ySplit="4" topLeftCell="A20" activePane="bottomLeft" state="frozen"/>
      <selection activeCell="A2" sqref="A2:XFD2"/>
      <selection pane="bottomLeft" activeCell="B3" sqref="B3:V3"/>
    </sheetView>
  </sheetViews>
  <sheetFormatPr defaultColWidth="8.85546875" defaultRowHeight="12.75" x14ac:dyDescent="0.2"/>
  <cols>
    <col min="1" max="22" width="6.7109375" style="3" customWidth="1"/>
    <col min="23" max="16384" width="8.85546875" style="3"/>
  </cols>
  <sheetData>
    <row r="1" spans="1:27" s="74" customFormat="1" ht="30" customHeight="1" x14ac:dyDescent="0.25">
      <c r="A1" s="349"/>
      <c r="B1" s="222"/>
      <c r="C1" s="222"/>
      <c r="T1" s="1321" t="s">
        <v>200</v>
      </c>
      <c r="U1" s="1322"/>
      <c r="V1" s="1322"/>
      <c r="X1" s="1311" t="s">
        <v>328</v>
      </c>
      <c r="Y1" s="1311"/>
      <c r="Z1" s="1312"/>
      <c r="AA1" s="1312"/>
    </row>
    <row r="2" spans="1:27" s="121" customFormat="1" ht="15" customHeight="1" x14ac:dyDescent="0.2">
      <c r="A2" s="1346" t="s">
        <v>470</v>
      </c>
      <c r="B2" s="1346"/>
      <c r="C2" s="1346"/>
      <c r="D2" s="1346"/>
      <c r="E2" s="1346"/>
      <c r="F2" s="1346"/>
      <c r="G2" s="1346"/>
      <c r="H2" s="1346"/>
      <c r="I2" s="1346"/>
      <c r="J2" s="1346"/>
      <c r="K2" s="1374"/>
      <c r="L2" s="1374"/>
      <c r="M2" s="1374"/>
      <c r="N2" s="1346"/>
      <c r="O2" s="1346"/>
      <c r="P2" s="1346"/>
      <c r="Q2" s="1346"/>
      <c r="R2" s="1346"/>
      <c r="S2" s="1346"/>
      <c r="T2" s="1346"/>
      <c r="U2" s="1346"/>
      <c r="V2" s="1346"/>
    </row>
    <row r="3" spans="1:27" ht="30" customHeight="1" x14ac:dyDescent="0.2">
      <c r="B3" s="1343" t="s">
        <v>25</v>
      </c>
      <c r="C3" s="1343"/>
      <c r="D3" s="1343"/>
      <c r="E3" s="1343" t="s">
        <v>1</v>
      </c>
      <c r="F3" s="1343"/>
      <c r="G3" s="1343"/>
      <c r="H3" s="1343" t="s">
        <v>2</v>
      </c>
      <c r="I3" s="1343"/>
      <c r="J3" s="1343"/>
      <c r="K3" s="1343" t="s">
        <v>401</v>
      </c>
      <c r="L3" s="1343"/>
      <c r="M3" s="1343"/>
      <c r="N3" s="1343" t="s">
        <v>282</v>
      </c>
      <c r="O3" s="1343"/>
      <c r="P3" s="1343"/>
      <c r="Q3" s="1343" t="s">
        <v>0</v>
      </c>
      <c r="R3" s="1343"/>
      <c r="S3" s="1343"/>
      <c r="T3" s="1343" t="s">
        <v>35</v>
      </c>
      <c r="U3" s="1343"/>
      <c r="V3" s="1343"/>
    </row>
    <row r="4" spans="1:27" ht="15" customHeight="1" x14ac:dyDescent="0.2">
      <c r="A4" s="4" t="s">
        <v>39</v>
      </c>
      <c r="B4" s="147" t="s">
        <v>28</v>
      </c>
      <c r="C4" s="147" t="s">
        <v>29</v>
      </c>
      <c r="D4" s="147" t="s">
        <v>382</v>
      </c>
      <c r="E4" s="147" t="s">
        <v>28</v>
      </c>
      <c r="F4" s="147" t="s">
        <v>29</v>
      </c>
      <c r="G4" s="147" t="s">
        <v>382</v>
      </c>
      <c r="H4" s="147" t="s">
        <v>28</v>
      </c>
      <c r="I4" s="147" t="s">
        <v>29</v>
      </c>
      <c r="J4" s="147" t="s">
        <v>382</v>
      </c>
      <c r="K4" s="147" t="s">
        <v>28</v>
      </c>
      <c r="L4" s="147" t="s">
        <v>29</v>
      </c>
      <c r="M4" s="147" t="s">
        <v>382</v>
      </c>
      <c r="N4" s="147" t="s">
        <v>28</v>
      </c>
      <c r="O4" s="147" t="s">
        <v>29</v>
      </c>
      <c r="P4" s="147" t="s">
        <v>382</v>
      </c>
      <c r="Q4" s="147" t="s">
        <v>28</v>
      </c>
      <c r="R4" s="147" t="s">
        <v>29</v>
      </c>
      <c r="S4" s="147" t="s">
        <v>382</v>
      </c>
      <c r="T4" s="147" t="s">
        <v>28</v>
      </c>
      <c r="U4" s="147" t="s">
        <v>29</v>
      </c>
      <c r="V4" s="147" t="s">
        <v>382</v>
      </c>
    </row>
    <row r="5" spans="1:27" ht="6" customHeight="1" x14ac:dyDescent="0.2">
      <c r="A5" s="273"/>
      <c r="B5" s="284"/>
      <c r="C5" s="284"/>
      <c r="D5" s="541"/>
      <c r="E5" s="295"/>
      <c r="F5" s="295"/>
      <c r="G5" s="295"/>
      <c r="H5" s="295"/>
      <c r="I5" s="295"/>
      <c r="J5" s="295"/>
      <c r="K5" s="295"/>
      <c r="L5" s="295"/>
      <c r="M5" s="295"/>
      <c r="N5" s="295"/>
      <c r="O5" s="295"/>
      <c r="P5" s="295"/>
      <c r="Q5" s="284"/>
      <c r="R5" s="284"/>
      <c r="S5" s="541"/>
      <c r="T5" s="227"/>
      <c r="U5" s="227"/>
      <c r="V5" s="54"/>
    </row>
    <row r="6" spans="1:27" ht="12.75" customHeight="1" x14ac:dyDescent="0.2">
      <c r="A6" s="5">
        <v>1971</v>
      </c>
      <c r="B6" s="282">
        <f>100-Q6-T6</f>
        <v>58</v>
      </c>
      <c r="C6" s="282">
        <f>100-R6-U6</f>
        <v>52</v>
      </c>
      <c r="D6" s="2" t="s">
        <v>36</v>
      </c>
      <c r="E6" s="82" t="s">
        <v>37</v>
      </c>
      <c r="F6" s="82" t="s">
        <v>37</v>
      </c>
      <c r="G6" s="82" t="s">
        <v>37</v>
      </c>
      <c r="H6" s="82" t="s">
        <v>37</v>
      </c>
      <c r="I6" s="82" t="s">
        <v>37</v>
      </c>
      <c r="J6" s="82" t="s">
        <v>37</v>
      </c>
      <c r="K6" s="82" t="s">
        <v>37</v>
      </c>
      <c r="L6" s="82" t="s">
        <v>37</v>
      </c>
      <c r="M6" s="82" t="s">
        <v>37</v>
      </c>
      <c r="N6" s="82" t="s">
        <v>37</v>
      </c>
      <c r="O6" s="82" t="s">
        <v>37</v>
      </c>
      <c r="P6" s="82" t="s">
        <v>37</v>
      </c>
      <c r="Q6" s="282">
        <v>41</v>
      </c>
      <c r="R6" s="282">
        <v>47</v>
      </c>
      <c r="S6" s="2" t="s">
        <v>36</v>
      </c>
      <c r="T6" s="54">
        <v>1</v>
      </c>
      <c r="U6" s="54">
        <v>1</v>
      </c>
      <c r="V6" s="2" t="s">
        <v>36</v>
      </c>
    </row>
    <row r="7" spans="1:27" ht="12.75" customHeight="1" x14ac:dyDescent="0.2">
      <c r="A7" s="5">
        <v>1972</v>
      </c>
      <c r="B7" s="2" t="s">
        <v>36</v>
      </c>
      <c r="C7" s="2" t="s">
        <v>36</v>
      </c>
      <c r="D7" s="2" t="s">
        <v>36</v>
      </c>
      <c r="E7" s="82" t="s">
        <v>37</v>
      </c>
      <c r="F7" s="82" t="s">
        <v>37</v>
      </c>
      <c r="G7" s="82" t="s">
        <v>37</v>
      </c>
      <c r="H7" s="82" t="s">
        <v>37</v>
      </c>
      <c r="I7" s="82" t="s">
        <v>37</v>
      </c>
      <c r="J7" s="82" t="s">
        <v>37</v>
      </c>
      <c r="K7" s="82" t="s">
        <v>37</v>
      </c>
      <c r="L7" s="82" t="s">
        <v>37</v>
      </c>
      <c r="M7" s="82" t="s">
        <v>37</v>
      </c>
      <c r="N7" s="82" t="s">
        <v>37</v>
      </c>
      <c r="O7" s="82" t="s">
        <v>37</v>
      </c>
      <c r="P7" s="82" t="s">
        <v>37</v>
      </c>
      <c r="Q7" s="2" t="s">
        <v>36</v>
      </c>
      <c r="R7" s="2" t="s">
        <v>36</v>
      </c>
      <c r="S7" s="2" t="s">
        <v>36</v>
      </c>
      <c r="T7" s="83" t="s">
        <v>36</v>
      </c>
      <c r="U7" s="83" t="s">
        <v>36</v>
      </c>
      <c r="V7" s="2" t="s">
        <v>36</v>
      </c>
    </row>
    <row r="8" spans="1:27" ht="12.75" customHeight="1" x14ac:dyDescent="0.2">
      <c r="A8" s="5">
        <v>1973</v>
      </c>
      <c r="B8" s="2" t="s">
        <v>36</v>
      </c>
      <c r="C8" s="2" t="s">
        <v>36</v>
      </c>
      <c r="D8" s="2" t="s">
        <v>36</v>
      </c>
      <c r="E8" s="82" t="s">
        <v>37</v>
      </c>
      <c r="F8" s="82" t="s">
        <v>37</v>
      </c>
      <c r="G8" s="82" t="s">
        <v>37</v>
      </c>
      <c r="H8" s="82" t="s">
        <v>37</v>
      </c>
      <c r="I8" s="82" t="s">
        <v>37</v>
      </c>
      <c r="J8" s="82" t="s">
        <v>37</v>
      </c>
      <c r="K8" s="82" t="s">
        <v>37</v>
      </c>
      <c r="L8" s="82" t="s">
        <v>37</v>
      </c>
      <c r="M8" s="82" t="s">
        <v>37</v>
      </c>
      <c r="N8" s="82" t="s">
        <v>37</v>
      </c>
      <c r="O8" s="82" t="s">
        <v>37</v>
      </c>
      <c r="P8" s="82" t="s">
        <v>37</v>
      </c>
      <c r="Q8" s="2" t="s">
        <v>36</v>
      </c>
      <c r="R8" s="2" t="s">
        <v>36</v>
      </c>
      <c r="S8" s="2" t="s">
        <v>36</v>
      </c>
      <c r="T8" s="83" t="s">
        <v>36</v>
      </c>
      <c r="U8" s="83" t="s">
        <v>36</v>
      </c>
      <c r="V8" s="2" t="s">
        <v>36</v>
      </c>
    </row>
    <row r="9" spans="1:27" ht="12.75" customHeight="1" x14ac:dyDescent="0.2">
      <c r="A9" s="5">
        <v>1974</v>
      </c>
      <c r="B9" s="214">
        <f t="shared" ref="B9:B17" si="0">100-Q9-T9</f>
        <v>68</v>
      </c>
      <c r="C9" s="214">
        <f t="shared" ref="C9:C17" si="1">100-R9-U9</f>
        <v>54</v>
      </c>
      <c r="D9" s="2" t="s">
        <v>36</v>
      </c>
      <c r="E9" s="82" t="s">
        <v>37</v>
      </c>
      <c r="F9" s="82" t="s">
        <v>37</v>
      </c>
      <c r="G9" s="82" t="s">
        <v>37</v>
      </c>
      <c r="H9" s="82" t="s">
        <v>37</v>
      </c>
      <c r="I9" s="82" t="s">
        <v>37</v>
      </c>
      <c r="J9" s="82" t="s">
        <v>37</v>
      </c>
      <c r="K9" s="82" t="s">
        <v>37</v>
      </c>
      <c r="L9" s="82" t="s">
        <v>37</v>
      </c>
      <c r="M9" s="82" t="s">
        <v>37</v>
      </c>
      <c r="N9" s="82" t="s">
        <v>37</v>
      </c>
      <c r="O9" s="82" t="s">
        <v>37</v>
      </c>
      <c r="P9" s="82" t="s">
        <v>37</v>
      </c>
      <c r="Q9" s="214">
        <v>31</v>
      </c>
      <c r="R9" s="214">
        <v>45</v>
      </c>
      <c r="S9" s="2" t="s">
        <v>36</v>
      </c>
      <c r="T9" s="54">
        <v>1</v>
      </c>
      <c r="U9" s="54">
        <v>1</v>
      </c>
      <c r="V9" s="2" t="s">
        <v>36</v>
      </c>
      <c r="X9" s="152"/>
    </row>
    <row r="10" spans="1:27" ht="12.75" customHeight="1" x14ac:dyDescent="0.2">
      <c r="A10" s="5">
        <v>1975</v>
      </c>
      <c r="B10" s="214">
        <f t="shared" si="0"/>
        <v>66</v>
      </c>
      <c r="C10" s="214">
        <f t="shared" si="1"/>
        <v>54</v>
      </c>
      <c r="D10" s="2" t="s">
        <v>36</v>
      </c>
      <c r="E10" s="82" t="s">
        <v>37</v>
      </c>
      <c r="F10" s="82" t="s">
        <v>37</v>
      </c>
      <c r="G10" s="82" t="s">
        <v>37</v>
      </c>
      <c r="H10" s="82" t="s">
        <v>37</v>
      </c>
      <c r="I10" s="82" t="s">
        <v>37</v>
      </c>
      <c r="J10" s="82" t="s">
        <v>37</v>
      </c>
      <c r="K10" s="82" t="s">
        <v>37</v>
      </c>
      <c r="L10" s="82" t="s">
        <v>37</v>
      </c>
      <c r="M10" s="82" t="s">
        <v>37</v>
      </c>
      <c r="N10" s="82" t="s">
        <v>37</v>
      </c>
      <c r="O10" s="82" t="s">
        <v>37</v>
      </c>
      <c r="P10" s="82" t="s">
        <v>37</v>
      </c>
      <c r="Q10" s="214">
        <v>32</v>
      </c>
      <c r="R10" s="214">
        <v>45</v>
      </c>
      <c r="S10" s="2" t="s">
        <v>36</v>
      </c>
      <c r="T10" s="54">
        <v>2</v>
      </c>
      <c r="U10" s="54">
        <v>1</v>
      </c>
      <c r="V10" s="2" t="s">
        <v>36</v>
      </c>
      <c r="X10" s="152"/>
    </row>
    <row r="11" spans="1:27" ht="12.75" customHeight="1" x14ac:dyDescent="0.2">
      <c r="A11" s="5">
        <v>1976</v>
      </c>
      <c r="B11" s="214">
        <f t="shared" si="0"/>
        <v>71</v>
      </c>
      <c r="C11" s="214">
        <f t="shared" si="1"/>
        <v>59</v>
      </c>
      <c r="D11" s="2" t="s">
        <v>36</v>
      </c>
      <c r="E11" s="82" t="s">
        <v>37</v>
      </c>
      <c r="F11" s="82" t="s">
        <v>37</v>
      </c>
      <c r="G11" s="82" t="s">
        <v>37</v>
      </c>
      <c r="H11" s="82" t="s">
        <v>37</v>
      </c>
      <c r="I11" s="82" t="s">
        <v>37</v>
      </c>
      <c r="J11" s="82" t="s">
        <v>37</v>
      </c>
      <c r="K11" s="82" t="s">
        <v>37</v>
      </c>
      <c r="L11" s="82" t="s">
        <v>37</v>
      </c>
      <c r="M11" s="82" t="s">
        <v>37</v>
      </c>
      <c r="N11" s="82" t="s">
        <v>37</v>
      </c>
      <c r="O11" s="82" t="s">
        <v>37</v>
      </c>
      <c r="P11" s="82" t="s">
        <v>37</v>
      </c>
      <c r="Q11" s="214">
        <v>27</v>
      </c>
      <c r="R11" s="214">
        <v>40</v>
      </c>
      <c r="S11" s="2" t="s">
        <v>36</v>
      </c>
      <c r="T11" s="54">
        <v>2</v>
      </c>
      <c r="U11" s="54">
        <v>1</v>
      </c>
      <c r="V11" s="2" t="s">
        <v>36</v>
      </c>
      <c r="X11" s="152"/>
    </row>
    <row r="12" spans="1:27" ht="12.75" customHeight="1" x14ac:dyDescent="0.2">
      <c r="A12" s="5">
        <v>1977</v>
      </c>
      <c r="B12" s="214">
        <f t="shared" si="0"/>
        <v>74</v>
      </c>
      <c r="C12" s="214">
        <f t="shared" si="1"/>
        <v>59</v>
      </c>
      <c r="D12" s="2" t="s">
        <v>36</v>
      </c>
      <c r="E12" s="82" t="s">
        <v>37</v>
      </c>
      <c r="F12" s="82" t="s">
        <v>37</v>
      </c>
      <c r="G12" s="82" t="s">
        <v>37</v>
      </c>
      <c r="H12" s="82" t="s">
        <v>37</v>
      </c>
      <c r="I12" s="82" t="s">
        <v>37</v>
      </c>
      <c r="J12" s="82" t="s">
        <v>37</v>
      </c>
      <c r="K12" s="82" t="s">
        <v>37</v>
      </c>
      <c r="L12" s="82" t="s">
        <v>37</v>
      </c>
      <c r="M12" s="82" t="s">
        <v>37</v>
      </c>
      <c r="N12" s="82" t="s">
        <v>37</v>
      </c>
      <c r="O12" s="82" t="s">
        <v>37</v>
      </c>
      <c r="P12" s="82" t="s">
        <v>37</v>
      </c>
      <c r="Q12" s="214">
        <v>25</v>
      </c>
      <c r="R12" s="214">
        <v>40</v>
      </c>
      <c r="S12" s="2" t="s">
        <v>36</v>
      </c>
      <c r="T12" s="54">
        <v>1</v>
      </c>
      <c r="U12" s="54">
        <v>1</v>
      </c>
      <c r="V12" s="2" t="s">
        <v>36</v>
      </c>
      <c r="X12" s="152"/>
    </row>
    <row r="13" spans="1:27" ht="12.75" customHeight="1" x14ac:dyDescent="0.2">
      <c r="A13" s="5">
        <v>1978</v>
      </c>
      <c r="B13" s="214">
        <f t="shared" si="0"/>
        <v>74</v>
      </c>
      <c r="C13" s="214">
        <f t="shared" si="1"/>
        <v>61</v>
      </c>
      <c r="D13" s="2" t="s">
        <v>36</v>
      </c>
      <c r="E13" s="82" t="s">
        <v>37</v>
      </c>
      <c r="F13" s="82" t="s">
        <v>37</v>
      </c>
      <c r="G13" s="82" t="s">
        <v>37</v>
      </c>
      <c r="H13" s="82" t="s">
        <v>37</v>
      </c>
      <c r="I13" s="82" t="s">
        <v>37</v>
      </c>
      <c r="J13" s="82" t="s">
        <v>37</v>
      </c>
      <c r="K13" s="82" t="s">
        <v>37</v>
      </c>
      <c r="L13" s="82" t="s">
        <v>37</v>
      </c>
      <c r="M13" s="82" t="s">
        <v>37</v>
      </c>
      <c r="N13" s="82" t="s">
        <v>37</v>
      </c>
      <c r="O13" s="82" t="s">
        <v>37</v>
      </c>
      <c r="P13" s="82" t="s">
        <v>37</v>
      </c>
      <c r="Q13" s="214">
        <v>25</v>
      </c>
      <c r="R13" s="214">
        <v>38</v>
      </c>
      <c r="S13" s="2" t="s">
        <v>36</v>
      </c>
      <c r="T13" s="54">
        <v>1</v>
      </c>
      <c r="U13" s="54">
        <v>1</v>
      </c>
      <c r="V13" s="2" t="s">
        <v>36</v>
      </c>
      <c r="X13" s="152"/>
    </row>
    <row r="14" spans="1:27" ht="12.75" customHeight="1" x14ac:dyDescent="0.2">
      <c r="A14" s="5">
        <v>1979</v>
      </c>
      <c r="B14" s="214">
        <f t="shared" si="0"/>
        <v>77</v>
      </c>
      <c r="C14" s="214">
        <f t="shared" si="1"/>
        <v>65</v>
      </c>
      <c r="D14" s="2" t="s">
        <v>36</v>
      </c>
      <c r="E14" s="82" t="s">
        <v>37</v>
      </c>
      <c r="F14" s="82" t="s">
        <v>37</v>
      </c>
      <c r="G14" s="82" t="s">
        <v>37</v>
      </c>
      <c r="H14" s="82" t="s">
        <v>37</v>
      </c>
      <c r="I14" s="82" t="s">
        <v>37</v>
      </c>
      <c r="J14" s="82" t="s">
        <v>37</v>
      </c>
      <c r="K14" s="82" t="s">
        <v>37</v>
      </c>
      <c r="L14" s="82" t="s">
        <v>37</v>
      </c>
      <c r="M14" s="82" t="s">
        <v>37</v>
      </c>
      <c r="N14" s="82" t="s">
        <v>37</v>
      </c>
      <c r="O14" s="82" t="s">
        <v>37</v>
      </c>
      <c r="P14" s="82" t="s">
        <v>37</v>
      </c>
      <c r="Q14" s="214">
        <v>21</v>
      </c>
      <c r="R14" s="214">
        <v>34</v>
      </c>
      <c r="S14" s="2" t="s">
        <v>36</v>
      </c>
      <c r="T14" s="54">
        <v>2</v>
      </c>
      <c r="U14" s="54">
        <v>1</v>
      </c>
      <c r="V14" s="2" t="s">
        <v>36</v>
      </c>
      <c r="X14" s="152"/>
    </row>
    <row r="15" spans="1:27" ht="12.75" customHeight="1" x14ac:dyDescent="0.2">
      <c r="A15" s="5">
        <v>1980</v>
      </c>
      <c r="B15" s="214">
        <f t="shared" si="0"/>
        <v>78</v>
      </c>
      <c r="C15" s="214">
        <f t="shared" si="1"/>
        <v>66</v>
      </c>
      <c r="D15" s="2" t="s">
        <v>36</v>
      </c>
      <c r="E15" s="82" t="s">
        <v>37</v>
      </c>
      <c r="F15" s="82" t="s">
        <v>37</v>
      </c>
      <c r="G15" s="82" t="s">
        <v>37</v>
      </c>
      <c r="H15" s="82" t="s">
        <v>37</v>
      </c>
      <c r="I15" s="82" t="s">
        <v>37</v>
      </c>
      <c r="J15" s="82" t="s">
        <v>37</v>
      </c>
      <c r="K15" s="82" t="s">
        <v>37</v>
      </c>
      <c r="L15" s="82" t="s">
        <v>37</v>
      </c>
      <c r="M15" s="82" t="s">
        <v>37</v>
      </c>
      <c r="N15" s="82" t="s">
        <v>37</v>
      </c>
      <c r="O15" s="82" t="s">
        <v>37</v>
      </c>
      <c r="P15" s="82" t="s">
        <v>37</v>
      </c>
      <c r="Q15" s="214">
        <v>21</v>
      </c>
      <c r="R15" s="214">
        <v>33</v>
      </c>
      <c r="S15" s="2" t="s">
        <v>36</v>
      </c>
      <c r="T15" s="54">
        <v>1</v>
      </c>
      <c r="U15" s="54">
        <v>1</v>
      </c>
      <c r="V15" s="2" t="s">
        <v>36</v>
      </c>
      <c r="X15" s="152"/>
    </row>
    <row r="16" spans="1:27" ht="12.75" customHeight="1" x14ac:dyDescent="0.2">
      <c r="A16" s="5">
        <v>1981</v>
      </c>
      <c r="B16" s="214">
        <f t="shared" si="0"/>
        <v>76</v>
      </c>
      <c r="C16" s="214">
        <f t="shared" si="1"/>
        <v>64</v>
      </c>
      <c r="D16" s="2" t="s">
        <v>36</v>
      </c>
      <c r="E16" s="82" t="s">
        <v>37</v>
      </c>
      <c r="F16" s="82" t="s">
        <v>37</v>
      </c>
      <c r="G16" s="82" t="s">
        <v>37</v>
      </c>
      <c r="H16" s="82" t="s">
        <v>37</v>
      </c>
      <c r="I16" s="82" t="s">
        <v>37</v>
      </c>
      <c r="J16" s="82" t="s">
        <v>37</v>
      </c>
      <c r="K16" s="82" t="s">
        <v>37</v>
      </c>
      <c r="L16" s="82" t="s">
        <v>37</v>
      </c>
      <c r="M16" s="82" t="s">
        <v>37</v>
      </c>
      <c r="N16" s="82" t="s">
        <v>37</v>
      </c>
      <c r="O16" s="82" t="s">
        <v>37</v>
      </c>
      <c r="P16" s="82" t="s">
        <v>37</v>
      </c>
      <c r="Q16" s="214">
        <v>23</v>
      </c>
      <c r="R16" s="214">
        <v>35</v>
      </c>
      <c r="S16" s="2" t="s">
        <v>36</v>
      </c>
      <c r="T16" s="54">
        <v>1</v>
      </c>
      <c r="U16" s="54">
        <v>1</v>
      </c>
      <c r="V16" s="2" t="s">
        <v>36</v>
      </c>
      <c r="X16" s="152"/>
    </row>
    <row r="17" spans="1:26" ht="12.75" customHeight="1" x14ac:dyDescent="0.2">
      <c r="A17" s="5">
        <v>1982</v>
      </c>
      <c r="B17" s="214">
        <f t="shared" si="0"/>
        <v>74</v>
      </c>
      <c r="C17" s="214">
        <f t="shared" si="1"/>
        <v>67</v>
      </c>
      <c r="D17" s="2" t="s">
        <v>36</v>
      </c>
      <c r="E17" s="82" t="s">
        <v>37</v>
      </c>
      <c r="F17" s="82" t="s">
        <v>37</v>
      </c>
      <c r="G17" s="82" t="s">
        <v>37</v>
      </c>
      <c r="H17" s="82" t="s">
        <v>37</v>
      </c>
      <c r="I17" s="82" t="s">
        <v>37</v>
      </c>
      <c r="J17" s="82" t="s">
        <v>37</v>
      </c>
      <c r="K17" s="82" t="s">
        <v>37</v>
      </c>
      <c r="L17" s="82" t="s">
        <v>37</v>
      </c>
      <c r="M17" s="82" t="s">
        <v>37</v>
      </c>
      <c r="N17" s="82" t="s">
        <v>37</v>
      </c>
      <c r="O17" s="82" t="s">
        <v>37</v>
      </c>
      <c r="P17" s="82" t="s">
        <v>37</v>
      </c>
      <c r="Q17" s="214">
        <v>25</v>
      </c>
      <c r="R17" s="214">
        <v>32</v>
      </c>
      <c r="S17" s="2" t="s">
        <v>36</v>
      </c>
      <c r="T17" s="54">
        <v>1</v>
      </c>
      <c r="U17" s="54">
        <v>1</v>
      </c>
      <c r="V17" s="2" t="s">
        <v>36</v>
      </c>
      <c r="X17" s="152"/>
    </row>
    <row r="18" spans="1:26" ht="12.75" customHeight="1" x14ac:dyDescent="0.2">
      <c r="A18" s="5" t="s">
        <v>95</v>
      </c>
      <c r="B18" s="214">
        <f>100-Q18</f>
        <v>81</v>
      </c>
      <c r="C18" s="214">
        <f>100-R18</f>
        <v>70</v>
      </c>
      <c r="D18" s="2" t="s">
        <v>36</v>
      </c>
      <c r="E18" s="82" t="s">
        <v>37</v>
      </c>
      <c r="F18" s="82" t="s">
        <v>37</v>
      </c>
      <c r="G18" s="82" t="s">
        <v>37</v>
      </c>
      <c r="H18" s="82" t="s">
        <v>37</v>
      </c>
      <c r="I18" s="82" t="s">
        <v>37</v>
      </c>
      <c r="J18" s="82" t="s">
        <v>37</v>
      </c>
      <c r="K18" s="82" t="s">
        <v>37</v>
      </c>
      <c r="L18" s="82" t="s">
        <v>37</v>
      </c>
      <c r="M18" s="82" t="s">
        <v>37</v>
      </c>
      <c r="N18" s="82" t="s">
        <v>37</v>
      </c>
      <c r="O18" s="82" t="s">
        <v>37</v>
      </c>
      <c r="P18" s="82" t="s">
        <v>37</v>
      </c>
      <c r="Q18" s="214">
        <v>19</v>
      </c>
      <c r="R18" s="214">
        <v>30</v>
      </c>
      <c r="S18" s="2" t="s">
        <v>36</v>
      </c>
      <c r="T18" s="2" t="s">
        <v>36</v>
      </c>
      <c r="U18" s="2" t="s">
        <v>36</v>
      </c>
      <c r="V18" s="2" t="s">
        <v>36</v>
      </c>
      <c r="X18" s="152"/>
    </row>
    <row r="19" spans="1:26" ht="12.75" customHeight="1" x14ac:dyDescent="0.2">
      <c r="A19" s="5" t="s">
        <v>96</v>
      </c>
      <c r="B19" s="215">
        <v>85</v>
      </c>
      <c r="C19" s="215">
        <v>78</v>
      </c>
      <c r="D19" s="2" t="s">
        <v>36</v>
      </c>
      <c r="E19" s="1">
        <v>7</v>
      </c>
      <c r="F19" s="1">
        <v>15</v>
      </c>
      <c r="G19" s="2" t="s">
        <v>36</v>
      </c>
      <c r="H19" s="1">
        <v>4</v>
      </c>
      <c r="I19" s="1">
        <v>3</v>
      </c>
      <c r="J19" s="2" t="s">
        <v>36</v>
      </c>
      <c r="K19" s="54">
        <v>11</v>
      </c>
      <c r="L19" s="54">
        <v>18</v>
      </c>
      <c r="M19" s="2" t="s">
        <v>36</v>
      </c>
      <c r="N19" s="54">
        <v>5</v>
      </c>
      <c r="O19" s="54">
        <v>5</v>
      </c>
      <c r="P19" s="2" t="s">
        <v>36</v>
      </c>
      <c r="Q19" s="214">
        <v>15</v>
      </c>
      <c r="R19" s="214">
        <v>22</v>
      </c>
      <c r="S19" s="2" t="s">
        <v>36</v>
      </c>
      <c r="T19" s="2" t="s">
        <v>36</v>
      </c>
      <c r="U19" s="2" t="s">
        <v>36</v>
      </c>
      <c r="V19" s="2" t="s">
        <v>36</v>
      </c>
      <c r="X19" s="152"/>
    </row>
    <row r="20" spans="1:26" ht="12.75" customHeight="1" x14ac:dyDescent="0.2">
      <c r="A20" s="5">
        <v>1984</v>
      </c>
      <c r="B20" s="215">
        <v>85</v>
      </c>
      <c r="C20" s="215">
        <v>78</v>
      </c>
      <c r="D20" s="2" t="s">
        <v>36</v>
      </c>
      <c r="E20" s="1">
        <v>8</v>
      </c>
      <c r="F20" s="1">
        <v>13</v>
      </c>
      <c r="G20" s="2" t="s">
        <v>36</v>
      </c>
      <c r="H20" s="1">
        <v>3</v>
      </c>
      <c r="I20" s="1">
        <v>3</v>
      </c>
      <c r="J20" s="2" t="s">
        <v>36</v>
      </c>
      <c r="K20" s="54">
        <v>11</v>
      </c>
      <c r="L20" s="54">
        <v>16</v>
      </c>
      <c r="M20" s="2" t="s">
        <v>36</v>
      </c>
      <c r="N20" s="54">
        <v>4</v>
      </c>
      <c r="O20" s="54">
        <v>6</v>
      </c>
      <c r="P20" s="2" t="s">
        <v>36</v>
      </c>
      <c r="Q20" s="214">
        <v>16</v>
      </c>
      <c r="R20" s="214">
        <v>22</v>
      </c>
      <c r="S20" s="2" t="s">
        <v>36</v>
      </c>
      <c r="T20" s="2" t="s">
        <v>36</v>
      </c>
      <c r="U20" s="2" t="s">
        <v>36</v>
      </c>
      <c r="V20" s="2" t="s">
        <v>36</v>
      </c>
      <c r="X20" s="152"/>
    </row>
    <row r="21" spans="1:26" ht="12.75" customHeight="1" x14ac:dyDescent="0.2">
      <c r="A21" s="5">
        <v>1985</v>
      </c>
      <c r="B21" s="215">
        <v>84</v>
      </c>
      <c r="C21" s="215">
        <v>79</v>
      </c>
      <c r="D21" s="2" t="s">
        <v>36</v>
      </c>
      <c r="E21" s="1">
        <v>8</v>
      </c>
      <c r="F21" s="1">
        <v>10</v>
      </c>
      <c r="G21" s="2" t="s">
        <v>36</v>
      </c>
      <c r="H21" s="1">
        <v>3</v>
      </c>
      <c r="I21" s="1">
        <v>4</v>
      </c>
      <c r="J21" s="2" t="s">
        <v>36</v>
      </c>
      <c r="K21" s="54">
        <v>11</v>
      </c>
      <c r="L21" s="54">
        <v>14</v>
      </c>
      <c r="M21" s="2" t="s">
        <v>36</v>
      </c>
      <c r="N21" s="54">
        <v>6</v>
      </c>
      <c r="O21" s="54">
        <v>6</v>
      </c>
      <c r="P21" s="2" t="s">
        <v>36</v>
      </c>
      <c r="Q21" s="214">
        <v>16</v>
      </c>
      <c r="R21" s="214">
        <v>21</v>
      </c>
      <c r="S21" s="2" t="s">
        <v>36</v>
      </c>
      <c r="T21" s="2" t="s">
        <v>36</v>
      </c>
      <c r="U21" s="2" t="s">
        <v>36</v>
      </c>
      <c r="V21" s="2" t="s">
        <v>36</v>
      </c>
      <c r="X21" s="152"/>
    </row>
    <row r="22" spans="1:26" ht="12.75" customHeight="1" x14ac:dyDescent="0.2">
      <c r="A22" s="5">
        <v>1986</v>
      </c>
      <c r="B22" s="215">
        <v>82</v>
      </c>
      <c r="C22" s="215">
        <v>78</v>
      </c>
      <c r="D22" s="2" t="s">
        <v>36</v>
      </c>
      <c r="E22" s="1">
        <v>10</v>
      </c>
      <c r="F22" s="1">
        <v>12</v>
      </c>
      <c r="G22" s="2" t="s">
        <v>36</v>
      </c>
      <c r="H22" s="1">
        <v>2</v>
      </c>
      <c r="I22" s="1">
        <v>3</v>
      </c>
      <c r="J22" s="2" t="s">
        <v>36</v>
      </c>
      <c r="K22" s="54">
        <v>12</v>
      </c>
      <c r="L22" s="54">
        <v>15</v>
      </c>
      <c r="M22" s="2" t="s">
        <v>36</v>
      </c>
      <c r="N22" s="54">
        <v>6</v>
      </c>
      <c r="O22" s="54">
        <v>7</v>
      </c>
      <c r="P22" s="2" t="s">
        <v>36</v>
      </c>
      <c r="Q22" s="214">
        <v>17</v>
      </c>
      <c r="R22" s="214">
        <v>22</v>
      </c>
      <c r="S22" s="2" t="s">
        <v>36</v>
      </c>
      <c r="T22" s="1">
        <v>0</v>
      </c>
      <c r="U22" s="1">
        <v>0</v>
      </c>
      <c r="V22" s="2" t="s">
        <v>36</v>
      </c>
      <c r="X22" s="152"/>
    </row>
    <row r="23" spans="1:26" ht="12.75" customHeight="1" x14ac:dyDescent="0.2">
      <c r="A23" s="5">
        <v>1987</v>
      </c>
      <c r="B23" s="215">
        <v>83</v>
      </c>
      <c r="C23" s="215">
        <v>76</v>
      </c>
      <c r="D23" s="2" t="s">
        <v>36</v>
      </c>
      <c r="E23" s="1">
        <v>8</v>
      </c>
      <c r="F23" s="1">
        <v>13</v>
      </c>
      <c r="G23" s="2" t="s">
        <v>36</v>
      </c>
      <c r="H23" s="1">
        <v>2</v>
      </c>
      <c r="I23" s="1">
        <v>2</v>
      </c>
      <c r="J23" s="2" t="s">
        <v>36</v>
      </c>
      <c r="K23" s="54">
        <v>10</v>
      </c>
      <c r="L23" s="54">
        <v>15</v>
      </c>
      <c r="M23" s="2" t="s">
        <v>36</v>
      </c>
      <c r="N23" s="54">
        <v>7</v>
      </c>
      <c r="O23" s="54">
        <v>9</v>
      </c>
      <c r="P23" s="2" t="s">
        <v>36</v>
      </c>
      <c r="Q23" s="214">
        <v>17</v>
      </c>
      <c r="R23" s="214">
        <v>24</v>
      </c>
      <c r="S23" s="2" t="s">
        <v>36</v>
      </c>
      <c r="T23" s="1">
        <v>0</v>
      </c>
      <c r="U23" s="1">
        <v>0</v>
      </c>
      <c r="V23" s="2" t="s">
        <v>36</v>
      </c>
      <c r="X23" s="152"/>
    </row>
    <row r="24" spans="1:26" ht="12.75" customHeight="1" x14ac:dyDescent="0.2">
      <c r="A24" s="5">
        <v>1988</v>
      </c>
      <c r="B24" s="215">
        <v>83</v>
      </c>
      <c r="C24" s="215">
        <v>76</v>
      </c>
      <c r="D24" s="2" t="s">
        <v>36</v>
      </c>
      <c r="E24" s="722">
        <v>8</v>
      </c>
      <c r="F24" s="722">
        <v>12</v>
      </c>
      <c r="G24" s="2" t="s">
        <v>36</v>
      </c>
      <c r="H24" s="1">
        <v>2</v>
      </c>
      <c r="I24" s="1">
        <v>3</v>
      </c>
      <c r="J24" s="2" t="s">
        <v>36</v>
      </c>
      <c r="K24" s="54">
        <v>10</v>
      </c>
      <c r="L24" s="54">
        <v>15</v>
      </c>
      <c r="M24" s="83" t="s">
        <v>36</v>
      </c>
      <c r="N24" s="54">
        <v>7</v>
      </c>
      <c r="O24" s="54">
        <v>9</v>
      </c>
      <c r="P24" s="2" t="s">
        <v>36</v>
      </c>
      <c r="Q24" s="214">
        <v>17</v>
      </c>
      <c r="R24" s="214">
        <v>24</v>
      </c>
      <c r="S24" s="2" t="s">
        <v>36</v>
      </c>
      <c r="T24" s="1">
        <v>1</v>
      </c>
      <c r="U24" s="1">
        <v>0</v>
      </c>
      <c r="V24" s="2" t="s">
        <v>36</v>
      </c>
      <c r="X24" s="152"/>
    </row>
    <row r="25" spans="1:26" ht="12.75" customHeight="1" x14ac:dyDescent="0.2">
      <c r="A25" s="5">
        <v>1989</v>
      </c>
      <c r="B25" s="669">
        <v>76.812824101098357</v>
      </c>
      <c r="C25" s="669">
        <v>70.503091080906827</v>
      </c>
      <c r="D25" s="669">
        <v>73.72980111338974</v>
      </c>
      <c r="E25" s="247">
        <v>9.7357509922457481</v>
      </c>
      <c r="F25" s="247">
        <v>14.311498473182532</v>
      </c>
      <c r="G25" s="247">
        <v>11.971524617617678</v>
      </c>
      <c r="H25" s="669">
        <v>2.166568587806271</v>
      </c>
      <c r="I25" s="669">
        <v>2.844587329487128</v>
      </c>
      <c r="J25" s="669">
        <v>2.497857940305146</v>
      </c>
      <c r="K25" s="651">
        <v>11.902319580052019</v>
      </c>
      <c r="L25" s="651">
        <v>17.156085802669658</v>
      </c>
      <c r="M25" s="651">
        <v>14.469382557922824</v>
      </c>
      <c r="N25" s="669">
        <v>10.818657566414558</v>
      </c>
      <c r="O25" s="669">
        <v>12.268383325760217</v>
      </c>
      <c r="P25" s="669">
        <v>11.527013661297719</v>
      </c>
      <c r="Q25" s="669">
        <v>22.720977146466577</v>
      </c>
      <c r="R25" s="669">
        <v>29.424469128429902</v>
      </c>
      <c r="S25" s="669">
        <v>25.996396219220546</v>
      </c>
      <c r="T25" s="669">
        <v>0.46619875243610542</v>
      </c>
      <c r="U25" s="669">
        <v>7.2439790663621162E-2</v>
      </c>
      <c r="V25" s="669">
        <v>0.27380266739158166</v>
      </c>
      <c r="X25" s="152"/>
    </row>
    <row r="26" spans="1:26" ht="12.75" customHeight="1" x14ac:dyDescent="0.2">
      <c r="A26" s="5">
        <v>1990</v>
      </c>
      <c r="B26" s="669">
        <v>79.105874015138326</v>
      </c>
      <c r="C26" s="669">
        <v>67.93077189581669</v>
      </c>
      <c r="D26" s="669">
        <v>73.655915036416332</v>
      </c>
      <c r="E26" s="247">
        <v>10.300984180988586</v>
      </c>
      <c r="F26" s="247">
        <v>16.400288874566463</v>
      </c>
      <c r="G26" s="247">
        <v>13.275539583147895</v>
      </c>
      <c r="H26" s="669">
        <v>2.1081417314652593</v>
      </c>
      <c r="I26" s="669">
        <v>3.2471290841482632</v>
      </c>
      <c r="J26" s="669">
        <v>2.6636117650383997</v>
      </c>
      <c r="K26" s="651">
        <v>12.409125912453845</v>
      </c>
      <c r="L26" s="651">
        <v>19.647417958714726</v>
      </c>
      <c r="M26" s="651">
        <v>15.939151348186295</v>
      </c>
      <c r="N26" s="669">
        <v>7.2344246101234191</v>
      </c>
      <c r="O26" s="669">
        <v>11.340769655877434</v>
      </c>
      <c r="P26" s="669">
        <v>9.2370382607973411</v>
      </c>
      <c r="Q26" s="669">
        <v>19.643550522577264</v>
      </c>
      <c r="R26" s="669">
        <v>30.98818761459216</v>
      </c>
      <c r="S26" s="669">
        <v>25.176189608983634</v>
      </c>
      <c r="T26" s="669">
        <v>1.2505754622886589</v>
      </c>
      <c r="U26" s="669">
        <v>1.0810404895931223</v>
      </c>
      <c r="V26" s="669">
        <v>1.1678953546007085</v>
      </c>
      <c r="X26" s="152"/>
    </row>
    <row r="27" spans="1:26" ht="12.75" customHeight="1" x14ac:dyDescent="0.2">
      <c r="A27" s="5">
        <v>1991</v>
      </c>
      <c r="B27" s="669">
        <v>80.67957945569168</v>
      </c>
      <c r="C27" s="669">
        <v>72.767783241130516</v>
      </c>
      <c r="D27" s="669">
        <v>76.814428218613273</v>
      </c>
      <c r="E27" s="247">
        <v>11.016272671456713</v>
      </c>
      <c r="F27" s="247">
        <v>15.013515344245437</v>
      </c>
      <c r="G27" s="247">
        <v>12.96904635807129</v>
      </c>
      <c r="H27" s="669">
        <v>2.2254369103001865</v>
      </c>
      <c r="I27" s="669">
        <v>2.6200477645257463</v>
      </c>
      <c r="J27" s="669">
        <v>2.4182162223570116</v>
      </c>
      <c r="K27" s="651">
        <v>13.241709581756901</v>
      </c>
      <c r="L27" s="651">
        <v>17.633563108771185</v>
      </c>
      <c r="M27" s="651">
        <v>15.387262580428303</v>
      </c>
      <c r="N27" s="669">
        <v>5.5197700570579817</v>
      </c>
      <c r="O27" s="669">
        <v>9.4303707055916295</v>
      </c>
      <c r="P27" s="669">
        <v>7.430216499876888</v>
      </c>
      <c r="Q27" s="669">
        <v>18.761479638814883</v>
      </c>
      <c r="R27" s="669">
        <v>27.063933814362816</v>
      </c>
      <c r="S27" s="669">
        <v>22.817479080305191</v>
      </c>
      <c r="T27" s="669">
        <v>0.558940905495518</v>
      </c>
      <c r="U27" s="669">
        <v>0.16828294450630069</v>
      </c>
      <c r="V27" s="669">
        <v>0.36809270108723402</v>
      </c>
      <c r="X27" s="152"/>
    </row>
    <row r="28" spans="1:26" ht="12.75" customHeight="1" x14ac:dyDescent="0.2">
      <c r="A28" s="5">
        <v>1992</v>
      </c>
      <c r="B28" s="669">
        <v>77.93853354560018</v>
      </c>
      <c r="C28" s="669">
        <v>72.323906211821765</v>
      </c>
      <c r="D28" s="669">
        <v>75.205199243715995</v>
      </c>
      <c r="E28" s="247">
        <v>12.776351942400549</v>
      </c>
      <c r="F28" s="247">
        <v>15.353887190734024</v>
      </c>
      <c r="G28" s="247">
        <v>14.031157486876763</v>
      </c>
      <c r="H28" s="669">
        <v>2.5597810068237892</v>
      </c>
      <c r="I28" s="669">
        <v>2.8172178911259587</v>
      </c>
      <c r="J28" s="669">
        <v>2.6851074131198747</v>
      </c>
      <c r="K28" s="651">
        <v>15.336132949224337</v>
      </c>
      <c r="L28" s="651">
        <v>18.171105081859984</v>
      </c>
      <c r="M28" s="651">
        <v>16.716264899996638</v>
      </c>
      <c r="N28" s="669">
        <v>6.4588920931486342</v>
      </c>
      <c r="O28" s="669">
        <v>9.3633663970030856</v>
      </c>
      <c r="P28" s="669">
        <v>7.872859356106872</v>
      </c>
      <c r="Q28" s="669">
        <v>21.795025042372973</v>
      </c>
      <c r="R28" s="669">
        <v>27.534471478863072</v>
      </c>
      <c r="S28" s="669">
        <v>24.58912425610351</v>
      </c>
      <c r="T28" s="669">
        <v>0.26644141203268268</v>
      </c>
      <c r="U28" s="669">
        <v>0.14162230931160891</v>
      </c>
      <c r="V28" s="669">
        <v>0.20567650018437916</v>
      </c>
      <c r="X28" s="152"/>
    </row>
    <row r="29" spans="1:26" ht="12.75" customHeight="1" x14ac:dyDescent="0.2">
      <c r="A29" s="5">
        <v>1993</v>
      </c>
      <c r="B29" s="669">
        <v>79.949814623173339</v>
      </c>
      <c r="C29" s="669">
        <v>72.890836359626618</v>
      </c>
      <c r="D29" s="669">
        <v>76.522233440877145</v>
      </c>
      <c r="E29" s="247">
        <v>12.208243224725065</v>
      </c>
      <c r="F29" s="247">
        <v>14.471773164320787</v>
      </c>
      <c r="G29" s="247">
        <v>13.307330420754921</v>
      </c>
      <c r="H29" s="669">
        <v>1.2677856591626659</v>
      </c>
      <c r="I29" s="669">
        <v>2.6626228400398704</v>
      </c>
      <c r="J29" s="669">
        <v>1.9450674831098955</v>
      </c>
      <c r="K29" s="651">
        <v>13.47602888388773</v>
      </c>
      <c r="L29" s="651">
        <v>17.134396004360656</v>
      </c>
      <c r="M29" s="651">
        <v>15.252397903864816</v>
      </c>
      <c r="N29" s="669">
        <v>5.6856653576297189</v>
      </c>
      <c r="O29" s="669">
        <v>8.9020949044989592</v>
      </c>
      <c r="P29" s="669">
        <v>7.2474456858048741</v>
      </c>
      <c r="Q29" s="669">
        <v>19.161694241517448</v>
      </c>
      <c r="R29" s="669">
        <v>26.036490908859616</v>
      </c>
      <c r="S29" s="669">
        <v>22.499843589669691</v>
      </c>
      <c r="T29" s="669">
        <v>0.88849113531509616</v>
      </c>
      <c r="U29" s="669">
        <v>1.0726727315158875</v>
      </c>
      <c r="V29" s="669">
        <v>0.97792296945499435</v>
      </c>
      <c r="X29" s="152"/>
    </row>
    <row r="30" spans="1:26" ht="12.75" customHeight="1" x14ac:dyDescent="0.2">
      <c r="A30" s="5">
        <v>1994</v>
      </c>
      <c r="B30" s="669">
        <v>81.943983589718925</v>
      </c>
      <c r="C30" s="669">
        <v>70.222696395886516</v>
      </c>
      <c r="D30" s="669">
        <v>76.220602037674382</v>
      </c>
      <c r="E30" s="247">
        <v>10.117517719263695</v>
      </c>
      <c r="F30" s="247">
        <v>16.528708477985717</v>
      </c>
      <c r="G30" s="247">
        <v>13.248034897818906</v>
      </c>
      <c r="H30" s="669">
        <v>1.6606537627163371</v>
      </c>
      <c r="I30" s="669">
        <v>2.7539101032433138</v>
      </c>
      <c r="J30" s="669">
        <v>2.1944793628870998</v>
      </c>
      <c r="K30" s="651">
        <v>11.778171481980031</v>
      </c>
      <c r="L30" s="651">
        <v>19.28261858122903</v>
      </c>
      <c r="M30" s="651">
        <v>15.442514260706005</v>
      </c>
      <c r="N30" s="669">
        <v>4.7977874040298651</v>
      </c>
      <c r="O30" s="669">
        <v>9.7696029662295523</v>
      </c>
      <c r="P30" s="669">
        <v>7.2254727766574174</v>
      </c>
      <c r="Q30" s="669">
        <v>16.575958886009897</v>
      </c>
      <c r="R30" s="669">
        <v>29.052221547458583</v>
      </c>
      <c r="S30" s="669">
        <v>22.667987037363424</v>
      </c>
      <c r="T30" s="669">
        <v>1.4800575242699421</v>
      </c>
      <c r="U30" s="669">
        <v>0.72508205666105363</v>
      </c>
      <c r="V30" s="669">
        <v>1.1114109249587962</v>
      </c>
      <c r="X30" s="152"/>
      <c r="Y30" s="947"/>
      <c r="Z30" s="17"/>
    </row>
    <row r="31" spans="1:26" x14ac:dyDescent="0.2">
      <c r="A31" s="5">
        <v>1995</v>
      </c>
      <c r="B31" s="669">
        <v>81.273825184867846</v>
      </c>
      <c r="C31" s="669">
        <v>72.014847087891468</v>
      </c>
      <c r="D31" s="669">
        <v>76.757675352660854</v>
      </c>
      <c r="E31" s="247">
        <v>9.8459426934083254</v>
      </c>
      <c r="F31" s="247">
        <v>13.88753803955017</v>
      </c>
      <c r="G31" s="247">
        <v>11.817267169300919</v>
      </c>
      <c r="H31" s="669">
        <v>2.1970860199276352</v>
      </c>
      <c r="I31" s="669">
        <v>3.4118764282710843</v>
      </c>
      <c r="J31" s="669">
        <v>2.7896109661306663</v>
      </c>
      <c r="K31" s="651">
        <v>12.043028713335961</v>
      </c>
      <c r="L31" s="651">
        <v>17.299414467821254</v>
      </c>
      <c r="M31" s="651">
        <v>14.606878135431586</v>
      </c>
      <c r="N31" s="669">
        <v>6.0106988898521472</v>
      </c>
      <c r="O31" s="669">
        <v>10.014704560736346</v>
      </c>
      <c r="P31" s="669">
        <v>7.963688663596356</v>
      </c>
      <c r="Q31" s="669">
        <v>18.053727603188108</v>
      </c>
      <c r="R31" s="669">
        <v>27.314119028557602</v>
      </c>
      <c r="S31" s="669">
        <v>22.57056679902794</v>
      </c>
      <c r="T31" s="669">
        <v>0.67244721194957613</v>
      </c>
      <c r="U31" s="669">
        <v>0.67103388354972549</v>
      </c>
      <c r="V31" s="669">
        <v>0.67175784831256624</v>
      </c>
      <c r="X31" s="152"/>
      <c r="Y31" s="947"/>
      <c r="Z31" s="17"/>
    </row>
    <row r="32" spans="1:26" ht="12.75" customHeight="1" x14ac:dyDescent="0.2">
      <c r="A32" s="5">
        <v>1996</v>
      </c>
      <c r="B32" s="669">
        <v>80.077357370351322</v>
      </c>
      <c r="C32" s="669">
        <v>73.229443429036621</v>
      </c>
      <c r="D32" s="669">
        <v>76.741455137380214</v>
      </c>
      <c r="E32" s="247">
        <v>10.57857474044766</v>
      </c>
      <c r="F32" s="247">
        <v>15.09862157894551</v>
      </c>
      <c r="G32" s="247">
        <v>12.780476585430216</v>
      </c>
      <c r="H32" s="669">
        <v>2.0890511506244263</v>
      </c>
      <c r="I32" s="669">
        <v>2.6207536105836087</v>
      </c>
      <c r="J32" s="669">
        <v>2.3480654195904638</v>
      </c>
      <c r="K32" s="651">
        <v>12.667625891072086</v>
      </c>
      <c r="L32" s="651">
        <v>17.719375189529117</v>
      </c>
      <c r="M32" s="651">
        <v>15.12854200502068</v>
      </c>
      <c r="N32" s="669">
        <v>5.6134871735469982</v>
      </c>
      <c r="O32" s="669">
        <v>8.2831722068930134</v>
      </c>
      <c r="P32" s="669">
        <v>6.9140012191937359</v>
      </c>
      <c r="Q32" s="669">
        <v>18.281113064619085</v>
      </c>
      <c r="R32" s="669">
        <v>26.002547396422131</v>
      </c>
      <c r="S32" s="669">
        <v>22.042543224214416</v>
      </c>
      <c r="T32" s="669">
        <v>1.6415295650336921</v>
      </c>
      <c r="U32" s="669">
        <v>0.76800917453250017</v>
      </c>
      <c r="V32" s="669">
        <v>1.2160016383994745</v>
      </c>
      <c r="X32" s="152"/>
      <c r="Y32" s="947"/>
      <c r="Z32" s="17"/>
    </row>
    <row r="33" spans="1:27" ht="12.75" customHeight="1" x14ac:dyDescent="0.2">
      <c r="A33" s="5" t="s">
        <v>164</v>
      </c>
      <c r="B33" s="669">
        <v>76.50490913697935</v>
      </c>
      <c r="C33" s="669">
        <v>69.318389756007761</v>
      </c>
      <c r="D33" s="669">
        <v>72.992050148808772</v>
      </c>
      <c r="E33" s="247">
        <v>9.2685725888902013</v>
      </c>
      <c r="F33" s="247">
        <v>12.699190869274688</v>
      </c>
      <c r="G33" s="247">
        <v>10.945500963026991</v>
      </c>
      <c r="H33" s="669">
        <v>2.7208607053429827</v>
      </c>
      <c r="I33" s="669">
        <v>3.3564606006259767</v>
      </c>
      <c r="J33" s="669">
        <v>3.0315497450104907</v>
      </c>
      <c r="K33" s="651">
        <v>11.989433294233184</v>
      </c>
      <c r="L33" s="651">
        <v>16.055651469900663</v>
      </c>
      <c r="M33" s="651">
        <v>13.977050708037481</v>
      </c>
      <c r="N33" s="669">
        <v>10.397914637797566</v>
      </c>
      <c r="O33" s="669">
        <v>14.102229296989831</v>
      </c>
      <c r="P33" s="669">
        <v>12.208629165335733</v>
      </c>
      <c r="Q33" s="669">
        <v>22.38734793203075</v>
      </c>
      <c r="R33" s="669">
        <v>30.157880766890496</v>
      </c>
      <c r="S33" s="669">
        <v>26.185679873373214</v>
      </c>
      <c r="T33" s="669">
        <v>1.1077429309857878</v>
      </c>
      <c r="U33" s="669">
        <v>0.52372947710402962</v>
      </c>
      <c r="V33" s="669">
        <v>0.82226997781828115</v>
      </c>
      <c r="X33" s="152"/>
      <c r="Y33" s="946"/>
      <c r="Z33" s="944"/>
    </row>
    <row r="34" spans="1:27" ht="12.75" customHeight="1" x14ac:dyDescent="0.2">
      <c r="A34" s="5" t="s">
        <v>165</v>
      </c>
      <c r="B34" s="669">
        <v>71.183557548484529</v>
      </c>
      <c r="C34" s="669">
        <v>63.607512011914068</v>
      </c>
      <c r="D34" s="669">
        <v>67.417620060440441</v>
      </c>
      <c r="E34" s="247">
        <v>8.7797682978748224</v>
      </c>
      <c r="F34" s="247">
        <v>12.229099715331932</v>
      </c>
      <c r="G34" s="247">
        <v>10.494378701282193</v>
      </c>
      <c r="H34" s="669">
        <v>3.273951394533634</v>
      </c>
      <c r="I34" s="669">
        <v>4.0863502123517108</v>
      </c>
      <c r="J34" s="669">
        <v>3.6777825421284964</v>
      </c>
      <c r="K34" s="651">
        <v>12.053719692408457</v>
      </c>
      <c r="L34" s="651">
        <v>16.315449927683645</v>
      </c>
      <c r="M34" s="651">
        <v>14.172161243410688</v>
      </c>
      <c r="N34" s="669">
        <v>15.419368519010622</v>
      </c>
      <c r="O34" s="669">
        <v>19.458892158733025</v>
      </c>
      <c r="P34" s="669">
        <v>17.427354536945717</v>
      </c>
      <c r="Q34" s="669">
        <v>27.473088211419078</v>
      </c>
      <c r="R34" s="669">
        <v>35.774342086416667</v>
      </c>
      <c r="S34" s="669">
        <v>31.599515780356406</v>
      </c>
      <c r="T34" s="669">
        <v>1.3433542400966745</v>
      </c>
      <c r="U34" s="669">
        <v>0.61814590166893779</v>
      </c>
      <c r="V34" s="669">
        <v>0.98286415920365855</v>
      </c>
      <c r="X34" s="152"/>
      <c r="Y34" s="946"/>
      <c r="Z34" s="944"/>
    </row>
    <row r="35" spans="1:27" ht="12.75" customHeight="1" x14ac:dyDescent="0.2">
      <c r="A35" s="5">
        <v>1998</v>
      </c>
      <c r="B35" s="669">
        <v>70.418857449806524</v>
      </c>
      <c r="C35" s="669">
        <v>64.99146798897975</v>
      </c>
      <c r="D35" s="669">
        <v>67.784156790387215</v>
      </c>
      <c r="E35" s="247">
        <v>9.2021896946838755</v>
      </c>
      <c r="F35" s="247">
        <v>11.55114750884832</v>
      </c>
      <c r="G35" s="247">
        <v>10.342480205730249</v>
      </c>
      <c r="H35" s="669">
        <v>2.6440095357907185</v>
      </c>
      <c r="I35" s="669">
        <v>3.1229326952996224</v>
      </c>
      <c r="J35" s="669">
        <v>2.8765005286111647</v>
      </c>
      <c r="K35" s="651">
        <v>11.846199230474594</v>
      </c>
      <c r="L35" s="651">
        <v>14.674080204147943</v>
      </c>
      <c r="M35" s="651">
        <v>13.218980734341415</v>
      </c>
      <c r="N35" s="669">
        <v>16.814159044119052</v>
      </c>
      <c r="O35" s="669">
        <v>19.732976973648213</v>
      </c>
      <c r="P35" s="669">
        <v>18.231085465038323</v>
      </c>
      <c r="Q35" s="669">
        <v>28.660358274593648</v>
      </c>
      <c r="R35" s="669">
        <v>34.407057177796162</v>
      </c>
      <c r="S35" s="669">
        <v>31.450066199379734</v>
      </c>
      <c r="T35" s="669">
        <v>0.92078427559573284</v>
      </c>
      <c r="U35" s="669">
        <v>0.60147483322017103</v>
      </c>
      <c r="V35" s="669">
        <v>0.76577701023203359</v>
      </c>
      <c r="X35" s="152"/>
      <c r="Y35" s="946"/>
      <c r="Z35" s="944"/>
    </row>
    <row r="36" spans="1:27" ht="12.75" customHeight="1" x14ac:dyDescent="0.2">
      <c r="A36" s="5">
        <v>1999</v>
      </c>
      <c r="B36" s="669">
        <v>70.295369014157032</v>
      </c>
      <c r="C36" s="669">
        <v>62.466404548698826</v>
      </c>
      <c r="D36" s="669">
        <v>66.496102513541672</v>
      </c>
      <c r="E36" s="247">
        <v>7.3189687501049869</v>
      </c>
      <c r="F36" s="247">
        <v>14.435555912510937</v>
      </c>
      <c r="G36" s="247">
        <v>10.77253037043622</v>
      </c>
      <c r="H36" s="669">
        <v>2.2300904999185902</v>
      </c>
      <c r="I36" s="669">
        <v>3.5368496861929763</v>
      </c>
      <c r="J36" s="669">
        <v>2.8642390418732044</v>
      </c>
      <c r="K36" s="651">
        <v>9.5490592500235767</v>
      </c>
      <c r="L36" s="651">
        <v>17.972405598703915</v>
      </c>
      <c r="M36" s="651">
        <v>13.636769412309425</v>
      </c>
      <c r="N36" s="669">
        <v>19.229674199018611</v>
      </c>
      <c r="O36" s="669">
        <v>19.514568776436562</v>
      </c>
      <c r="P36" s="669">
        <v>19.367928808420462</v>
      </c>
      <c r="Q36" s="669">
        <v>28.778733449042186</v>
      </c>
      <c r="R36" s="669">
        <v>37.486974375140477</v>
      </c>
      <c r="S36" s="669">
        <v>33.004698220729885</v>
      </c>
      <c r="T36" s="669">
        <v>0.92589753680401943</v>
      </c>
      <c r="U36" s="669">
        <v>4.6621076161662826E-2</v>
      </c>
      <c r="V36" s="669">
        <v>0.49919926573156959</v>
      </c>
      <c r="X36" s="152"/>
      <c r="Y36" s="946"/>
      <c r="Z36" s="944"/>
    </row>
    <row r="37" spans="1:27" ht="12.75" customHeight="1" x14ac:dyDescent="0.2">
      <c r="A37" s="5">
        <v>2000</v>
      </c>
      <c r="B37" s="669">
        <v>69.278936193365567</v>
      </c>
      <c r="C37" s="174">
        <v>63.344895990880914</v>
      </c>
      <c r="D37" s="174">
        <v>66.279676765393731</v>
      </c>
      <c r="E37" s="247">
        <v>7.947459802528412</v>
      </c>
      <c r="F37" s="247">
        <v>11.116561036713264</v>
      </c>
      <c r="G37" s="247">
        <v>9.5492279790985233</v>
      </c>
      <c r="H37" s="174">
        <v>2.2637683851987549</v>
      </c>
      <c r="I37" s="669">
        <v>2.7453470934634545</v>
      </c>
      <c r="J37" s="669">
        <v>2.5071741309954976</v>
      </c>
      <c r="K37" s="651">
        <v>10.211228187727167</v>
      </c>
      <c r="L37" s="651">
        <v>13.861908130176719</v>
      </c>
      <c r="M37" s="651">
        <v>12.056402110094021</v>
      </c>
      <c r="N37" s="670">
        <v>19.510776202664271</v>
      </c>
      <c r="O37" s="670">
        <v>22.01403939308959</v>
      </c>
      <c r="P37" s="670">
        <v>20.776007894460953</v>
      </c>
      <c r="Q37" s="671">
        <v>29.72200439039144</v>
      </c>
      <c r="R37" s="671">
        <v>35.875947523266305</v>
      </c>
      <c r="S37" s="669">
        <v>32.832410004554973</v>
      </c>
      <c r="T37" s="174">
        <v>0.99905941624357475</v>
      </c>
      <c r="U37" s="174">
        <v>0.77915648585373276</v>
      </c>
      <c r="V37" s="669">
        <v>0.88791323005253964</v>
      </c>
      <c r="X37" s="152"/>
      <c r="Y37" s="946"/>
      <c r="Z37" s="944"/>
    </row>
    <row r="38" spans="1:27" ht="12.75" customHeight="1" x14ac:dyDescent="0.2">
      <c r="A38" s="5">
        <v>2001</v>
      </c>
      <c r="B38" s="669">
        <v>69.068981955584235</v>
      </c>
      <c r="C38" s="174">
        <v>63.397159658856282</v>
      </c>
      <c r="D38" s="174">
        <v>66.309274386161576</v>
      </c>
      <c r="E38" s="247">
        <v>7.0264506027236147</v>
      </c>
      <c r="F38" s="247">
        <v>11.898763028267711</v>
      </c>
      <c r="G38" s="247">
        <v>9.3885928011414812</v>
      </c>
      <c r="H38" s="174">
        <v>3.2180246597428166</v>
      </c>
      <c r="I38" s="669">
        <v>3.7659659269592769</v>
      </c>
      <c r="J38" s="669">
        <v>3.4827846218947807</v>
      </c>
      <c r="K38" s="651">
        <v>10.24447526246643</v>
      </c>
      <c r="L38" s="651">
        <v>15.664728955226987</v>
      </c>
      <c r="M38" s="651">
        <v>12.871377423036261</v>
      </c>
      <c r="N38" s="670">
        <v>19.363569556059396</v>
      </c>
      <c r="O38" s="670">
        <v>20.033132002663066</v>
      </c>
      <c r="P38" s="670">
        <v>19.699725857947762</v>
      </c>
      <c r="Q38" s="671">
        <v>29.608044818525826</v>
      </c>
      <c r="R38" s="671">
        <v>35.697860957890057</v>
      </c>
      <c r="S38" s="669">
        <v>32.571103280984019</v>
      </c>
      <c r="T38" s="174">
        <v>1.3229732258889026</v>
      </c>
      <c r="U38" s="174">
        <v>0.90497938325046356</v>
      </c>
      <c r="V38" s="669">
        <v>1.1196223328510815</v>
      </c>
      <c r="X38" s="152"/>
      <c r="Y38" s="946"/>
      <c r="Z38" s="944"/>
    </row>
    <row r="39" spans="1:27" ht="12.75" customHeight="1" x14ac:dyDescent="0.2">
      <c r="A39" s="5">
        <v>2002</v>
      </c>
      <c r="B39" s="669">
        <v>74.333975641587415</v>
      </c>
      <c r="C39" s="174">
        <v>64.973018703661722</v>
      </c>
      <c r="D39" s="174">
        <v>69.803748852042361</v>
      </c>
      <c r="E39" s="247">
        <v>5.8309365462460754</v>
      </c>
      <c r="F39" s="247">
        <v>11.583841271281072</v>
      </c>
      <c r="G39" s="247">
        <v>8.6168719748915272</v>
      </c>
      <c r="H39" s="174">
        <v>2.6856607080004227</v>
      </c>
      <c r="I39" s="669">
        <v>3.5072712511262969</v>
      </c>
      <c r="J39" s="669">
        <v>3.0831990460323997</v>
      </c>
      <c r="K39" s="651">
        <v>8.5165972542464985</v>
      </c>
      <c r="L39" s="651">
        <v>15.091112522407368</v>
      </c>
      <c r="M39" s="651">
        <v>11.700071020923927</v>
      </c>
      <c r="N39" s="670">
        <v>16.277939870794949</v>
      </c>
      <c r="O39" s="670">
        <v>19.218345574077834</v>
      </c>
      <c r="P39" s="670">
        <v>17.69944075279858</v>
      </c>
      <c r="Q39" s="671">
        <v>24.794537125041447</v>
      </c>
      <c r="R39" s="671">
        <v>34.309458096485201</v>
      </c>
      <c r="S39" s="669">
        <v>29.399511773722505</v>
      </c>
      <c r="T39" s="174">
        <v>0.87148723337357237</v>
      </c>
      <c r="U39" s="174">
        <v>0.71752319985097313</v>
      </c>
      <c r="V39" s="669">
        <v>0.79673937423571872</v>
      </c>
      <c r="X39" s="152"/>
      <c r="Y39" s="946"/>
      <c r="Z39" s="944"/>
    </row>
    <row r="40" spans="1:27" ht="12.75" customHeight="1" x14ac:dyDescent="0.2">
      <c r="A40" s="5">
        <v>2003</v>
      </c>
      <c r="B40" s="669">
        <v>79.632566867915997</v>
      </c>
      <c r="C40" s="174">
        <v>68.785080509165169</v>
      </c>
      <c r="D40" s="174">
        <v>74.322834282039892</v>
      </c>
      <c r="E40" s="247">
        <v>4.6975116686319334</v>
      </c>
      <c r="F40" s="247">
        <v>10.231551393291044</v>
      </c>
      <c r="G40" s="247">
        <v>7.4063669818097599</v>
      </c>
      <c r="H40" s="174">
        <v>1.5654729516273642</v>
      </c>
      <c r="I40" s="669">
        <v>3.0663458267039569</v>
      </c>
      <c r="J40" s="669">
        <v>2.3001347293409444</v>
      </c>
      <c r="K40" s="651">
        <v>6.2629846202592976</v>
      </c>
      <c r="L40" s="651">
        <v>13.297897219995001</v>
      </c>
      <c r="M40" s="651">
        <v>9.7065017111507039</v>
      </c>
      <c r="N40" s="670">
        <v>13.013024415209694</v>
      </c>
      <c r="O40" s="670">
        <v>17.111844597256269</v>
      </c>
      <c r="P40" s="670">
        <v>15.019354579126022</v>
      </c>
      <c r="Q40" s="671">
        <v>19.276009035468991</v>
      </c>
      <c r="R40" s="671">
        <v>30.40974181725127</v>
      </c>
      <c r="S40" s="669">
        <v>24.725856290276727</v>
      </c>
      <c r="T40" s="174">
        <v>1.0914240966134676</v>
      </c>
      <c r="U40" s="174">
        <v>0.80517767358641479</v>
      </c>
      <c r="V40" s="669">
        <v>0.95130942767817883</v>
      </c>
      <c r="Y40" s="946"/>
      <c r="Z40" s="944"/>
    </row>
    <row r="41" spans="1:27" ht="12.75" customHeight="1" x14ac:dyDescent="0.2">
      <c r="A41" s="5">
        <v>2004</v>
      </c>
      <c r="B41" s="669">
        <v>81.078771488519791</v>
      </c>
      <c r="C41" s="174">
        <v>70.141111153101292</v>
      </c>
      <c r="D41" s="174">
        <v>75.762722793119849</v>
      </c>
      <c r="E41" s="247">
        <v>3.5274376666428879</v>
      </c>
      <c r="F41" s="247">
        <v>9.3918862545227899</v>
      </c>
      <c r="G41" s="247">
        <v>6.3690735849264017</v>
      </c>
      <c r="H41" s="174">
        <v>1.7421749102552408</v>
      </c>
      <c r="I41" s="669">
        <v>3.3471652515807873</v>
      </c>
      <c r="J41" s="669">
        <v>2.5197344123778547</v>
      </c>
      <c r="K41" s="651">
        <v>5.2696125768981288</v>
      </c>
      <c r="L41" s="651">
        <v>12.739051506103577</v>
      </c>
      <c r="M41" s="651">
        <v>8.8888079973042569</v>
      </c>
      <c r="N41" s="670">
        <v>13.00541037942058</v>
      </c>
      <c r="O41" s="670">
        <v>16.737870960678169</v>
      </c>
      <c r="P41" s="670">
        <v>14.830450079243001</v>
      </c>
      <c r="Q41" s="671">
        <v>18.275022956318708</v>
      </c>
      <c r="R41" s="671">
        <v>29.476922466781744</v>
      </c>
      <c r="S41" s="669">
        <v>23.719258076547256</v>
      </c>
      <c r="T41" s="174">
        <v>0.64620555516074485</v>
      </c>
      <c r="U41" s="174">
        <v>0.35001684683232909</v>
      </c>
      <c r="V41" s="669">
        <v>0.50253434376687456</v>
      </c>
      <c r="Y41" s="946"/>
      <c r="Z41" s="944"/>
    </row>
    <row r="42" spans="1:27" ht="12.75" customHeight="1" x14ac:dyDescent="0.2">
      <c r="A42" s="5">
        <v>2005</v>
      </c>
      <c r="B42" s="669">
        <v>80.54942392419072</v>
      </c>
      <c r="C42" s="174">
        <v>69.713625096266156</v>
      </c>
      <c r="D42" s="174">
        <v>75.273010445728701</v>
      </c>
      <c r="E42" s="247">
        <v>3.9756849258050204</v>
      </c>
      <c r="F42" s="247">
        <v>8.8041888608493668</v>
      </c>
      <c r="G42" s="247">
        <v>6.3204031117519186</v>
      </c>
      <c r="H42" s="174">
        <v>1.4472968636694645</v>
      </c>
      <c r="I42" s="669">
        <v>3.5470868162226417</v>
      </c>
      <c r="J42" s="669">
        <v>2.4670572816772278</v>
      </c>
      <c r="K42" s="651">
        <v>5.4229817894744849</v>
      </c>
      <c r="L42" s="651">
        <v>12.351275677072008</v>
      </c>
      <c r="M42" s="651">
        <v>8.7874603934291464</v>
      </c>
      <c r="N42" s="670">
        <v>13.657447877723353</v>
      </c>
      <c r="O42" s="670">
        <v>17.428732292903181</v>
      </c>
      <c r="P42" s="670">
        <v>15.484889326048449</v>
      </c>
      <c r="Q42" s="671">
        <v>19.080429667197837</v>
      </c>
      <c r="R42" s="671">
        <v>29.780007969975188</v>
      </c>
      <c r="S42" s="669">
        <v>24.272349719477596</v>
      </c>
      <c r="T42" s="174">
        <v>0.37014640861168435</v>
      </c>
      <c r="U42" s="174">
        <v>0.50636693375974806</v>
      </c>
      <c r="V42" s="669">
        <v>0.45463983479402914</v>
      </c>
      <c r="Y42" s="946"/>
      <c r="Z42" s="944"/>
    </row>
    <row r="43" spans="1:27" ht="12.75" customHeight="1" x14ac:dyDescent="0.2">
      <c r="A43" s="5">
        <v>2006</v>
      </c>
      <c r="B43" s="669">
        <v>79.676102730073637</v>
      </c>
      <c r="C43" s="174">
        <v>72.78353045692711</v>
      </c>
      <c r="D43" s="174">
        <v>76.292644206994268</v>
      </c>
      <c r="E43" s="247">
        <v>4.4858580435152247</v>
      </c>
      <c r="F43" s="247">
        <v>7.31108325967383</v>
      </c>
      <c r="G43" s="247">
        <v>5.8592526172541044</v>
      </c>
      <c r="H43" s="174">
        <v>2.2272756988740006</v>
      </c>
      <c r="I43" s="669">
        <v>3.0832911118584763</v>
      </c>
      <c r="J43" s="669">
        <v>2.6426986610134229</v>
      </c>
      <c r="K43" s="651">
        <v>6.7131337423892248</v>
      </c>
      <c r="L43" s="651">
        <v>10.394374371532306</v>
      </c>
      <c r="M43" s="651">
        <v>8.5019512782675264</v>
      </c>
      <c r="N43" s="670">
        <v>12.785148051110827</v>
      </c>
      <c r="O43" s="670">
        <v>16.496457889660391</v>
      </c>
      <c r="P43" s="670">
        <v>14.624147471405028</v>
      </c>
      <c r="Q43" s="671">
        <v>19.498281793500052</v>
      </c>
      <c r="R43" s="671">
        <v>26.890832261192699</v>
      </c>
      <c r="S43" s="669">
        <v>23.126098749672554</v>
      </c>
      <c r="T43" s="174">
        <v>0.82561547642544275</v>
      </c>
      <c r="U43" s="174">
        <v>0.32563728188135993</v>
      </c>
      <c r="V43" s="669">
        <v>0.58125704333102701</v>
      </c>
      <c r="Y43" s="946"/>
      <c r="Z43" s="944"/>
    </row>
    <row r="44" spans="1:27" ht="12.75" customHeight="1" x14ac:dyDescent="0.2">
      <c r="A44" s="5">
        <v>2007</v>
      </c>
      <c r="B44" s="669">
        <v>79.192996375000249</v>
      </c>
      <c r="C44" s="174">
        <v>70.226806716166521</v>
      </c>
      <c r="D44" s="174">
        <v>74.813336695090129</v>
      </c>
      <c r="E44" s="247">
        <v>3.8961589616216266</v>
      </c>
      <c r="F44" s="247">
        <v>7.4115949227046967</v>
      </c>
      <c r="G44" s="247">
        <v>5.6090478318613401</v>
      </c>
      <c r="H44" s="174">
        <v>2.1665131895533496</v>
      </c>
      <c r="I44" s="669">
        <v>3.0561714191182676</v>
      </c>
      <c r="J44" s="669">
        <v>2.5934638994644588</v>
      </c>
      <c r="K44" s="651">
        <v>6.0626721511749757</v>
      </c>
      <c r="L44" s="651">
        <v>10.467766341822964</v>
      </c>
      <c r="M44" s="651">
        <v>8.2025117313257994</v>
      </c>
      <c r="N44" s="670">
        <v>13.95145408666327</v>
      </c>
      <c r="O44" s="670">
        <v>18.886758981203538</v>
      </c>
      <c r="P44" s="670">
        <v>16.354621458459722</v>
      </c>
      <c r="Q44" s="671">
        <v>20.014126237838248</v>
      </c>
      <c r="R44" s="671">
        <v>29.3545253230265</v>
      </c>
      <c r="S44" s="669">
        <v>24.557133189785521</v>
      </c>
      <c r="T44" s="174">
        <v>0.79287738716545719</v>
      </c>
      <c r="U44" s="174">
        <v>0.41866796080520902</v>
      </c>
      <c r="V44" s="669">
        <v>0.62953011512549817</v>
      </c>
      <c r="Y44" s="946"/>
      <c r="Z44" s="944"/>
    </row>
    <row r="45" spans="1:27" ht="12.75" customHeight="1" x14ac:dyDescent="0.2">
      <c r="A45" s="5">
        <v>2008</v>
      </c>
      <c r="B45" s="669">
        <v>77.987384181775724</v>
      </c>
      <c r="C45" s="174">
        <v>71.514565034088648</v>
      </c>
      <c r="D45" s="174">
        <v>74.820141435931788</v>
      </c>
      <c r="E45" s="247">
        <v>4.3757503034494123</v>
      </c>
      <c r="F45" s="247">
        <v>8.1982118700354469</v>
      </c>
      <c r="G45" s="247">
        <v>6.2222748052344086</v>
      </c>
      <c r="H45" s="174">
        <v>3.011835163191646</v>
      </c>
      <c r="I45" s="669">
        <v>3.284917006217833</v>
      </c>
      <c r="J45" s="669">
        <v>3.1603224139599493</v>
      </c>
      <c r="K45" s="651">
        <v>7.3875854666410579</v>
      </c>
      <c r="L45" s="651">
        <v>11.48312887625328</v>
      </c>
      <c r="M45" s="651">
        <v>9.3825972191943574</v>
      </c>
      <c r="N45" s="670">
        <v>14.227407861168626</v>
      </c>
      <c r="O45" s="670">
        <v>16.860079919960864</v>
      </c>
      <c r="P45" s="670">
        <v>15.483142372721575</v>
      </c>
      <c r="Q45" s="671">
        <v>21.614993327809685</v>
      </c>
      <c r="R45" s="671">
        <v>28.343208796214142</v>
      </c>
      <c r="S45" s="669">
        <v>24.865739591915933</v>
      </c>
      <c r="T45" s="174">
        <v>0.39762249041276509</v>
      </c>
      <c r="U45" s="174">
        <v>0.14222616969481031</v>
      </c>
      <c r="V45" s="669">
        <v>0.31411897214780155</v>
      </c>
      <c r="Y45" s="946"/>
    </row>
    <row r="46" spans="1:27" ht="12.75" customHeight="1" x14ac:dyDescent="0.2">
      <c r="A46" s="5">
        <v>2009</v>
      </c>
      <c r="B46" s="669">
        <v>76.268984734980279</v>
      </c>
      <c r="C46" s="174">
        <v>69.308110451337726</v>
      </c>
      <c r="D46" s="174">
        <v>72.892274436979037</v>
      </c>
      <c r="E46" s="247">
        <v>7.523390811617138</v>
      </c>
      <c r="F46" s="247">
        <v>7.9760008376999547</v>
      </c>
      <c r="G46" s="247">
        <v>7.7383677732566314</v>
      </c>
      <c r="H46" s="174">
        <v>2.3296309285462233</v>
      </c>
      <c r="I46" s="669">
        <v>3.93168851917464</v>
      </c>
      <c r="J46" s="669">
        <v>3.1091873462510038</v>
      </c>
      <c r="K46" s="651">
        <v>9.8530217401633617</v>
      </c>
      <c r="L46" s="651">
        <v>11.907689356874595</v>
      </c>
      <c r="M46" s="651">
        <v>10.847555119507636</v>
      </c>
      <c r="N46" s="670">
        <v>13.52226707742691</v>
      </c>
      <c r="O46" s="670">
        <v>18.520959764452655</v>
      </c>
      <c r="P46" s="670">
        <v>15.949823131619251</v>
      </c>
      <c r="Q46" s="671">
        <v>23.375288817590274</v>
      </c>
      <c r="R46" s="671">
        <v>30.428649121327251</v>
      </c>
      <c r="S46" s="669">
        <v>26.797378251126887</v>
      </c>
      <c r="T46" s="174">
        <v>0.35572644742620468</v>
      </c>
      <c r="U46" s="174">
        <v>0.26324042733660319</v>
      </c>
      <c r="V46" s="669">
        <v>0.31034731189265707</v>
      </c>
    </row>
    <row r="47" spans="1:27" ht="12.75" customHeight="1" x14ac:dyDescent="0.2">
      <c r="A47" s="5">
        <v>2010</v>
      </c>
      <c r="B47" s="669">
        <v>78.377071449770597</v>
      </c>
      <c r="C47" s="174">
        <v>71.365535758232454</v>
      </c>
      <c r="D47" s="174">
        <v>74.967892328986252</v>
      </c>
      <c r="E47" s="247">
        <v>6.2153464975168404</v>
      </c>
      <c r="F47" s="247">
        <v>8.5126721942369752</v>
      </c>
      <c r="G47" s="247">
        <v>7.3263247170681005</v>
      </c>
      <c r="H47" s="174">
        <v>3.3331750762075263</v>
      </c>
      <c r="I47" s="669">
        <v>3.9668075847105619</v>
      </c>
      <c r="J47" s="669">
        <v>3.6588768217661398</v>
      </c>
      <c r="K47" s="651">
        <v>9.5485215737243667</v>
      </c>
      <c r="L47" s="651">
        <v>12.479479778947537</v>
      </c>
      <c r="M47" s="651">
        <v>10.985201538834239</v>
      </c>
      <c r="N47" s="670">
        <v>11.72627368888045</v>
      </c>
      <c r="O47" s="670">
        <v>16.120226469297997</v>
      </c>
      <c r="P47" s="670">
        <v>13.851306135155895</v>
      </c>
      <c r="Q47" s="671">
        <v>21.274795262604819</v>
      </c>
      <c r="R47" s="671">
        <v>28.599706248245532</v>
      </c>
      <c r="S47" s="669">
        <v>24.836507673990134</v>
      </c>
      <c r="T47" s="174">
        <v>0.34813328762327667</v>
      </c>
      <c r="U47" s="174">
        <v>3.4757993525116847E-2</v>
      </c>
      <c r="V47" s="669">
        <v>0.19559999702092626</v>
      </c>
    </row>
    <row r="48" spans="1:27" s="124" customFormat="1" ht="12.75" customHeight="1" x14ac:dyDescent="0.2">
      <c r="A48" s="6">
        <v>2011</v>
      </c>
      <c r="B48" s="669">
        <v>80.623857959001612</v>
      </c>
      <c r="C48" s="174">
        <v>73.328756456224099</v>
      </c>
      <c r="D48" s="174">
        <v>77.111257976920029</v>
      </c>
      <c r="E48" s="247">
        <v>5.0460304909563947</v>
      </c>
      <c r="F48" s="247">
        <v>7.6167707587818727</v>
      </c>
      <c r="G48" s="247">
        <v>6.3004367126608951</v>
      </c>
      <c r="H48" s="174">
        <v>2.7301369299898277</v>
      </c>
      <c r="I48" s="669">
        <v>3.8000452565484428</v>
      </c>
      <c r="J48" s="669">
        <v>3.2423162416893225</v>
      </c>
      <c r="K48" s="651">
        <v>7.7761674209462228</v>
      </c>
      <c r="L48" s="651">
        <v>11.416816015330316</v>
      </c>
      <c r="M48" s="651">
        <v>9.5427529543502168</v>
      </c>
      <c r="N48" s="670">
        <v>11.332671265501624</v>
      </c>
      <c r="O48" s="670">
        <v>15.012592444177033</v>
      </c>
      <c r="P48" s="670">
        <v>13.091377400258008</v>
      </c>
      <c r="Q48" s="671">
        <v>19.108838686447847</v>
      </c>
      <c r="R48" s="671">
        <v>26.42940845950735</v>
      </c>
      <c r="S48" s="669">
        <v>22.634130354608224</v>
      </c>
      <c r="T48" s="174">
        <v>0.26730335454974447</v>
      </c>
      <c r="U48" s="174">
        <v>0.24183508426638545</v>
      </c>
      <c r="V48" s="669">
        <v>0.25461166846737582</v>
      </c>
      <c r="Z48" s="671"/>
      <c r="AA48" s="938"/>
    </row>
    <row r="49" spans="1:27" ht="12.75" customHeight="1" x14ac:dyDescent="0.2">
      <c r="A49" s="5" t="s">
        <v>89</v>
      </c>
      <c r="B49" s="669">
        <v>81.788270600222901</v>
      </c>
      <c r="C49" s="174">
        <v>76.308228196665056</v>
      </c>
      <c r="D49" s="174">
        <v>79.146598590980034</v>
      </c>
      <c r="E49" s="247">
        <v>4.2356063530624963</v>
      </c>
      <c r="F49" s="247">
        <v>5.3103895744369423</v>
      </c>
      <c r="G49" s="247">
        <v>4.7529787997681403</v>
      </c>
      <c r="H49" s="174">
        <v>2.9562778559471958</v>
      </c>
      <c r="I49" s="669">
        <v>3.7087933404489188</v>
      </c>
      <c r="J49" s="669">
        <v>3.3185293057656398</v>
      </c>
      <c r="K49" s="651">
        <v>7.1918842090096922</v>
      </c>
      <c r="L49" s="651">
        <v>9.0191829148858602</v>
      </c>
      <c r="M49" s="651">
        <v>8.0715081055337805</v>
      </c>
      <c r="N49" s="174">
        <v>10.241700929429772</v>
      </c>
      <c r="O49" s="174">
        <v>14.526239769574545</v>
      </c>
      <c r="P49" s="174">
        <v>12.311473788501122</v>
      </c>
      <c r="Q49" s="671">
        <v>17.433585138439465</v>
      </c>
      <c r="R49" s="671">
        <v>23.545422684460405</v>
      </c>
      <c r="S49" s="669">
        <v>20.382981894034902</v>
      </c>
      <c r="T49" s="174">
        <v>0.77814426133952075</v>
      </c>
      <c r="U49" s="174">
        <v>0.14634911887355151</v>
      </c>
      <c r="V49" s="669">
        <v>0.47041951498781942</v>
      </c>
      <c r="Z49" s="671"/>
      <c r="AA49" s="938"/>
    </row>
    <row r="50" spans="1:27" ht="12.75" customHeight="1" x14ac:dyDescent="0.2">
      <c r="A50" s="5" t="s">
        <v>90</v>
      </c>
      <c r="B50" s="669">
        <v>84.690617287697407</v>
      </c>
      <c r="C50" s="174">
        <v>80.588973203402475</v>
      </c>
      <c r="D50" s="174">
        <v>82.682055322518394</v>
      </c>
      <c r="E50" s="247">
        <v>3.5497310541634639</v>
      </c>
      <c r="F50" s="247">
        <v>3.9934408840212958</v>
      </c>
      <c r="G50" s="247">
        <v>3.7583284829415171</v>
      </c>
      <c r="H50" s="174">
        <v>1.876246369169863</v>
      </c>
      <c r="I50" s="669">
        <v>2.3436307408451298</v>
      </c>
      <c r="J50" s="669">
        <v>2.1001650969440981</v>
      </c>
      <c r="K50" s="651">
        <v>5.4259774233333271</v>
      </c>
      <c r="L50" s="651">
        <v>6.3370716248664252</v>
      </c>
      <c r="M50" s="651">
        <v>5.8584935798856153</v>
      </c>
      <c r="N50" s="174">
        <v>8.2481944047371893</v>
      </c>
      <c r="O50" s="174">
        <v>11.865009776721216</v>
      </c>
      <c r="P50" s="174">
        <v>9.9950803839909668</v>
      </c>
      <c r="Q50" s="174">
        <v>13.674171828070641</v>
      </c>
      <c r="R50" s="671">
        <v>18.2020814015879</v>
      </c>
      <c r="S50" s="671">
        <v>15.853573963876581</v>
      </c>
      <c r="T50" s="174">
        <v>1.6352108842317878</v>
      </c>
      <c r="U50" s="174">
        <v>1.2089453950066458</v>
      </c>
      <c r="V50" s="669">
        <v>1.4643707136101389</v>
      </c>
      <c r="Z50" s="669"/>
      <c r="AA50" s="938"/>
    </row>
    <row r="51" spans="1:27" ht="12.75" customHeight="1" x14ac:dyDescent="0.2">
      <c r="A51" s="5">
        <v>2013</v>
      </c>
      <c r="B51" s="669">
        <v>86.517460867148756</v>
      </c>
      <c r="C51" s="174">
        <v>81.288960986823895</v>
      </c>
      <c r="D51" s="174">
        <v>83.963027887028602</v>
      </c>
      <c r="E51" s="174">
        <v>2.8434053724912358</v>
      </c>
      <c r="F51" s="174">
        <v>3.4578884236215921</v>
      </c>
      <c r="G51" s="174">
        <v>3.1651016285847571</v>
      </c>
      <c r="H51" s="174">
        <v>2.0492859936796535</v>
      </c>
      <c r="I51" s="669">
        <v>2.024862245192145</v>
      </c>
      <c r="J51" s="669">
        <v>2.0274746938433124</v>
      </c>
      <c r="K51" s="651">
        <v>4.8926913661708893</v>
      </c>
      <c r="L51" s="651">
        <v>5.4827506688137371</v>
      </c>
      <c r="M51" s="651">
        <v>5.192576322428069</v>
      </c>
      <c r="N51" s="174">
        <v>6.6529922414817229</v>
      </c>
      <c r="O51" s="174">
        <v>10.915062870697991</v>
      </c>
      <c r="P51" s="174">
        <v>8.7354345658647095</v>
      </c>
      <c r="Q51" s="174">
        <v>11.545683607652853</v>
      </c>
      <c r="R51" s="671">
        <v>16.39781353951221</v>
      </c>
      <c r="S51" s="671">
        <v>13.928010888292778</v>
      </c>
      <c r="T51" s="174">
        <v>1.9368555251978252</v>
      </c>
      <c r="U51" s="174">
        <v>2.3132254736642368</v>
      </c>
      <c r="V51" s="174">
        <v>2.1089612246809168</v>
      </c>
      <c r="X51" s="935"/>
      <c r="Y51" s="174"/>
      <c r="Z51" s="671"/>
      <c r="AA51" s="938"/>
    </row>
    <row r="52" spans="1:27" ht="12.75" customHeight="1" x14ac:dyDescent="0.2">
      <c r="A52" s="5">
        <v>2014</v>
      </c>
      <c r="B52" s="669">
        <v>87.135572307742081</v>
      </c>
      <c r="C52" s="174">
        <v>81.646183595844789</v>
      </c>
      <c r="D52" s="174">
        <v>84.496271528908636</v>
      </c>
      <c r="E52" s="174">
        <v>2.5851603971268293</v>
      </c>
      <c r="F52" s="174">
        <v>3.437763369787298</v>
      </c>
      <c r="G52" s="174">
        <v>3.0109094972466965</v>
      </c>
      <c r="H52" s="174">
        <v>1.70821506663753</v>
      </c>
      <c r="I52" s="174">
        <v>2.8217109634202022</v>
      </c>
      <c r="J52" s="174">
        <v>2.2414817367036157</v>
      </c>
      <c r="K52" s="651">
        <v>4.2933754637643595</v>
      </c>
      <c r="L52" s="651">
        <v>6.2594743332074998</v>
      </c>
      <c r="M52" s="651">
        <v>5.2523912339503127</v>
      </c>
      <c r="N52" s="174">
        <v>7.0709807642327762</v>
      </c>
      <c r="O52" s="174">
        <v>10.66890474805604</v>
      </c>
      <c r="P52" s="174">
        <v>8.7906099900496173</v>
      </c>
      <c r="Q52" s="174">
        <v>11.364356227996918</v>
      </c>
      <c r="R52" s="669">
        <v>16.928379081263117</v>
      </c>
      <c r="S52" s="671">
        <v>14.04300122399993</v>
      </c>
      <c r="T52" s="174">
        <v>1.5000714642623056</v>
      </c>
      <c r="U52" s="174">
        <v>1.4254373228916515</v>
      </c>
      <c r="V52" s="174">
        <v>1.4607272470929551</v>
      </c>
      <c r="X52" s="935"/>
      <c r="Y52" s="174"/>
      <c r="Z52" s="671"/>
      <c r="AA52" s="940"/>
    </row>
    <row r="53" spans="1:27" x14ac:dyDescent="0.2">
      <c r="A53" s="5">
        <v>2015</v>
      </c>
      <c r="B53" s="669">
        <v>88.057443884785883</v>
      </c>
      <c r="C53" s="174">
        <v>83.294930592676849</v>
      </c>
      <c r="D53" s="174">
        <v>85.645389141264801</v>
      </c>
      <c r="E53" s="174">
        <v>2.1596382911868033</v>
      </c>
      <c r="F53" s="174">
        <v>2.5381085869636379</v>
      </c>
      <c r="G53" s="174">
        <v>2.3706300509968927</v>
      </c>
      <c r="H53" s="174">
        <v>1.1865971695311908</v>
      </c>
      <c r="I53" s="174">
        <v>2.6489566436085856</v>
      </c>
      <c r="J53" s="174">
        <v>1.9051859299576579</v>
      </c>
      <c r="K53" s="651">
        <v>3.346235460717994</v>
      </c>
      <c r="L53" s="651">
        <v>5.1870652305722231</v>
      </c>
      <c r="M53" s="651">
        <v>4.2758159809545511</v>
      </c>
      <c r="N53" s="174">
        <v>6.1930208780070846</v>
      </c>
      <c r="O53" s="174">
        <v>9.2451091091673803</v>
      </c>
      <c r="P53" s="174">
        <v>7.6909612106156944</v>
      </c>
      <c r="Q53" s="174">
        <v>9.5392563387250782</v>
      </c>
      <c r="R53" s="671">
        <v>14.432174339739603</v>
      </c>
      <c r="S53" s="671">
        <v>11.966777191570245</v>
      </c>
      <c r="T53" s="174">
        <v>2.4032997764892254</v>
      </c>
      <c r="U53" s="174">
        <v>2.2728950675821489</v>
      </c>
      <c r="V53" s="174">
        <v>2.3878336671620999</v>
      </c>
      <c r="X53" s="937"/>
      <c r="Y53" s="174"/>
      <c r="Z53" s="670"/>
      <c r="AA53" s="939"/>
    </row>
    <row r="54" spans="1:27" x14ac:dyDescent="0.2">
      <c r="A54" s="586">
        <v>2016</v>
      </c>
      <c r="B54" s="669">
        <v>90.663949042222399</v>
      </c>
      <c r="C54" s="174">
        <v>86.458976175550504</v>
      </c>
      <c r="D54" s="174">
        <v>88.343210755126549</v>
      </c>
      <c r="E54" s="174">
        <v>1.8064117100382799</v>
      </c>
      <c r="F54" s="174">
        <v>2.7118422346568298</v>
      </c>
      <c r="G54" s="174">
        <v>2.4142845602219491</v>
      </c>
      <c r="H54" s="174">
        <v>0.7</v>
      </c>
      <c r="I54" s="174">
        <v>1.5</v>
      </c>
      <c r="J54" s="174">
        <v>1.0934869221380201</v>
      </c>
      <c r="K54" s="651">
        <v>2.5064117100382797</v>
      </c>
      <c r="L54" s="651">
        <v>4.2118422346568298</v>
      </c>
      <c r="M54" s="651">
        <v>3.5077714823599693</v>
      </c>
      <c r="N54" s="174">
        <v>5.1231418117192398</v>
      </c>
      <c r="O54" s="174">
        <v>8.1898498937328608</v>
      </c>
      <c r="P54" s="174">
        <v>6.7209868928580327</v>
      </c>
      <c r="Q54" s="174">
        <v>7.6243111831129298</v>
      </c>
      <c r="R54" s="671">
        <v>12.4443973870296</v>
      </c>
      <c r="S54" s="671">
        <v>10.228758375218002</v>
      </c>
      <c r="T54" s="174">
        <v>1.7</v>
      </c>
      <c r="U54" s="174">
        <v>1.1000000000000001</v>
      </c>
      <c r="V54" s="174">
        <v>1.4280308696528152</v>
      </c>
      <c r="X54" s="935"/>
      <c r="Y54" s="174"/>
      <c r="Z54" s="670"/>
    </row>
    <row r="55" spans="1:27" x14ac:dyDescent="0.2">
      <c r="A55" s="5">
        <v>2017</v>
      </c>
      <c r="B55" s="670">
        <v>89.435457246615996</v>
      </c>
      <c r="C55" s="670">
        <v>85.1512062521237</v>
      </c>
      <c r="D55" s="174">
        <v>87.165251469627691</v>
      </c>
      <c r="E55" s="174">
        <v>1.5846814130075899</v>
      </c>
      <c r="F55" s="174">
        <v>2.99014610941216</v>
      </c>
      <c r="G55" s="174">
        <v>2.4167210973220117</v>
      </c>
      <c r="H55" s="174">
        <v>1.35358204027732</v>
      </c>
      <c r="I55" s="174">
        <v>1.5290519877675799</v>
      </c>
      <c r="J55" s="174">
        <v>1.4206401045068584</v>
      </c>
      <c r="K55" s="651">
        <v>2.9382634532849101</v>
      </c>
      <c r="L55" s="651">
        <v>4.5191980971797401</v>
      </c>
      <c r="M55" s="651">
        <v>3.8373612018288701</v>
      </c>
      <c r="N55" s="174">
        <v>4.9521294156487299</v>
      </c>
      <c r="O55" s="174">
        <v>8.2568807339449606</v>
      </c>
      <c r="P55" s="174">
        <v>6.5969954278249503</v>
      </c>
      <c r="Q55" s="174">
        <v>7.89039286893364</v>
      </c>
      <c r="R55" s="670">
        <v>12.7760788311247</v>
      </c>
      <c r="S55" s="671">
        <v>10.43435662965382</v>
      </c>
      <c r="T55" s="670">
        <v>2.6741498844503102</v>
      </c>
      <c r="U55" s="670">
        <v>2.0727149167516101</v>
      </c>
      <c r="V55" s="174">
        <v>2.4003919007184846</v>
      </c>
      <c r="W55" s="607"/>
      <c r="X55" s="935"/>
      <c r="Y55" s="174"/>
      <c r="Z55" s="708"/>
    </row>
    <row r="56" spans="1:27" x14ac:dyDescent="0.2">
      <c r="A56" s="895">
        <v>2018</v>
      </c>
      <c r="B56" s="670">
        <v>88.363125701171938</v>
      </c>
      <c r="C56" s="670">
        <v>84.865068932471772</v>
      </c>
      <c r="D56" s="174">
        <v>86.431496581804595</v>
      </c>
      <c r="E56" s="174">
        <v>1.624545259181968</v>
      </c>
      <c r="F56" s="174">
        <v>2.512500655044406</v>
      </c>
      <c r="G56" s="174">
        <v>2.0901522392313057</v>
      </c>
      <c r="H56" s="174">
        <v>1.2210115305210785</v>
      </c>
      <c r="I56" s="174">
        <v>1.9941598642622422</v>
      </c>
      <c r="J56" s="174">
        <v>1.643519696049766</v>
      </c>
      <c r="K56" s="651">
        <v>2.8455567897030463</v>
      </c>
      <c r="L56" s="651">
        <v>4.5066605193066485</v>
      </c>
      <c r="M56" s="651">
        <v>3.7336719352810714</v>
      </c>
      <c r="N56" s="174">
        <v>5.9093090460628366</v>
      </c>
      <c r="O56" s="174">
        <v>8.9340596516320065</v>
      </c>
      <c r="P56" s="174">
        <v>7.4287584867065064</v>
      </c>
      <c r="Q56" s="174">
        <v>8.7548658357658979</v>
      </c>
      <c r="R56" s="670">
        <v>13.440720170938706</v>
      </c>
      <c r="S56" s="671">
        <v>11.16243042198753</v>
      </c>
      <c r="T56" s="670">
        <v>2.882008463061859</v>
      </c>
      <c r="U56" s="670">
        <v>1.6942108965914324</v>
      </c>
      <c r="V56" s="174">
        <v>2.4060729962068792</v>
      </c>
      <c r="W56" s="607"/>
      <c r="X56" s="936"/>
      <c r="Y56" s="174"/>
      <c r="Z56" s="708"/>
    </row>
    <row r="57" spans="1:27" ht="6" customHeight="1" x14ac:dyDescent="0.2">
      <c r="A57" s="226"/>
      <c r="B57" s="227"/>
      <c r="C57" s="228"/>
      <c r="D57" s="228"/>
      <c r="E57" s="228"/>
      <c r="F57" s="228"/>
      <c r="G57" s="228"/>
      <c r="H57" s="228"/>
      <c r="I57" s="228"/>
      <c r="J57" s="228"/>
      <c r="K57" s="228"/>
      <c r="L57" s="228"/>
      <c r="M57" s="228"/>
      <c r="N57" s="228"/>
      <c r="O57" s="228"/>
      <c r="P57" s="228"/>
      <c r="Q57" s="945"/>
      <c r="R57" s="945"/>
      <c r="S57" s="945"/>
      <c r="T57" s="228"/>
      <c r="U57" s="228"/>
      <c r="V57" s="603"/>
      <c r="W57" s="38"/>
    </row>
    <row r="58" spans="1:27" ht="42.95" customHeight="1" x14ac:dyDescent="0.2">
      <c r="A58" s="1325" t="s">
        <v>297</v>
      </c>
      <c r="B58" s="1325"/>
      <c r="C58" s="1325"/>
      <c r="D58" s="1325"/>
      <c r="E58" s="1325"/>
      <c r="F58" s="1325"/>
      <c r="G58" s="1325"/>
      <c r="H58" s="1325"/>
      <c r="I58" s="1325"/>
      <c r="J58" s="1325"/>
      <c r="K58" s="1325"/>
      <c r="L58" s="1325"/>
      <c r="M58" s="1325"/>
      <c r="N58" s="1325"/>
      <c r="O58" s="1325"/>
      <c r="P58" s="1325"/>
      <c r="Q58" s="1325"/>
      <c r="R58" s="1325"/>
      <c r="S58" s="1325"/>
      <c r="T58" s="1325"/>
      <c r="U58" s="1325"/>
      <c r="V58" s="1325"/>
      <c r="W58" s="38"/>
    </row>
    <row r="59" spans="1:27" s="37" customFormat="1" ht="6" customHeight="1" x14ac:dyDescent="0.25">
      <c r="A59" s="218" t="s">
        <v>39</v>
      </c>
      <c r="B59" s="216"/>
      <c r="C59" s="216"/>
      <c r="D59" s="544"/>
      <c r="E59" s="216"/>
      <c r="F59" s="216"/>
      <c r="G59" s="544"/>
      <c r="H59" s="216"/>
      <c r="I59" s="216"/>
      <c r="J59" s="544"/>
      <c r="K59" s="822"/>
      <c r="L59" s="822"/>
      <c r="M59" s="822"/>
      <c r="N59" s="216"/>
      <c r="O59" s="216"/>
      <c r="P59" s="544"/>
      <c r="Q59" s="216"/>
      <c r="R59" s="86"/>
      <c r="S59" s="86"/>
    </row>
    <row r="60" spans="1:27" s="37" customFormat="1" ht="12.75" customHeight="1" x14ac:dyDescent="0.25">
      <c r="A60" s="1331" t="s">
        <v>194</v>
      </c>
      <c r="B60" s="1331"/>
      <c r="C60" s="1331"/>
      <c r="D60" s="1331"/>
      <c r="E60" s="1331"/>
      <c r="F60" s="1331"/>
      <c r="G60" s="1331"/>
      <c r="H60" s="1331"/>
      <c r="I60" s="1331"/>
      <c r="J60" s="1331"/>
      <c r="K60" s="1331"/>
      <c r="L60" s="1331"/>
      <c r="M60" s="1331"/>
      <c r="N60" s="1331"/>
      <c r="O60" s="1331"/>
      <c r="P60" s="1331"/>
      <c r="Q60" s="1331"/>
      <c r="R60" s="1331"/>
      <c r="S60" s="1331"/>
      <c r="T60" s="1331"/>
      <c r="U60" s="1331"/>
      <c r="V60" s="1331"/>
    </row>
    <row r="61" spans="1:27" x14ac:dyDescent="0.2">
      <c r="A61" s="219"/>
      <c r="B61" s="215"/>
      <c r="C61" s="215"/>
      <c r="D61" s="549"/>
      <c r="E61" s="215"/>
      <c r="F61" s="215"/>
      <c r="G61" s="549"/>
      <c r="H61" s="215"/>
      <c r="I61" s="215"/>
      <c r="J61" s="549"/>
      <c r="K61" s="1280"/>
      <c r="L61" s="1280"/>
      <c r="M61" s="1280"/>
      <c r="N61" s="215"/>
      <c r="O61" s="215"/>
      <c r="P61" s="549"/>
      <c r="Q61" s="215"/>
      <c r="R61" s="215"/>
      <c r="S61" s="549"/>
      <c r="T61" s="215"/>
      <c r="U61" s="215"/>
      <c r="V61" s="549"/>
    </row>
    <row r="62" spans="1:27" x14ac:dyDescent="0.2">
      <c r="A62" s="219"/>
      <c r="B62" s="215"/>
      <c r="C62" s="215"/>
      <c r="D62" s="549"/>
      <c r="E62" s="215"/>
      <c r="F62" s="215"/>
      <c r="G62" s="549"/>
      <c r="H62" s="215"/>
      <c r="I62" s="215"/>
      <c r="J62" s="549"/>
      <c r="K62" s="1280"/>
      <c r="L62" s="1280"/>
      <c r="M62" s="1280"/>
      <c r="N62" s="215"/>
      <c r="O62" s="215"/>
      <c r="P62" s="549"/>
      <c r="Q62" s="215"/>
      <c r="R62" s="215"/>
      <c r="S62" s="549"/>
      <c r="T62" s="215"/>
      <c r="U62" s="215"/>
      <c r="V62" s="549"/>
    </row>
    <row r="63" spans="1:27" x14ac:dyDescent="0.2">
      <c r="A63" s="219"/>
      <c r="B63" s="215"/>
      <c r="C63" s="215"/>
      <c r="D63" s="549"/>
      <c r="E63" s="215"/>
      <c r="F63" s="215"/>
      <c r="G63" s="549"/>
      <c r="H63" s="215"/>
      <c r="I63" s="215"/>
      <c r="J63" s="549"/>
      <c r="K63" s="1280"/>
      <c r="L63" s="1280"/>
      <c r="M63" s="1280"/>
      <c r="N63" s="215"/>
      <c r="O63" s="215"/>
      <c r="P63" s="549"/>
      <c r="Q63" s="215"/>
      <c r="R63" s="215"/>
      <c r="S63" s="549"/>
      <c r="T63" s="215"/>
      <c r="U63" s="215"/>
      <c r="V63" s="549"/>
    </row>
    <row r="64" spans="1:27" x14ac:dyDescent="0.2">
      <c r="A64" s="219"/>
      <c r="B64" s="215"/>
      <c r="C64" s="215"/>
      <c r="D64" s="549"/>
      <c r="E64" s="215"/>
      <c r="F64" s="215"/>
      <c r="G64" s="549"/>
      <c r="H64" s="215"/>
      <c r="I64" s="215"/>
      <c r="J64" s="549"/>
      <c r="K64" s="1280"/>
      <c r="L64" s="1280"/>
      <c r="M64" s="1280"/>
      <c r="N64" s="215"/>
      <c r="O64" s="215"/>
      <c r="P64" s="549"/>
      <c r="Q64" s="215"/>
      <c r="R64" s="215"/>
      <c r="S64" s="549"/>
      <c r="T64" s="215"/>
      <c r="U64" s="215"/>
      <c r="V64" s="549"/>
    </row>
    <row r="65" spans="1:22" x14ac:dyDescent="0.2">
      <c r="A65" s="219"/>
      <c r="B65" s="215"/>
      <c r="C65" s="215"/>
      <c r="D65" s="549"/>
      <c r="E65" s="687"/>
      <c r="F65" s="687"/>
      <c r="G65" s="549"/>
      <c r="H65" s="215"/>
      <c r="I65" s="215"/>
      <c r="J65" s="549"/>
      <c r="K65" s="1280"/>
      <c r="L65" s="1280"/>
      <c r="M65" s="1280"/>
      <c r="N65" s="215"/>
      <c r="O65" s="215"/>
      <c r="P65" s="549"/>
      <c r="Q65" s="215"/>
      <c r="R65" s="215"/>
      <c r="S65" s="549"/>
      <c r="T65" s="215"/>
      <c r="U65" s="215"/>
      <c r="V65" s="549"/>
    </row>
    <row r="66" spans="1:22" x14ac:dyDescent="0.2">
      <c r="B66" s="149"/>
    </row>
    <row r="67" spans="1:22" x14ac:dyDescent="0.2">
      <c r="B67" s="149"/>
    </row>
    <row r="68" spans="1:22" x14ac:dyDescent="0.2">
      <c r="B68" s="149"/>
    </row>
    <row r="69" spans="1:22" x14ac:dyDescent="0.2">
      <c r="B69" s="149"/>
    </row>
    <row r="70" spans="1:22" x14ac:dyDescent="0.2">
      <c r="B70" s="149"/>
    </row>
    <row r="71" spans="1:22" x14ac:dyDescent="0.2">
      <c r="B71" s="149"/>
    </row>
    <row r="72" spans="1:22" x14ac:dyDescent="0.2">
      <c r="B72" s="149"/>
    </row>
    <row r="73" spans="1:22" x14ac:dyDescent="0.2">
      <c r="B73" s="149"/>
    </row>
  </sheetData>
  <mergeCells count="12">
    <mergeCell ref="X1:AA1"/>
    <mergeCell ref="T1:V1"/>
    <mergeCell ref="N3:P3"/>
    <mergeCell ref="T3:V3"/>
    <mergeCell ref="A58:V58"/>
    <mergeCell ref="K3:M3"/>
    <mergeCell ref="A60:V60"/>
    <mergeCell ref="A2:V2"/>
    <mergeCell ref="B3:D3"/>
    <mergeCell ref="Q3:S3"/>
    <mergeCell ref="E3:G3"/>
    <mergeCell ref="H3:J3"/>
  </mergeCells>
  <hyperlinks>
    <hyperlink ref="X1:AA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C28"/>
  <sheetViews>
    <sheetView workbookViewId="0">
      <pane ySplit="4" topLeftCell="A5" activePane="bottomLeft" state="frozen"/>
      <selection activeCell="A2" sqref="A2:XFD2"/>
      <selection pane="bottomLeft" activeCell="S20" sqref="S20"/>
    </sheetView>
  </sheetViews>
  <sheetFormatPr defaultColWidth="8.85546875" defaultRowHeight="12.75" x14ac:dyDescent="0.2"/>
  <cols>
    <col min="1" max="22" width="6.7109375" style="3" customWidth="1"/>
    <col min="23" max="16384" width="8.85546875" style="3"/>
  </cols>
  <sheetData>
    <row r="1" spans="1:29" s="74" customFormat="1" ht="30" customHeight="1" x14ac:dyDescent="0.25">
      <c r="A1" s="349"/>
      <c r="B1" s="222"/>
      <c r="C1" s="222"/>
      <c r="T1" s="1321" t="s">
        <v>200</v>
      </c>
      <c r="U1" s="1322"/>
      <c r="V1" s="1322"/>
      <c r="X1" s="1311" t="s">
        <v>328</v>
      </c>
      <c r="Y1" s="1311"/>
      <c r="Z1" s="1312"/>
      <c r="AA1" s="1312"/>
    </row>
    <row r="2" spans="1:29" s="121" customFormat="1" ht="15" customHeight="1" x14ac:dyDescent="0.2">
      <c r="A2" s="1316" t="s">
        <v>471</v>
      </c>
      <c r="B2" s="1316"/>
      <c r="C2" s="1316"/>
      <c r="D2" s="1316"/>
      <c r="E2" s="1316"/>
      <c r="F2" s="1316"/>
      <c r="G2" s="1316"/>
      <c r="H2" s="1316"/>
      <c r="I2" s="1316"/>
      <c r="J2" s="1316"/>
      <c r="K2" s="1316"/>
      <c r="L2" s="1316"/>
      <c r="M2" s="1316"/>
      <c r="N2" s="1316"/>
      <c r="O2" s="1316"/>
      <c r="P2" s="1316"/>
      <c r="Q2" s="1316"/>
      <c r="R2" s="1316"/>
      <c r="S2" s="1316"/>
      <c r="T2" s="1316"/>
      <c r="U2" s="1316"/>
      <c r="V2" s="1316"/>
    </row>
    <row r="3" spans="1:29" ht="30" customHeight="1" x14ac:dyDescent="0.2">
      <c r="B3" s="1326" t="s">
        <v>25</v>
      </c>
      <c r="C3" s="1326"/>
      <c r="D3" s="1326"/>
      <c r="E3" s="1326" t="s">
        <v>1</v>
      </c>
      <c r="F3" s="1326"/>
      <c r="G3" s="1326"/>
      <c r="H3" s="1326" t="s">
        <v>2</v>
      </c>
      <c r="I3" s="1326"/>
      <c r="J3" s="1326"/>
      <c r="K3" s="1343" t="s">
        <v>401</v>
      </c>
      <c r="L3" s="1343"/>
      <c r="M3" s="1343"/>
      <c r="N3" s="1343" t="s">
        <v>282</v>
      </c>
      <c r="O3" s="1343"/>
      <c r="P3" s="1343"/>
      <c r="Q3" s="1326" t="s">
        <v>0</v>
      </c>
      <c r="R3" s="1326"/>
      <c r="S3" s="1326"/>
      <c r="T3" s="1326" t="s">
        <v>35</v>
      </c>
      <c r="U3" s="1326"/>
      <c r="V3" s="1326"/>
    </row>
    <row r="4" spans="1:29" ht="15" customHeight="1" x14ac:dyDescent="0.2">
      <c r="A4" s="4" t="s">
        <v>39</v>
      </c>
      <c r="B4" s="214" t="s">
        <v>28</v>
      </c>
      <c r="C4" s="214" t="s">
        <v>29</v>
      </c>
      <c r="D4" s="542" t="s">
        <v>382</v>
      </c>
      <c r="E4" s="214" t="s">
        <v>28</v>
      </c>
      <c r="F4" s="214" t="s">
        <v>29</v>
      </c>
      <c r="G4" s="542" t="s">
        <v>382</v>
      </c>
      <c r="H4" s="214" t="s">
        <v>28</v>
      </c>
      <c r="I4" s="214" t="s">
        <v>29</v>
      </c>
      <c r="J4" s="542" t="s">
        <v>382</v>
      </c>
      <c r="K4" s="805" t="s">
        <v>28</v>
      </c>
      <c r="L4" s="805" t="s">
        <v>29</v>
      </c>
      <c r="M4" s="805" t="s">
        <v>382</v>
      </c>
      <c r="N4" s="214" t="s">
        <v>28</v>
      </c>
      <c r="O4" s="214" t="s">
        <v>29</v>
      </c>
      <c r="P4" s="542" t="s">
        <v>382</v>
      </c>
      <c r="Q4" s="214" t="s">
        <v>28</v>
      </c>
      <c r="R4" s="214" t="s">
        <v>29</v>
      </c>
      <c r="S4" s="542" t="s">
        <v>382</v>
      </c>
      <c r="T4" s="214" t="s">
        <v>28</v>
      </c>
      <c r="U4" s="214" t="s">
        <v>29</v>
      </c>
      <c r="V4" s="542" t="s">
        <v>382</v>
      </c>
    </row>
    <row r="5" spans="1:29" ht="6" customHeight="1" x14ac:dyDescent="0.2">
      <c r="A5" s="273"/>
      <c r="B5" s="290"/>
      <c r="C5" s="290"/>
      <c r="D5" s="290"/>
      <c r="E5" s="290"/>
      <c r="F5" s="290"/>
      <c r="G5" s="290"/>
      <c r="H5" s="290"/>
      <c r="I5" s="290"/>
      <c r="J5" s="290"/>
      <c r="N5" s="290"/>
      <c r="O5" s="290"/>
      <c r="P5" s="290"/>
      <c r="Q5" s="290"/>
      <c r="R5" s="290"/>
      <c r="S5" s="290"/>
      <c r="T5" s="290"/>
      <c r="U5" s="290"/>
      <c r="V5" s="39"/>
    </row>
    <row r="6" spans="1:29" ht="12.75" customHeight="1" x14ac:dyDescent="0.2">
      <c r="A6" s="5">
        <v>2004</v>
      </c>
      <c r="B6" s="174">
        <v>69.15217786202615</v>
      </c>
      <c r="C6" s="174">
        <v>62.579883848318715</v>
      </c>
      <c r="D6" s="174">
        <v>65.960402711666248</v>
      </c>
      <c r="E6" s="174">
        <v>5.7897974904578184</v>
      </c>
      <c r="F6" s="174">
        <v>12.824023248735813</v>
      </c>
      <c r="G6" s="174">
        <v>9.2059056150230933</v>
      </c>
      <c r="H6" s="174">
        <v>3.1211406319802011</v>
      </c>
      <c r="I6" s="174">
        <v>4.0152748720814664</v>
      </c>
      <c r="J6" s="174">
        <v>3.5553688394650562</v>
      </c>
      <c r="K6" s="174">
        <v>8.9109381224380186</v>
      </c>
      <c r="L6" s="174">
        <v>16.839298120817279</v>
      </c>
      <c r="M6" s="174">
        <v>12.761274454488149</v>
      </c>
      <c r="N6" s="174">
        <v>21.644220197671029</v>
      </c>
      <c r="O6" s="174">
        <v>20.459485682468152</v>
      </c>
      <c r="P6" s="174">
        <v>21.068864594663324</v>
      </c>
      <c r="Q6" s="174">
        <v>30.555158320109047</v>
      </c>
      <c r="R6" s="174">
        <v>37.298783803285431</v>
      </c>
      <c r="S6" s="174">
        <f>G6+J6+P6</f>
        <v>33.83013904915147</v>
      </c>
      <c r="T6" s="174">
        <v>0.29266381786249979</v>
      </c>
      <c r="U6" s="174">
        <v>0.12133234839700804</v>
      </c>
      <c r="V6" s="174">
        <v>0.20945823917515463</v>
      </c>
      <c r="W6" s="174"/>
      <c r="X6" s="708"/>
    </row>
    <row r="7" spans="1:29" ht="12.75" customHeight="1" x14ac:dyDescent="0.25">
      <c r="A7" s="5">
        <v>2005</v>
      </c>
      <c r="B7" s="174">
        <v>69.086001686824332</v>
      </c>
      <c r="C7" s="174">
        <v>60.318065952266586</v>
      </c>
      <c r="D7" s="174">
        <v>64.81115340048423</v>
      </c>
      <c r="E7" s="174">
        <v>4.9575270543962482</v>
      </c>
      <c r="F7" s="174">
        <v>13.992168734436031</v>
      </c>
      <c r="G7" s="174">
        <v>9.3624090782682625</v>
      </c>
      <c r="H7" s="174">
        <v>2.4194217059373031</v>
      </c>
      <c r="I7" s="174">
        <v>3.4065573338220059</v>
      </c>
      <c r="J7" s="174">
        <v>2.9007043219373951</v>
      </c>
      <c r="K7" s="174">
        <v>7.3769487603335513</v>
      </c>
      <c r="L7" s="174">
        <v>17.398726068258036</v>
      </c>
      <c r="M7" s="174">
        <v>12.263113400205658</v>
      </c>
      <c r="N7" s="174">
        <v>23.001622164461967</v>
      </c>
      <c r="O7" s="174">
        <v>22.224051562968182</v>
      </c>
      <c r="P7" s="174">
        <v>22.622513962265629</v>
      </c>
      <c r="Q7" s="174">
        <v>30.378570924795518</v>
      </c>
      <c r="R7" s="174">
        <v>39.622777631226214</v>
      </c>
      <c r="S7" s="174">
        <f t="shared" ref="S7:S14" si="0">G7+J7+P7</f>
        <v>34.885627362471283</v>
      </c>
      <c r="T7" s="174">
        <v>0.53542738837982773</v>
      </c>
      <c r="U7" s="174">
        <v>5.9156416508037997E-2</v>
      </c>
      <c r="V7" s="174">
        <v>0.30321923704550324</v>
      </c>
      <c r="W7" s="174"/>
      <c r="X7" s="708"/>
      <c r="Y7" s="951"/>
      <c r="Z7" s="949"/>
      <c r="AA7" s="951"/>
      <c r="AB7" s="953"/>
    </row>
    <row r="8" spans="1:29" ht="12.75" customHeight="1" x14ac:dyDescent="0.25">
      <c r="A8" s="5">
        <v>2006</v>
      </c>
      <c r="B8" s="174">
        <v>67.060539384345972</v>
      </c>
      <c r="C8" s="174">
        <v>59.77910961756676</v>
      </c>
      <c r="D8" s="174">
        <v>63.531875704808613</v>
      </c>
      <c r="E8" s="174">
        <v>5.0422717794240244</v>
      </c>
      <c r="F8" s="174">
        <v>11.891802406950214</v>
      </c>
      <c r="G8" s="174">
        <v>8.3753770607978737</v>
      </c>
      <c r="H8" s="174">
        <v>2.5126596609387009</v>
      </c>
      <c r="I8" s="174">
        <v>3.9883382535586378</v>
      </c>
      <c r="J8" s="174">
        <v>3.2299958322006472</v>
      </c>
      <c r="K8" s="174">
        <v>7.5549314403627257</v>
      </c>
      <c r="L8" s="174">
        <v>15.880140660508852</v>
      </c>
      <c r="M8" s="174">
        <v>11.60537289299852</v>
      </c>
      <c r="N8" s="174">
        <v>24.750565748501234</v>
      </c>
      <c r="O8" s="174">
        <v>23.981266983244943</v>
      </c>
      <c r="P8" s="174">
        <v>24.362798159926797</v>
      </c>
      <c r="Q8" s="174">
        <v>32.30549718886396</v>
      </c>
      <c r="R8" s="174">
        <v>39.861407643753793</v>
      </c>
      <c r="S8" s="174">
        <f t="shared" si="0"/>
        <v>35.968171052925314</v>
      </c>
      <c r="T8" s="174">
        <v>0.63396342679046125</v>
      </c>
      <c r="U8" s="174">
        <v>0.35948273868171049</v>
      </c>
      <c r="V8" s="174">
        <v>0.49995324226675997</v>
      </c>
      <c r="W8" s="174"/>
      <c r="X8" s="708"/>
      <c r="Y8" s="951"/>
      <c r="Z8" s="949"/>
      <c r="AA8" s="951"/>
      <c r="AB8" s="953"/>
    </row>
    <row r="9" spans="1:29" ht="12.75" customHeight="1" x14ac:dyDescent="0.25">
      <c r="A9" s="5">
        <v>2007</v>
      </c>
      <c r="B9" s="174">
        <v>63.909965004947956</v>
      </c>
      <c r="C9" s="174">
        <v>59.676100204320711</v>
      </c>
      <c r="D9" s="174">
        <v>61.778821756867039</v>
      </c>
      <c r="E9" s="174">
        <v>6.5817964721151219</v>
      </c>
      <c r="F9" s="174">
        <v>11.330356152841743</v>
      </c>
      <c r="G9" s="174">
        <v>8.9150904192183162</v>
      </c>
      <c r="H9" s="174">
        <v>3.9506487772510117</v>
      </c>
      <c r="I9" s="174">
        <v>3.3483868830528389</v>
      </c>
      <c r="J9" s="174">
        <v>3.6495153206478235</v>
      </c>
      <c r="K9" s="174">
        <v>10.532445249366134</v>
      </c>
      <c r="L9" s="174">
        <v>14.678743035894582</v>
      </c>
      <c r="M9" s="174">
        <v>12.56460573986614</v>
      </c>
      <c r="N9" s="174">
        <v>25.018662338221777</v>
      </c>
      <c r="O9" s="174">
        <v>25.43732825438838</v>
      </c>
      <c r="P9" s="174">
        <v>25.279419383098002</v>
      </c>
      <c r="Q9" s="174">
        <v>35.551107587587907</v>
      </c>
      <c r="R9" s="174">
        <v>40.11607129028296</v>
      </c>
      <c r="S9" s="174">
        <f t="shared" si="0"/>
        <v>37.84402512296414</v>
      </c>
      <c r="T9" s="174">
        <v>0.53892740746526369</v>
      </c>
      <c r="U9" s="174">
        <v>0.20782850539634695</v>
      </c>
      <c r="V9" s="174">
        <v>0.37715312016850988</v>
      </c>
      <c r="W9" s="174"/>
      <c r="X9" s="708"/>
      <c r="Y9" s="951"/>
      <c r="Z9" s="952"/>
      <c r="AA9" s="951"/>
      <c r="AB9" s="953"/>
    </row>
    <row r="10" spans="1:29" ht="12.75" customHeight="1" x14ac:dyDescent="0.25">
      <c r="A10" s="5">
        <v>2008</v>
      </c>
      <c r="B10" s="174">
        <v>66.35104499763375</v>
      </c>
      <c r="C10" s="174">
        <v>60.352515685846555</v>
      </c>
      <c r="D10" s="174">
        <v>63.493928348823083</v>
      </c>
      <c r="E10" s="174">
        <v>6.8599949003847192</v>
      </c>
      <c r="F10" s="174">
        <v>11.512772004729758</v>
      </c>
      <c r="G10" s="174">
        <v>9.075974027114146</v>
      </c>
      <c r="H10" s="174">
        <v>4.0871923525170288</v>
      </c>
      <c r="I10" s="174">
        <v>4.9053019820078054</v>
      </c>
      <c r="J10" s="174">
        <v>4.4739432215074739</v>
      </c>
      <c r="K10" s="174">
        <v>10.947187252901749</v>
      </c>
      <c r="L10" s="174">
        <v>16.418073986737564</v>
      </c>
      <c r="M10" s="174">
        <v>13.54991724862162</v>
      </c>
      <c r="N10" s="174">
        <v>22.159043616638261</v>
      </c>
      <c r="O10" s="174">
        <v>23.074268057089153</v>
      </c>
      <c r="P10" s="174">
        <v>22.599141767336306</v>
      </c>
      <c r="Q10" s="174">
        <v>33.106230869540013</v>
      </c>
      <c r="R10" s="174">
        <v>39.492342043826717</v>
      </c>
      <c r="S10" s="174">
        <f t="shared" si="0"/>
        <v>36.149059015957924</v>
      </c>
      <c r="T10" s="174">
        <v>0.54272413282703813</v>
      </c>
      <c r="U10" s="174">
        <v>0.15514227032973765</v>
      </c>
      <c r="V10" s="174">
        <v>0.35701263521670518</v>
      </c>
      <c r="W10" s="174"/>
      <c r="X10" s="708"/>
      <c r="Y10" s="951"/>
      <c r="Z10" s="950"/>
      <c r="AA10" s="951"/>
      <c r="AB10" s="953"/>
      <c r="AC10" s="941"/>
    </row>
    <row r="11" spans="1:29" ht="12.75" customHeight="1" x14ac:dyDescent="0.25">
      <c r="A11" s="5">
        <v>2009</v>
      </c>
      <c r="B11" s="174">
        <v>65.679195709018899</v>
      </c>
      <c r="C11" s="174">
        <v>57.767260457371314</v>
      </c>
      <c r="D11" s="174">
        <v>61.878567337206789</v>
      </c>
      <c r="E11" s="174">
        <v>8.0462154365376701</v>
      </c>
      <c r="F11" s="174">
        <v>14.231827098799615</v>
      </c>
      <c r="G11" s="174">
        <v>11.007605638340044</v>
      </c>
      <c r="H11" s="174">
        <v>3.4821878193351625</v>
      </c>
      <c r="I11" s="174">
        <v>4.8406382848644105</v>
      </c>
      <c r="J11" s="174">
        <v>4.131710073903692</v>
      </c>
      <c r="K11" s="174">
        <v>11.528403255872833</v>
      </c>
      <c r="L11" s="174">
        <v>19.072465383664024</v>
      </c>
      <c r="M11" s="174">
        <v>15.139315712243736</v>
      </c>
      <c r="N11" s="174">
        <v>22.071788624595186</v>
      </c>
      <c r="O11" s="174">
        <v>23.021335313460074</v>
      </c>
      <c r="P11" s="174">
        <v>22.540708837523422</v>
      </c>
      <c r="Q11" s="174">
        <v>33.600191880468017</v>
      </c>
      <c r="R11" s="174">
        <v>42.093800697124095</v>
      </c>
      <c r="S11" s="174">
        <f t="shared" si="0"/>
        <v>37.680024549767154</v>
      </c>
      <c r="T11" s="174">
        <v>0.72061241051125957</v>
      </c>
      <c r="U11" s="174">
        <v>0.13893884550034913</v>
      </c>
      <c r="V11" s="174">
        <v>0.44140811302621918</v>
      </c>
      <c r="W11" s="174"/>
      <c r="X11" s="708"/>
      <c r="Y11" s="951"/>
      <c r="Z11" s="950"/>
      <c r="AA11" s="951"/>
      <c r="AB11" s="953"/>
      <c r="AC11" s="941"/>
    </row>
    <row r="12" spans="1:29" ht="12.75" customHeight="1" x14ac:dyDescent="0.25">
      <c r="A12" s="5">
        <v>2010</v>
      </c>
      <c r="B12" s="174">
        <v>64.567177560805433</v>
      </c>
      <c r="C12" s="174">
        <v>57.403934769359587</v>
      </c>
      <c r="D12" s="174">
        <v>61.158468793971878</v>
      </c>
      <c r="E12" s="174">
        <v>9.2552090439923198</v>
      </c>
      <c r="F12" s="174">
        <v>12.432509649100359</v>
      </c>
      <c r="G12" s="174">
        <v>10.768802373580669</v>
      </c>
      <c r="H12" s="174">
        <v>4.8726941724407986</v>
      </c>
      <c r="I12" s="174">
        <v>5.3527224088415357</v>
      </c>
      <c r="J12" s="174">
        <v>5.1004870371402724</v>
      </c>
      <c r="K12" s="174">
        <v>14.127903216433118</v>
      </c>
      <c r="L12" s="174">
        <v>17.785232057941894</v>
      </c>
      <c r="M12" s="174">
        <v>15.869289410720942</v>
      </c>
      <c r="N12" s="174">
        <v>20.854232450683359</v>
      </c>
      <c r="O12" s="174">
        <v>24.765154334884222</v>
      </c>
      <c r="P12" s="174">
        <v>22.714905251271446</v>
      </c>
      <c r="Q12" s="174">
        <v>34.982135667116481</v>
      </c>
      <c r="R12" s="174">
        <v>42.550386392826113</v>
      </c>
      <c r="S12" s="174">
        <f t="shared" si="0"/>
        <v>38.584194661992385</v>
      </c>
      <c r="T12" s="174">
        <v>0.45068677207878882</v>
      </c>
      <c r="U12" s="174">
        <v>4.5678837815134272E-2</v>
      </c>
      <c r="V12" s="174">
        <v>0.25733654403716649</v>
      </c>
      <c r="W12" s="174"/>
      <c r="X12" s="708"/>
      <c r="Y12" s="951"/>
      <c r="Z12" s="950"/>
      <c r="AA12" s="951"/>
      <c r="AB12" s="953"/>
      <c r="AC12" s="941"/>
    </row>
    <row r="13" spans="1:29" s="124" customFormat="1" ht="12.75" customHeight="1" x14ac:dyDescent="0.25">
      <c r="A13" s="6">
        <v>2011</v>
      </c>
      <c r="B13" s="174">
        <v>67.239652809385674</v>
      </c>
      <c r="C13" s="174">
        <v>60.206709465750826</v>
      </c>
      <c r="D13" s="174">
        <v>63.861060983680915</v>
      </c>
      <c r="E13" s="174">
        <v>7.7668677180801362</v>
      </c>
      <c r="F13" s="174">
        <v>13.189012990747685</v>
      </c>
      <c r="G13" s="174">
        <v>10.384205064589972</v>
      </c>
      <c r="H13" s="174">
        <v>4.3035679140990375</v>
      </c>
      <c r="I13" s="174">
        <v>5.3235824666809934</v>
      </c>
      <c r="J13" s="174">
        <v>4.8181431256625764</v>
      </c>
      <c r="K13" s="174">
        <v>12.070435632179173</v>
      </c>
      <c r="L13" s="174">
        <v>18.512595457428677</v>
      </c>
      <c r="M13" s="174">
        <v>15.202348190252549</v>
      </c>
      <c r="N13" s="174">
        <v>20.51257903295485</v>
      </c>
      <c r="O13" s="174">
        <v>20.996005529094585</v>
      </c>
      <c r="P13" s="174">
        <v>20.707481414415785</v>
      </c>
      <c r="Q13" s="174">
        <v>32.583014665134023</v>
      </c>
      <c r="R13" s="174">
        <v>39.508600986523263</v>
      </c>
      <c r="S13" s="174">
        <f t="shared" si="0"/>
        <v>35.909829604668332</v>
      </c>
      <c r="T13" s="174">
        <v>0.1773325254811384</v>
      </c>
      <c r="U13" s="174">
        <v>0.28468954772537164</v>
      </c>
      <c r="V13" s="174">
        <v>0.22910941165267634</v>
      </c>
      <c r="W13" s="174"/>
      <c r="X13" s="708"/>
      <c r="Y13" s="951"/>
      <c r="Z13" s="950"/>
      <c r="AA13" s="951"/>
      <c r="AB13" s="953"/>
      <c r="AC13" s="942"/>
    </row>
    <row r="14" spans="1:29" ht="12.75" customHeight="1" x14ac:dyDescent="0.25">
      <c r="A14" s="5" t="s">
        <v>89</v>
      </c>
      <c r="B14" s="174">
        <v>65.419852115376102</v>
      </c>
      <c r="C14" s="174">
        <v>60.474288821038904</v>
      </c>
      <c r="D14" s="174">
        <v>63.013674866371097</v>
      </c>
      <c r="E14" s="174">
        <v>8.4800696211735982</v>
      </c>
      <c r="F14" s="174">
        <v>11.836244308011254</v>
      </c>
      <c r="G14" s="174">
        <v>10.106137577077453</v>
      </c>
      <c r="H14" s="174">
        <v>4.2020286728763585</v>
      </c>
      <c r="I14" s="174">
        <v>5.3584003919320216</v>
      </c>
      <c r="J14" s="174">
        <v>4.7611474945398244</v>
      </c>
      <c r="K14" s="174">
        <v>12.682098294049958</v>
      </c>
      <c r="L14" s="174">
        <v>17.194644699943275</v>
      </c>
      <c r="M14" s="174">
        <v>14.867285071617278</v>
      </c>
      <c r="N14" s="174">
        <v>21.423015920318722</v>
      </c>
      <c r="O14" s="174">
        <v>22.089383400461603</v>
      </c>
      <c r="P14" s="174">
        <v>21.75801598477808</v>
      </c>
      <c r="Q14" s="174">
        <v>34.105114214368683</v>
      </c>
      <c r="R14" s="174">
        <v>39.284028100404882</v>
      </c>
      <c r="S14" s="174">
        <f t="shared" si="0"/>
        <v>36.625301056395358</v>
      </c>
      <c r="T14" s="174">
        <v>0.4750336702546048</v>
      </c>
      <c r="U14" s="174">
        <v>0.24168307855495091</v>
      </c>
      <c r="V14" s="174">
        <v>0.36102407723076879</v>
      </c>
      <c r="W14" s="174"/>
      <c r="X14" s="708"/>
      <c r="Y14" s="951"/>
      <c r="Z14" s="950"/>
      <c r="AA14" s="951"/>
      <c r="AB14" s="953"/>
      <c r="AC14" s="941"/>
    </row>
    <row r="15" spans="1:29" ht="12.75" customHeight="1" x14ac:dyDescent="0.25">
      <c r="A15" s="5" t="s">
        <v>90</v>
      </c>
      <c r="B15" s="174">
        <v>72.778143085943697</v>
      </c>
      <c r="C15" s="174">
        <v>64.972530593895371</v>
      </c>
      <c r="D15" s="174">
        <v>68.980372371866792</v>
      </c>
      <c r="E15" s="174">
        <v>5.9583193585755891</v>
      </c>
      <c r="F15" s="174">
        <v>10.557327675515452</v>
      </c>
      <c r="G15" s="174">
        <v>8.190979410748005</v>
      </c>
      <c r="H15" s="174">
        <v>4.1122329295655788</v>
      </c>
      <c r="I15" s="174">
        <v>4.8560998226056569</v>
      </c>
      <c r="J15" s="174">
        <v>4.4966572617287914</v>
      </c>
      <c r="K15" s="174">
        <v>10.070552288141169</v>
      </c>
      <c r="L15" s="174">
        <v>15.413427498121109</v>
      </c>
      <c r="M15" s="174">
        <v>12.687636672476795</v>
      </c>
      <c r="N15" s="174">
        <v>15.659173071555028</v>
      </c>
      <c r="O15" s="174">
        <v>18.505946593177406</v>
      </c>
      <c r="P15" s="174">
        <v>17.028417565852916</v>
      </c>
      <c r="Q15" s="174">
        <v>25.728557700042415</v>
      </c>
      <c r="R15" s="174">
        <v>33.919374091299645</v>
      </c>
      <c r="S15" s="174">
        <v>29.716054238329992</v>
      </c>
      <c r="T15" s="174">
        <v>1.4921315543609748</v>
      </c>
      <c r="U15" s="174">
        <v>1.1080953148034045</v>
      </c>
      <c r="V15" s="174">
        <v>1.3035733898044928</v>
      </c>
      <c r="W15" s="174"/>
      <c r="X15" s="708"/>
      <c r="Y15" s="951"/>
      <c r="Z15" s="957"/>
      <c r="AA15" s="951"/>
      <c r="AB15" s="951"/>
      <c r="AC15" s="941"/>
    </row>
    <row r="16" spans="1:29" ht="12.75" customHeight="1" x14ac:dyDescent="0.25">
      <c r="A16" s="5">
        <v>2013</v>
      </c>
      <c r="B16" s="174">
        <v>72.422729808648924</v>
      </c>
      <c r="C16" s="174">
        <v>67.176592649171226</v>
      </c>
      <c r="D16" s="174">
        <v>69.883066323557642</v>
      </c>
      <c r="E16" s="174">
        <v>5.7821158940476245</v>
      </c>
      <c r="F16" s="174">
        <v>8.665479998794595</v>
      </c>
      <c r="G16" s="174">
        <v>7.178595885329714</v>
      </c>
      <c r="H16" s="174">
        <v>3.236453424269893</v>
      </c>
      <c r="I16" s="174">
        <v>4.9290437877991513</v>
      </c>
      <c r="J16" s="174">
        <v>4.0298165603389773</v>
      </c>
      <c r="K16" s="174">
        <v>9.0185693183175175</v>
      </c>
      <c r="L16" s="174">
        <v>13.594523786593747</v>
      </c>
      <c r="M16" s="174">
        <v>11.208412445668692</v>
      </c>
      <c r="N16" s="174">
        <v>16.362032366001696</v>
      </c>
      <c r="O16" s="174">
        <v>17.764078647251832</v>
      </c>
      <c r="P16" s="174">
        <v>17.071514870308263</v>
      </c>
      <c r="Q16" s="174">
        <v>25.380601684319288</v>
      </c>
      <c r="R16" s="174">
        <v>31.358602433845153</v>
      </c>
      <c r="S16" s="174">
        <v>28.279927315977023</v>
      </c>
      <c r="T16" s="174">
        <v>2.1966685070333685</v>
      </c>
      <c r="U16" s="174">
        <v>1.4648049169823529</v>
      </c>
      <c r="V16" s="174">
        <v>1.8370063604652327</v>
      </c>
      <c r="W16" s="174"/>
      <c r="X16" s="708"/>
      <c r="Y16" s="954"/>
      <c r="Z16" s="957"/>
      <c r="AA16" s="955"/>
      <c r="AB16" s="951"/>
      <c r="AC16" s="941"/>
    </row>
    <row r="17" spans="1:28" ht="12.75" customHeight="1" x14ac:dyDescent="0.25">
      <c r="A17" s="5">
        <v>2014</v>
      </c>
      <c r="B17" s="174">
        <v>69.896171778948727</v>
      </c>
      <c r="C17" s="174">
        <v>69.637807964672902</v>
      </c>
      <c r="D17" s="174">
        <v>69.785181614700193</v>
      </c>
      <c r="E17" s="174">
        <v>5.7106231992464194</v>
      </c>
      <c r="F17" s="174">
        <v>7.8769437059903513</v>
      </c>
      <c r="G17" s="174">
        <v>6.7575921061199447</v>
      </c>
      <c r="H17" s="174">
        <v>4.1744207896468044</v>
      </c>
      <c r="I17" s="174">
        <v>3.4370016452240075</v>
      </c>
      <c r="J17" s="174">
        <v>3.8290402604910962</v>
      </c>
      <c r="K17" s="174">
        <v>9.8850439888932229</v>
      </c>
      <c r="L17" s="174">
        <v>11.313945351214359</v>
      </c>
      <c r="M17" s="174">
        <v>10.586632366611042</v>
      </c>
      <c r="N17" s="174">
        <v>18.228302896821162</v>
      </c>
      <c r="O17" s="174">
        <v>17.500030176491833</v>
      </c>
      <c r="P17" s="174">
        <v>17.832414727404224</v>
      </c>
      <c r="Q17" s="174">
        <v>28.113346885714385</v>
      </c>
      <c r="R17" s="174">
        <v>28.813975527706191</v>
      </c>
      <c r="S17" s="174">
        <v>28.419047094015433</v>
      </c>
      <c r="T17" s="174">
        <v>1.9904813353351936</v>
      </c>
      <c r="U17" s="174">
        <v>1.5482165076180434</v>
      </c>
      <c r="V17" s="174">
        <v>1.7957712912845727</v>
      </c>
      <c r="X17" s="708"/>
      <c r="Y17" s="953"/>
      <c r="Z17" s="957"/>
      <c r="AA17" s="956"/>
      <c r="AB17" s="951"/>
    </row>
    <row r="18" spans="1:28" ht="15" x14ac:dyDescent="0.25">
      <c r="A18" s="5">
        <v>2015</v>
      </c>
      <c r="B18" s="174">
        <v>73.16793779945327</v>
      </c>
      <c r="C18" s="174">
        <v>71.737266308504005</v>
      </c>
      <c r="D18" s="174">
        <v>72.413428296666012</v>
      </c>
      <c r="E18" s="174">
        <v>4.9613825193052321</v>
      </c>
      <c r="F18" s="174">
        <v>7.5533487146704381</v>
      </c>
      <c r="G18" s="174">
        <v>6.2147600290918774</v>
      </c>
      <c r="H18" s="174">
        <v>3.249365411256719</v>
      </c>
      <c r="I18" s="174">
        <v>3.2953672955841879</v>
      </c>
      <c r="J18" s="174">
        <v>3.2988270430255318</v>
      </c>
      <c r="K18" s="174">
        <v>8.2107479305619506</v>
      </c>
      <c r="L18" s="174">
        <v>10.848716010254627</v>
      </c>
      <c r="M18" s="174">
        <v>9.5135870721174101</v>
      </c>
      <c r="N18" s="174">
        <v>16.397728412764135</v>
      </c>
      <c r="O18" s="174">
        <v>16.345745166731366</v>
      </c>
      <c r="P18" s="174">
        <v>16.41429757617799</v>
      </c>
      <c r="Q18" s="174">
        <v>24.608476343326135</v>
      </c>
      <c r="R18" s="174">
        <v>27.194461176985993</v>
      </c>
      <c r="S18" s="174">
        <v>25.927884648295503</v>
      </c>
      <c r="T18" s="174">
        <v>2.2235858572197809</v>
      </c>
      <c r="U18" s="174">
        <v>1.0682725145105132</v>
      </c>
      <c r="V18" s="174">
        <v>1.6586870550421544</v>
      </c>
      <c r="X18" s="708"/>
      <c r="Y18" s="953"/>
      <c r="Z18" s="957"/>
      <c r="AA18" s="953"/>
      <c r="AB18" s="951"/>
    </row>
    <row r="19" spans="1:28" ht="15" x14ac:dyDescent="0.25">
      <c r="A19" s="586">
        <v>2016</v>
      </c>
      <c r="B19" s="174">
        <v>75.433290218399506</v>
      </c>
      <c r="C19" s="174">
        <v>72.900000000000006</v>
      </c>
      <c r="D19" s="174">
        <v>74.149177090108751</v>
      </c>
      <c r="E19" s="174">
        <v>3.9566824450900038</v>
      </c>
      <c r="F19" s="174">
        <v>5.6074979332277302</v>
      </c>
      <c r="G19" s="174">
        <v>4.7831553969458573</v>
      </c>
      <c r="H19" s="174">
        <v>3.3532554157747771</v>
      </c>
      <c r="I19" s="174">
        <v>3.0105317472735398</v>
      </c>
      <c r="J19" s="174">
        <v>3.2820421952359431</v>
      </c>
      <c r="K19" s="174">
        <v>7.3099378608647809</v>
      </c>
      <c r="L19" s="174">
        <v>8.6180296805012695</v>
      </c>
      <c r="M19" s="174">
        <v>8.0651975921818</v>
      </c>
      <c r="N19" s="174">
        <v>15.601722973632899</v>
      </c>
      <c r="O19" s="174">
        <v>17.199454377385401</v>
      </c>
      <c r="P19" s="174">
        <v>16.322843275654577</v>
      </c>
      <c r="Q19" s="174">
        <v>22.911660834497599</v>
      </c>
      <c r="R19" s="174">
        <v>25.817484057886698</v>
      </c>
      <c r="S19" s="174">
        <v>24.388040867836452</v>
      </c>
      <c r="T19" s="174">
        <v>1.7</v>
      </c>
      <c r="U19" s="174">
        <v>1.3</v>
      </c>
      <c r="V19" s="174">
        <v>1.4627820420542021</v>
      </c>
      <c r="X19" s="708"/>
      <c r="Y19" s="953"/>
      <c r="Z19" s="957"/>
      <c r="AA19" s="953"/>
      <c r="AB19" s="951"/>
    </row>
    <row r="20" spans="1:28" x14ac:dyDescent="0.2">
      <c r="A20" s="5">
        <v>2017</v>
      </c>
      <c r="B20" s="174">
        <v>74.338162467363915</v>
      </c>
      <c r="C20" s="174">
        <v>72.7891071921226</v>
      </c>
      <c r="D20" s="174">
        <v>73.69099470268857</v>
      </c>
      <c r="E20" s="174">
        <v>3.4169745883536966</v>
      </c>
      <c r="F20" s="174">
        <v>4.6600685996269</v>
      </c>
      <c r="G20" s="174">
        <v>4.0262351885783856</v>
      </c>
      <c r="H20" s="174">
        <v>2.2088758176543486</v>
      </c>
      <c r="I20" s="174">
        <v>2.92165690021409</v>
      </c>
      <c r="J20" s="174">
        <v>2.5358972370028554</v>
      </c>
      <c r="K20" s="174">
        <v>5.6258504060080448</v>
      </c>
      <c r="L20" s="174">
        <v>7.5817254998409904</v>
      </c>
      <c r="M20" s="174">
        <v>6.5621324255812414</v>
      </c>
      <c r="N20" s="174">
        <v>17.2250791809915</v>
      </c>
      <c r="O20" s="174">
        <v>18.106542313538601</v>
      </c>
      <c r="P20" s="174">
        <v>17.523420182662583</v>
      </c>
      <c r="Q20" s="174">
        <v>22.850929586999598</v>
      </c>
      <c r="R20" s="174">
        <v>25.688267813379589</v>
      </c>
      <c r="S20" s="174">
        <v>24.085552608243894</v>
      </c>
      <c r="T20" s="174">
        <v>2.8109079456358801</v>
      </c>
      <c r="U20" s="174">
        <v>1.5226249944977499</v>
      </c>
      <c r="V20" s="174">
        <v>2.2234526890658288</v>
      </c>
      <c r="W20" s="608"/>
      <c r="X20" s="708"/>
      <c r="Y20" s="948"/>
      <c r="Z20" s="957"/>
      <c r="AA20" s="948"/>
      <c r="AB20" s="957"/>
    </row>
    <row r="21" spans="1:28" x14ac:dyDescent="0.2">
      <c r="A21" s="895">
        <v>2018</v>
      </c>
      <c r="B21" s="174">
        <v>78.724057299816835</v>
      </c>
      <c r="C21" s="174">
        <v>72.116281183371996</v>
      </c>
      <c r="D21" s="174">
        <v>75.644632081911482</v>
      </c>
      <c r="E21" s="174">
        <v>3.0912610625354704</v>
      </c>
      <c r="F21" s="174">
        <v>5.0405090468101568</v>
      </c>
      <c r="G21" s="174">
        <v>3.9563689528535395</v>
      </c>
      <c r="H21" s="174">
        <v>1.5328710273278539</v>
      </c>
      <c r="I21" s="174">
        <v>2.7891558774286853</v>
      </c>
      <c r="J21" s="174">
        <v>2.1042173289865289</v>
      </c>
      <c r="K21" s="174">
        <v>4.6241320898633242</v>
      </c>
      <c r="L21" s="174">
        <v>7.8296649242388421</v>
      </c>
      <c r="M21" s="174">
        <v>6.0605862818400684</v>
      </c>
      <c r="N21" s="174">
        <v>14.745950221291453</v>
      </c>
      <c r="O21" s="174">
        <v>18.440262137225989</v>
      </c>
      <c r="P21" s="174">
        <v>16.507984423954198</v>
      </c>
      <c r="Q21" s="174">
        <v>19.370082311154757</v>
      </c>
      <c r="R21" s="174">
        <v>26.269927061464561</v>
      </c>
      <c r="S21" s="174">
        <v>22.568570705794087</v>
      </c>
      <c r="T21" s="174">
        <v>1.9058603890281869</v>
      </c>
      <c r="U21" s="174">
        <v>1.6137917551631271</v>
      </c>
      <c r="V21" s="174">
        <v>1.7867972122934763</v>
      </c>
      <c r="W21" s="608"/>
      <c r="X21" s="708"/>
      <c r="Y21" s="948"/>
      <c r="Z21" s="957"/>
      <c r="AA21" s="948"/>
      <c r="AB21" s="957"/>
    </row>
    <row r="22" spans="1:28" ht="6" customHeight="1" x14ac:dyDescent="0.2">
      <c r="A22" s="228"/>
      <c r="B22" s="228"/>
      <c r="C22" s="228"/>
      <c r="D22" s="228"/>
      <c r="E22" s="228"/>
      <c r="F22" s="228"/>
      <c r="G22" s="228"/>
      <c r="H22" s="228"/>
      <c r="I22" s="228"/>
      <c r="J22" s="228"/>
      <c r="K22" s="934"/>
      <c r="L22" s="934"/>
      <c r="M22" s="934"/>
      <c r="N22" s="934"/>
      <c r="O22" s="228"/>
      <c r="P22" s="228"/>
      <c r="Q22" s="228"/>
      <c r="R22" s="228"/>
      <c r="S22" s="228"/>
      <c r="T22" s="228"/>
      <c r="U22" s="228"/>
      <c r="V22" s="228"/>
    </row>
    <row r="23" spans="1:28" ht="30" customHeight="1" x14ac:dyDescent="0.2">
      <c r="A23" s="1325" t="s">
        <v>296</v>
      </c>
      <c r="B23" s="1325"/>
      <c r="C23" s="1325"/>
      <c r="D23" s="1325"/>
      <c r="E23" s="1325"/>
      <c r="F23" s="1325"/>
      <c r="G23" s="1325"/>
      <c r="H23" s="1325"/>
      <c r="I23" s="1325"/>
      <c r="J23" s="1325"/>
      <c r="K23" s="1325"/>
      <c r="L23" s="1325"/>
      <c r="M23" s="1325"/>
      <c r="N23" s="1325"/>
      <c r="O23" s="1325"/>
      <c r="P23" s="1325"/>
      <c r="Q23" s="1325"/>
      <c r="R23" s="1325"/>
      <c r="S23" s="1325"/>
      <c r="T23" s="1325"/>
      <c r="U23" s="1325"/>
      <c r="V23" s="1325"/>
      <c r="W23" s="38"/>
    </row>
    <row r="24" spans="1:28" s="37" customFormat="1" ht="6" customHeight="1" x14ac:dyDescent="0.25">
      <c r="A24" s="218" t="s">
        <v>39</v>
      </c>
      <c r="B24" s="216"/>
      <c r="C24" s="216"/>
      <c r="D24" s="544"/>
      <c r="E24" s="216"/>
      <c r="F24" s="216"/>
      <c r="G24" s="544"/>
      <c r="H24" s="216"/>
      <c r="I24" s="216"/>
      <c r="J24" s="544"/>
      <c r="N24" s="216"/>
      <c r="O24" s="216"/>
      <c r="P24" s="544"/>
      <c r="Q24" s="216"/>
      <c r="R24" s="86"/>
      <c r="S24" s="86"/>
    </row>
    <row r="25" spans="1:28" s="37" customFormat="1" ht="12.75" customHeight="1" x14ac:dyDescent="0.25">
      <c r="A25" s="1331" t="s">
        <v>194</v>
      </c>
      <c r="B25" s="1331"/>
      <c r="C25" s="1331"/>
      <c r="D25" s="1331"/>
      <c r="E25" s="1331"/>
      <c r="F25" s="1331"/>
      <c r="G25" s="1331"/>
      <c r="H25" s="1331"/>
      <c r="I25" s="1331"/>
      <c r="J25" s="1331"/>
      <c r="K25" s="1331"/>
      <c r="L25" s="1331"/>
      <c r="M25" s="1331"/>
      <c r="N25" s="1331"/>
      <c r="O25" s="1331"/>
      <c r="P25" s="1331"/>
      <c r="Q25" s="1331"/>
      <c r="R25" s="1331"/>
      <c r="S25" s="1331"/>
      <c r="T25" s="1331"/>
      <c r="U25" s="1331"/>
      <c r="V25" s="1331"/>
    </row>
    <row r="26" spans="1:28" ht="12.75" customHeight="1" x14ac:dyDescent="0.2"/>
    <row r="28" spans="1:28" x14ac:dyDescent="0.2">
      <c r="K28" s="708"/>
      <c r="L28" s="708"/>
      <c r="M28" s="708"/>
    </row>
  </sheetData>
  <mergeCells count="12">
    <mergeCell ref="X1:AA1"/>
    <mergeCell ref="T1:V1"/>
    <mergeCell ref="N3:P3"/>
    <mergeCell ref="T3:V3"/>
    <mergeCell ref="A23:V23"/>
    <mergeCell ref="A25:V25"/>
    <mergeCell ref="A2:V2"/>
    <mergeCell ref="B3:D3"/>
    <mergeCell ref="Q3:S3"/>
    <mergeCell ref="E3:G3"/>
    <mergeCell ref="H3:J3"/>
    <mergeCell ref="K3:M3"/>
  </mergeCells>
  <hyperlinks>
    <hyperlink ref="X1:AA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V21"/>
  <sheetViews>
    <sheetView workbookViewId="0">
      <pane ySplit="4" topLeftCell="A5" activePane="bottomLeft" state="frozen"/>
      <selection activeCell="A2" sqref="A2:XFD2"/>
      <selection pane="bottomLeft" activeCell="G23" sqref="G23"/>
    </sheetView>
  </sheetViews>
  <sheetFormatPr defaultColWidth="8.85546875" defaultRowHeight="12.75" x14ac:dyDescent="0.2"/>
  <cols>
    <col min="1" max="22" width="6.7109375" style="3" customWidth="1"/>
    <col min="23" max="16384" width="8.85546875" style="3"/>
  </cols>
  <sheetData>
    <row r="1" spans="1:22" s="74" customFormat="1" ht="30" customHeight="1" x14ac:dyDescent="0.25">
      <c r="A1" s="349"/>
      <c r="B1" s="116"/>
      <c r="C1" s="116"/>
      <c r="D1" s="116"/>
      <c r="E1" s="222"/>
      <c r="F1" s="222"/>
      <c r="G1" s="550"/>
      <c r="H1" s="222"/>
      <c r="I1" s="222"/>
      <c r="J1" s="550"/>
      <c r="K1" s="222"/>
      <c r="L1" s="222"/>
      <c r="M1" s="550"/>
      <c r="N1" s="222"/>
      <c r="O1" s="1311" t="s">
        <v>328</v>
      </c>
      <c r="P1" s="1311"/>
      <c r="Q1" s="1312"/>
      <c r="R1" s="1312"/>
      <c r="S1" s="1312"/>
      <c r="T1" s="1322"/>
      <c r="U1"/>
      <c r="V1"/>
    </row>
    <row r="2" spans="1:22" s="121" customFormat="1" ht="15" customHeight="1" x14ac:dyDescent="0.2">
      <c r="A2" s="1316" t="s">
        <v>510</v>
      </c>
      <c r="B2" s="1316"/>
      <c r="C2" s="1316"/>
      <c r="D2" s="1316"/>
      <c r="E2" s="1316"/>
      <c r="F2" s="1316"/>
      <c r="G2" s="1316"/>
      <c r="H2" s="1316"/>
      <c r="I2" s="1316"/>
      <c r="J2" s="1316"/>
      <c r="K2" s="1316"/>
      <c r="L2" s="1316"/>
      <c r="M2" s="1316"/>
      <c r="N2" s="1316"/>
      <c r="O2" s="1316"/>
      <c r="P2" s="1316"/>
      <c r="Q2" s="1316"/>
      <c r="R2" s="1316"/>
      <c r="S2" s="1316"/>
      <c r="T2" s="1316"/>
      <c r="U2" s="1316"/>
      <c r="V2" s="1316"/>
    </row>
    <row r="3" spans="1:22" ht="30" customHeight="1" x14ac:dyDescent="0.2">
      <c r="B3" s="1326" t="s">
        <v>10</v>
      </c>
      <c r="C3" s="1326"/>
      <c r="D3" s="1326"/>
      <c r="E3" s="1326" t="s">
        <v>25</v>
      </c>
      <c r="F3" s="1326"/>
      <c r="G3" s="1326"/>
      <c r="H3" s="1326" t="s">
        <v>1</v>
      </c>
      <c r="I3" s="1326"/>
      <c r="J3" s="1326"/>
      <c r="K3" s="1326" t="s">
        <v>2</v>
      </c>
      <c r="L3" s="1326"/>
      <c r="M3" s="1326"/>
      <c r="N3" s="1343" t="s">
        <v>282</v>
      </c>
      <c r="O3" s="1343"/>
      <c r="P3" s="1343"/>
      <c r="Q3" s="1326" t="s">
        <v>0</v>
      </c>
      <c r="R3" s="1326"/>
      <c r="S3" s="1326"/>
      <c r="T3" s="1326" t="s">
        <v>35</v>
      </c>
      <c r="U3" s="1326"/>
      <c r="V3" s="1326"/>
    </row>
    <row r="4" spans="1:22" ht="15" customHeight="1" x14ac:dyDescent="0.2">
      <c r="A4" s="4" t="s">
        <v>39</v>
      </c>
      <c r="B4" s="214" t="s">
        <v>28</v>
      </c>
      <c r="C4" s="214" t="s">
        <v>29</v>
      </c>
      <c r="D4" s="542" t="s">
        <v>382</v>
      </c>
      <c r="E4" s="214" t="s">
        <v>28</v>
      </c>
      <c r="F4" s="214" t="s">
        <v>29</v>
      </c>
      <c r="G4" s="542" t="s">
        <v>382</v>
      </c>
      <c r="H4" s="214" t="s">
        <v>28</v>
      </c>
      <c r="I4" s="214" t="s">
        <v>29</v>
      </c>
      <c r="J4" s="542" t="s">
        <v>382</v>
      </c>
      <c r="K4" s="214" t="s">
        <v>28</v>
      </c>
      <c r="L4" s="214" t="s">
        <v>29</v>
      </c>
      <c r="M4" s="542" t="s">
        <v>382</v>
      </c>
      <c r="N4" s="214" t="s">
        <v>28</v>
      </c>
      <c r="O4" s="214" t="s">
        <v>29</v>
      </c>
      <c r="P4" s="542" t="s">
        <v>382</v>
      </c>
      <c r="Q4" s="214" t="s">
        <v>28</v>
      </c>
      <c r="R4" s="214" t="s">
        <v>29</v>
      </c>
      <c r="S4" s="542" t="s">
        <v>382</v>
      </c>
      <c r="T4" s="214" t="s">
        <v>28</v>
      </c>
      <c r="U4" s="214" t="s">
        <v>29</v>
      </c>
      <c r="V4" s="542" t="s">
        <v>382</v>
      </c>
    </row>
    <row r="5" spans="1:22" ht="6" customHeight="1" x14ac:dyDescent="0.2">
      <c r="A5" s="273"/>
      <c r="B5" s="273"/>
      <c r="C5" s="273"/>
      <c r="D5" s="273"/>
      <c r="E5" s="290"/>
      <c r="F5" s="290"/>
      <c r="G5" s="290"/>
      <c r="H5" s="290"/>
      <c r="I5" s="290"/>
      <c r="J5" s="290"/>
      <c r="K5" s="290"/>
      <c r="L5" s="290"/>
      <c r="M5" s="290"/>
      <c r="N5" s="290"/>
      <c r="O5" s="290"/>
      <c r="P5" s="290"/>
      <c r="Q5" s="290"/>
      <c r="R5" s="290"/>
      <c r="S5" s="290"/>
      <c r="T5" s="290"/>
      <c r="U5" s="290"/>
      <c r="V5" s="39"/>
    </row>
    <row r="6" spans="1:22" ht="12.75" customHeight="1" x14ac:dyDescent="0.2">
      <c r="A6" s="5">
        <v>2012</v>
      </c>
      <c r="B6" s="229">
        <v>1109</v>
      </c>
      <c r="C6" s="229">
        <v>1253</v>
      </c>
      <c r="D6" s="229">
        <v>2365</v>
      </c>
      <c r="E6" s="229">
        <v>73.342324743414494</v>
      </c>
      <c r="F6" s="229">
        <v>65.548345823107312</v>
      </c>
      <c r="G6" s="229">
        <v>69.505022303102464</v>
      </c>
      <c r="H6" s="229">
        <v>4.8218983749675637</v>
      </c>
      <c r="I6" s="229">
        <v>9.9332088443034223</v>
      </c>
      <c r="J6" s="229">
        <v>7.3545083748927347</v>
      </c>
      <c r="K6" s="229">
        <v>4.2567382124874795</v>
      </c>
      <c r="L6" s="229">
        <v>4.9664604588973171</v>
      </c>
      <c r="M6" s="229">
        <v>4.6038382665786131</v>
      </c>
      <c r="N6" s="229">
        <v>15.897236514079363</v>
      </c>
      <c r="O6" s="229">
        <v>18.521297061462182</v>
      </c>
      <c r="P6" s="229">
        <v>17.18036985845524</v>
      </c>
      <c r="Q6" s="229">
        <f>H6+K6+N6</f>
        <v>24.975873101534408</v>
      </c>
      <c r="R6" s="229">
        <f>I6+L6+O6</f>
        <v>33.420966364662917</v>
      </c>
      <c r="S6" s="229">
        <v>29.138716499926559</v>
      </c>
      <c r="T6" s="229">
        <v>1.6818021550496605</v>
      </c>
      <c r="U6" s="229">
        <v>1.0306878122277687</v>
      </c>
      <c r="V6" s="229">
        <v>1.3562611969719698</v>
      </c>
    </row>
    <row r="7" spans="1:22" ht="12.75" customHeight="1" x14ac:dyDescent="0.2">
      <c r="A7" s="5">
        <v>2013</v>
      </c>
      <c r="B7" s="229">
        <v>1401</v>
      </c>
      <c r="C7" s="229">
        <v>1473</v>
      </c>
      <c r="D7" s="229">
        <v>2885</v>
      </c>
      <c r="E7" s="229">
        <v>73.80129168370793</v>
      </c>
      <c r="F7" s="229">
        <v>68.138704131291533</v>
      </c>
      <c r="G7" s="229">
        <v>71.041478701498846</v>
      </c>
      <c r="H7" s="229">
        <v>4.4604116810209291</v>
      </c>
      <c r="I7" s="229">
        <v>7.6046421735908973</v>
      </c>
      <c r="J7" s="229">
        <v>5.9544673651120377</v>
      </c>
      <c r="K7" s="229">
        <v>3.1044199463609048</v>
      </c>
      <c r="L7" s="229">
        <v>5.0590038066580449</v>
      </c>
      <c r="M7" s="229">
        <v>4.0319275189202939</v>
      </c>
      <c r="N7" s="229">
        <v>16.092246363268057</v>
      </c>
      <c r="O7" s="229">
        <v>17.66376010596462</v>
      </c>
      <c r="P7" s="229">
        <v>16.924427223348797</v>
      </c>
      <c r="Q7" s="229">
        <f>H7+K7+N7</f>
        <v>23.657077990649888</v>
      </c>
      <c r="R7" s="229">
        <f>I7+L7+O7</f>
        <v>30.327406086213564</v>
      </c>
      <c r="S7" s="229">
        <v>26.910822107380866</v>
      </c>
      <c r="T7" s="229">
        <v>2.5416303256411634</v>
      </c>
      <c r="U7" s="229">
        <v>1.5338897824939361</v>
      </c>
      <c r="V7" s="229">
        <v>2.0476991911179341</v>
      </c>
    </row>
    <row r="8" spans="1:22" ht="12.75" customHeight="1" x14ac:dyDescent="0.2">
      <c r="A8" s="5">
        <v>2014</v>
      </c>
      <c r="B8" s="229">
        <v>1241</v>
      </c>
      <c r="C8" s="229">
        <v>1288</v>
      </c>
      <c r="D8" s="229">
        <v>2539</v>
      </c>
      <c r="E8" s="229">
        <v>71.498325614006774</v>
      </c>
      <c r="F8" s="229">
        <v>71.228013395499133</v>
      </c>
      <c r="G8" s="229">
        <v>71.39835571428047</v>
      </c>
      <c r="H8" s="229">
        <v>4.3970551204633734</v>
      </c>
      <c r="I8" s="229">
        <v>7.1580183188821689</v>
      </c>
      <c r="J8" s="229">
        <v>5.7843992244333871</v>
      </c>
      <c r="K8" s="229">
        <v>4.7892063435511005</v>
      </c>
      <c r="L8" s="229">
        <v>3.0717258281260382</v>
      </c>
      <c r="M8" s="229">
        <v>3.9210312106480045</v>
      </c>
      <c r="N8" s="229">
        <v>17.802652479352684</v>
      </c>
      <c r="O8" s="229">
        <v>16.947381150490685</v>
      </c>
      <c r="P8" s="229">
        <v>17.309231597348777</v>
      </c>
      <c r="Q8" s="229">
        <v>26.988913943367315</v>
      </c>
      <c r="R8" s="229">
        <v>27.177125297498939</v>
      </c>
      <c r="S8" s="229">
        <v>27.014662032430227</v>
      </c>
      <c r="T8" s="229">
        <v>1.5127604426278558</v>
      </c>
      <c r="U8" s="229">
        <v>1.5948613070012121</v>
      </c>
      <c r="V8" s="229">
        <v>1.5869822532913973</v>
      </c>
    </row>
    <row r="9" spans="1:22" x14ac:dyDescent="0.2">
      <c r="A9" s="5">
        <v>2015</v>
      </c>
      <c r="B9" s="229">
        <v>1395</v>
      </c>
      <c r="C9" s="229">
        <v>1460</v>
      </c>
      <c r="D9" s="229">
        <v>2870</v>
      </c>
      <c r="E9" s="229">
        <v>74.465975427179359</v>
      </c>
      <c r="F9" s="229">
        <v>71.883838570406027</v>
      </c>
      <c r="G9" s="229">
        <v>73.162398955129134</v>
      </c>
      <c r="H9" s="229">
        <v>3.8892946376235367</v>
      </c>
      <c r="I9" s="229">
        <v>7.2205926617085705</v>
      </c>
      <c r="J9" s="229">
        <v>5.4976215393679588</v>
      </c>
      <c r="K9" s="229">
        <v>3.2625170733032109</v>
      </c>
      <c r="L9" s="229">
        <v>3.631454511660122</v>
      </c>
      <c r="M9" s="229">
        <v>3.460829431504743</v>
      </c>
      <c r="N9" s="229">
        <v>16.149988026248025</v>
      </c>
      <c r="O9" s="229">
        <v>16.271861521548832</v>
      </c>
      <c r="P9" s="229">
        <v>16.264950833034892</v>
      </c>
      <c r="Q9" s="229">
        <v>23.301799737174733</v>
      </c>
      <c r="R9" s="229">
        <v>27.123908694917592</v>
      </c>
      <c r="S9" s="229">
        <v>25.223401803907585</v>
      </c>
      <c r="T9" s="229">
        <v>2.2322248356460088</v>
      </c>
      <c r="U9" s="229">
        <v>0.99225273467595032</v>
      </c>
      <c r="V9" s="229">
        <v>1.6141992409640236</v>
      </c>
    </row>
    <row r="10" spans="1:22" x14ac:dyDescent="0.2">
      <c r="A10" s="5">
        <v>2016</v>
      </c>
      <c r="B10" s="229">
        <v>1342</v>
      </c>
      <c r="C10" s="229">
        <v>1542</v>
      </c>
      <c r="D10" s="229">
        <v>2930</v>
      </c>
      <c r="E10" s="229">
        <v>76.462083753862814</v>
      </c>
      <c r="F10" s="229">
        <v>74.329815311039766</v>
      </c>
      <c r="G10" s="229">
        <v>75.345095119950713</v>
      </c>
      <c r="H10" s="229">
        <v>3.3326973161753011</v>
      </c>
      <c r="I10" s="229">
        <v>4.7878163271546414</v>
      </c>
      <c r="J10" s="229">
        <v>4.1053172366021604</v>
      </c>
      <c r="K10" s="229">
        <v>3.5061291262293048</v>
      </c>
      <c r="L10" s="229">
        <v>2.8681299235365407</v>
      </c>
      <c r="M10" s="229">
        <v>3.2520548624993402</v>
      </c>
      <c r="N10" s="229">
        <v>15.502722853233106</v>
      </c>
      <c r="O10" s="229">
        <v>16.852904803881628</v>
      </c>
      <c r="P10" s="229">
        <v>16.102306097686448</v>
      </c>
      <c r="Q10" s="229">
        <v>22.34154929563773</v>
      </c>
      <c r="R10" s="229">
        <v>24.508851054572865</v>
      </c>
      <c r="S10" s="229">
        <v>23.459678196788097</v>
      </c>
      <c r="T10" s="229">
        <v>1.1963669504995469</v>
      </c>
      <c r="U10" s="229">
        <v>1.1613336343861687</v>
      </c>
      <c r="V10" s="229">
        <v>1.1952266832618865</v>
      </c>
    </row>
    <row r="11" spans="1:22" x14ac:dyDescent="0.2">
      <c r="A11" s="895">
        <v>2017</v>
      </c>
      <c r="B11" s="229">
        <v>1575</v>
      </c>
      <c r="C11" s="229">
        <v>1694</v>
      </c>
      <c r="D11" s="229">
        <v>3326</v>
      </c>
      <c r="E11" s="229">
        <v>75.70311675272859</v>
      </c>
      <c r="F11" s="229">
        <v>72.995297019233632</v>
      </c>
      <c r="G11" s="229">
        <v>74.531780308135794</v>
      </c>
      <c r="H11" s="229">
        <v>2.5677760752278509</v>
      </c>
      <c r="I11" s="229">
        <v>4.4170822757192276</v>
      </c>
      <c r="J11" s="229">
        <v>3.503748384815522</v>
      </c>
      <c r="K11" s="229">
        <v>2.1504651643583887</v>
      </c>
      <c r="L11" s="229">
        <v>2.792675634524254</v>
      </c>
      <c r="M11" s="229">
        <v>2.4419237737451804</v>
      </c>
      <c r="N11" s="229">
        <v>16.943106828952828</v>
      </c>
      <c r="O11" s="229">
        <v>18.10575575334094</v>
      </c>
      <c r="P11" s="229">
        <v>17.341833788546406</v>
      </c>
      <c r="Q11" s="229">
        <v>21.66134806853907</v>
      </c>
      <c r="R11" s="229">
        <v>25.315513663584483</v>
      </c>
      <c r="S11" s="229">
        <v>23.287505947107011</v>
      </c>
      <c r="T11" s="229">
        <v>2.6355351787331824</v>
      </c>
      <c r="U11" s="229">
        <v>1.6891893171806154</v>
      </c>
      <c r="V11" s="229">
        <v>2.180713744758461</v>
      </c>
    </row>
    <row r="12" spans="1:22" x14ac:dyDescent="0.2">
      <c r="A12" s="895">
        <v>2018</v>
      </c>
      <c r="B12" s="229">
        <v>1621</v>
      </c>
      <c r="C12" s="229">
        <v>1734</v>
      </c>
      <c r="D12" s="229">
        <v>3406</v>
      </c>
      <c r="E12" s="229">
        <v>79.366735258667859</v>
      </c>
      <c r="F12" s="229">
        <v>71.870604403625137</v>
      </c>
      <c r="G12" s="229">
        <v>75.769102700346139</v>
      </c>
      <c r="H12" s="229">
        <v>2.4663551404298119</v>
      </c>
      <c r="I12" s="229">
        <v>3.8935312665253239</v>
      </c>
      <c r="J12" s="229">
        <v>3.1241462804119724</v>
      </c>
      <c r="K12" s="229">
        <v>1.2847954916760875</v>
      </c>
      <c r="L12" s="229">
        <v>2.7269620376466004</v>
      </c>
      <c r="M12" s="229">
        <v>1.9673662666250635</v>
      </c>
      <c r="N12" s="229">
        <v>14.989436975759377</v>
      </c>
      <c r="O12" s="229">
        <v>19.637983883301342</v>
      </c>
      <c r="P12" s="229">
        <v>17.226303697872069</v>
      </c>
      <c r="Q12" s="229">
        <v>18.740587607865276</v>
      </c>
      <c r="R12" s="229">
        <v>26.258477187473268</v>
      </c>
      <c r="S12" s="229">
        <v>22.317816244909103</v>
      </c>
      <c r="T12" s="229">
        <v>1.8926771334664576</v>
      </c>
      <c r="U12" s="229">
        <v>1.8709184089016779</v>
      </c>
      <c r="V12" s="229">
        <v>1.9130810547437722</v>
      </c>
    </row>
    <row r="13" spans="1:22" ht="6" customHeight="1" x14ac:dyDescent="0.2">
      <c r="A13" s="965"/>
      <c r="B13" s="965"/>
      <c r="C13" s="965"/>
      <c r="D13" s="965"/>
      <c r="E13" s="965"/>
      <c r="F13" s="965"/>
      <c r="G13" s="965"/>
      <c r="H13" s="965"/>
      <c r="I13" s="966"/>
      <c r="J13" s="966"/>
      <c r="K13" s="966"/>
      <c r="L13" s="966"/>
      <c r="M13" s="966"/>
      <c r="N13" s="966"/>
      <c r="O13" s="966"/>
      <c r="P13" s="966"/>
      <c r="Q13" s="966"/>
      <c r="R13" s="966"/>
      <c r="S13" s="966"/>
      <c r="T13" s="966"/>
      <c r="U13" s="966"/>
      <c r="V13" s="966"/>
    </row>
    <row r="14" spans="1:22" s="37" customFormat="1" ht="12.75" customHeight="1" x14ac:dyDescent="0.25">
      <c r="A14" s="1331" t="s">
        <v>194</v>
      </c>
      <c r="B14" s="1331"/>
      <c r="C14" s="1331"/>
      <c r="D14" s="1331"/>
      <c r="E14" s="1331"/>
      <c r="F14" s="1331"/>
      <c r="G14" s="1331"/>
      <c r="H14" s="1331"/>
      <c r="I14" s="1331"/>
      <c r="J14" s="1331"/>
      <c r="K14" s="1331"/>
      <c r="L14" s="1331"/>
      <c r="M14" s="1331"/>
      <c r="N14" s="1331"/>
      <c r="O14" s="1331"/>
      <c r="P14" s="1331"/>
      <c r="Q14" s="1331"/>
      <c r="R14" s="1331"/>
      <c r="S14" s="1331"/>
      <c r="T14" s="1331"/>
      <c r="U14" s="1331"/>
      <c r="V14" s="1331"/>
    </row>
    <row r="16" spans="1:22" x14ac:dyDescent="0.2">
      <c r="C16" s="978"/>
      <c r="E16" s="978"/>
      <c r="H16" s="978"/>
      <c r="K16" s="978"/>
      <c r="N16" s="978"/>
      <c r="Q16" s="978"/>
      <c r="S16" s="941"/>
      <c r="V16" s="978"/>
    </row>
    <row r="17" spans="11:18" x14ac:dyDescent="0.2">
      <c r="P17" s="941"/>
    </row>
    <row r="18" spans="11:18" x14ac:dyDescent="0.2">
      <c r="K18" s="708"/>
      <c r="Q18" s="941"/>
    </row>
    <row r="21" spans="11:18" x14ac:dyDescent="0.2">
      <c r="R21" s="708"/>
    </row>
  </sheetData>
  <mergeCells count="10">
    <mergeCell ref="N3:P3"/>
    <mergeCell ref="T3:V3"/>
    <mergeCell ref="A14:V14"/>
    <mergeCell ref="O1:T1"/>
    <mergeCell ref="A2:V2"/>
    <mergeCell ref="B3:D3"/>
    <mergeCell ref="E3:G3"/>
    <mergeCell ref="Q3:S3"/>
    <mergeCell ref="H3:J3"/>
    <mergeCell ref="K3:M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7"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O34"/>
  <sheetViews>
    <sheetView zoomScaleNormal="100" workbookViewId="0">
      <pane ySplit="4" topLeftCell="A5" activePane="bottomLeft" state="frozen"/>
      <selection activeCell="A2" sqref="A2:XFD2"/>
      <selection pane="bottomLeft" activeCell="J28" sqref="J28"/>
    </sheetView>
  </sheetViews>
  <sheetFormatPr defaultColWidth="9.140625" defaultRowHeight="12.75" x14ac:dyDescent="0.2"/>
  <cols>
    <col min="1" max="1" width="6.7109375" style="18" customWidth="1"/>
    <col min="2" max="3" width="5.7109375" style="18" customWidth="1"/>
    <col min="4" max="4" width="5.7109375" style="553" customWidth="1"/>
    <col min="5" max="6" width="5.7109375" style="18" customWidth="1"/>
    <col min="7" max="7" width="5.7109375" style="553" customWidth="1"/>
    <col min="8" max="9" width="5.7109375" style="18" customWidth="1"/>
    <col min="10" max="10" width="5.7109375" style="553" customWidth="1"/>
    <col min="11" max="12" width="5.7109375" style="18" customWidth="1"/>
    <col min="13" max="13" width="5.7109375" style="553" customWidth="1"/>
    <col min="14" max="15" width="5.7109375" style="18" customWidth="1"/>
    <col min="16" max="16" width="5.7109375" style="553" customWidth="1"/>
    <col min="17" max="18" width="5.7109375" style="18" customWidth="1"/>
    <col min="19" max="19" width="5.7109375" style="553" customWidth="1"/>
    <col min="20" max="21" width="5.7109375" style="18" customWidth="1"/>
    <col min="22" max="22" width="5.7109375" style="553" customWidth="1"/>
    <col min="23" max="24" width="5.7109375" style="18" customWidth="1"/>
    <col min="25" max="25" width="5.7109375" style="553" customWidth="1"/>
    <col min="26" max="27" width="5.7109375" style="18" customWidth="1"/>
    <col min="28" max="28" width="5.7109375" style="553" customWidth="1"/>
    <col min="29" max="30" width="5.7109375" style="18" customWidth="1"/>
    <col min="31" max="31" width="5.7109375" style="553" customWidth="1"/>
    <col min="32" max="33" width="5.7109375" style="18" customWidth="1"/>
    <col min="34" max="34" width="5.7109375" style="553" customWidth="1"/>
    <col min="35" max="36" width="5.7109375" style="18" customWidth="1"/>
    <col min="37" max="37" width="5.7109375" style="553" customWidth="1"/>
    <col min="38" max="39" width="5.7109375" style="18" customWidth="1"/>
    <col min="40" max="40" width="5.7109375" style="553" customWidth="1"/>
    <col min="41" max="42" width="8.7109375" style="18" customWidth="1"/>
    <col min="43" max="16384" width="9.140625" style="18"/>
  </cols>
  <sheetData>
    <row r="1" spans="1:41" s="74" customFormat="1" ht="30" customHeight="1" x14ac:dyDescent="0.25">
      <c r="A1" s="349"/>
      <c r="B1" s="222"/>
      <c r="C1" s="222"/>
      <c r="D1" s="550"/>
      <c r="E1" s="824"/>
      <c r="F1" s="824"/>
      <c r="G1" s="824"/>
      <c r="H1" s="824"/>
      <c r="I1" s="824"/>
      <c r="J1" s="824"/>
      <c r="K1" s="824"/>
      <c r="L1" s="222"/>
      <c r="M1" s="550"/>
      <c r="N1" s="222"/>
      <c r="O1" s="1311" t="s">
        <v>328</v>
      </c>
      <c r="P1" s="1311"/>
      <c r="Q1" s="1312"/>
      <c r="R1" s="1312"/>
      <c r="S1" s="1312"/>
      <c r="T1" s="1322"/>
      <c r="AL1" s="1321" t="s">
        <v>200</v>
      </c>
      <c r="AM1" s="1322"/>
      <c r="AN1" s="1322"/>
    </row>
    <row r="2" spans="1:41" s="220" customFormat="1" ht="15" customHeight="1" x14ac:dyDescent="0.2">
      <c r="A2" s="1317" t="s">
        <v>501</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1317"/>
    </row>
    <row r="3" spans="1:41" ht="69.95" customHeight="1" x14ac:dyDescent="0.2">
      <c r="B3" s="1354" t="s">
        <v>10</v>
      </c>
      <c r="C3" s="1354"/>
      <c r="D3" s="1354"/>
      <c r="E3" s="1354" t="s">
        <v>14</v>
      </c>
      <c r="F3" s="1354"/>
      <c r="G3" s="1354"/>
      <c r="H3" s="1354" t="s">
        <v>40</v>
      </c>
      <c r="I3" s="1354"/>
      <c r="J3" s="1354"/>
      <c r="K3" s="1354" t="s">
        <v>41</v>
      </c>
      <c r="L3" s="1354"/>
      <c r="M3" s="1354"/>
      <c r="N3" s="1354" t="s">
        <v>140</v>
      </c>
      <c r="O3" s="1354"/>
      <c r="P3" s="1354"/>
      <c r="Q3" s="1354" t="s">
        <v>128</v>
      </c>
      <c r="R3" s="1354"/>
      <c r="S3" s="1354"/>
      <c r="T3" s="1354" t="s">
        <v>42</v>
      </c>
      <c r="U3" s="1354"/>
      <c r="V3" s="1354"/>
      <c r="W3" s="1354" t="s">
        <v>129</v>
      </c>
      <c r="X3" s="1354"/>
      <c r="Y3" s="1354"/>
      <c r="Z3" s="1354" t="s">
        <v>70</v>
      </c>
      <c r="AA3" s="1354"/>
      <c r="AB3" s="1354"/>
      <c r="AC3" s="1354" t="s">
        <v>197</v>
      </c>
      <c r="AD3" s="1354"/>
      <c r="AE3" s="1354"/>
      <c r="AF3" s="1354" t="s">
        <v>142</v>
      </c>
      <c r="AG3" s="1354"/>
      <c r="AH3" s="1354"/>
      <c r="AI3" s="1354" t="s">
        <v>141</v>
      </c>
      <c r="AJ3" s="1354"/>
      <c r="AK3" s="1354"/>
      <c r="AL3" s="1354" t="s">
        <v>35</v>
      </c>
      <c r="AM3" s="1354"/>
      <c r="AN3" s="1354"/>
    </row>
    <row r="4" spans="1:41" ht="15" customHeight="1" x14ac:dyDescent="0.2">
      <c r="A4" s="18" t="s">
        <v>39</v>
      </c>
      <c r="B4" s="215" t="s">
        <v>28</v>
      </c>
      <c r="C4" s="215" t="s">
        <v>29</v>
      </c>
      <c r="D4" s="549" t="s">
        <v>382</v>
      </c>
      <c r="E4" s="215" t="s">
        <v>28</v>
      </c>
      <c r="F4" s="215" t="s">
        <v>29</v>
      </c>
      <c r="G4" s="549" t="s">
        <v>382</v>
      </c>
      <c r="H4" s="215" t="s">
        <v>28</v>
      </c>
      <c r="I4" s="215" t="s">
        <v>29</v>
      </c>
      <c r="J4" s="549" t="s">
        <v>382</v>
      </c>
      <c r="K4" s="215" t="s">
        <v>28</v>
      </c>
      <c r="L4" s="215" t="s">
        <v>29</v>
      </c>
      <c r="M4" s="549" t="s">
        <v>382</v>
      </c>
      <c r="N4" s="215" t="s">
        <v>28</v>
      </c>
      <c r="O4" s="215" t="s">
        <v>29</v>
      </c>
      <c r="P4" s="549" t="s">
        <v>382</v>
      </c>
      <c r="Q4" s="215" t="s">
        <v>28</v>
      </c>
      <c r="R4" s="215" t="s">
        <v>29</v>
      </c>
      <c r="S4" s="549" t="s">
        <v>382</v>
      </c>
      <c r="T4" s="215" t="s">
        <v>28</v>
      </c>
      <c r="U4" s="215" t="s">
        <v>29</v>
      </c>
      <c r="V4" s="549" t="s">
        <v>382</v>
      </c>
      <c r="W4" s="215" t="s">
        <v>28</v>
      </c>
      <c r="X4" s="215" t="s">
        <v>29</v>
      </c>
      <c r="Y4" s="549" t="s">
        <v>382</v>
      </c>
      <c r="Z4" s="215" t="s">
        <v>28</v>
      </c>
      <c r="AA4" s="215" t="s">
        <v>29</v>
      </c>
      <c r="AB4" s="549" t="s">
        <v>382</v>
      </c>
      <c r="AC4" s="215" t="s">
        <v>28</v>
      </c>
      <c r="AD4" s="215" t="s">
        <v>29</v>
      </c>
      <c r="AE4" s="549" t="s">
        <v>382</v>
      </c>
      <c r="AF4" s="215" t="s">
        <v>28</v>
      </c>
      <c r="AG4" s="215" t="s">
        <v>29</v>
      </c>
      <c r="AH4" s="549" t="s">
        <v>382</v>
      </c>
      <c r="AI4" s="215" t="s">
        <v>28</v>
      </c>
      <c r="AJ4" s="215" t="s">
        <v>29</v>
      </c>
      <c r="AK4" s="549" t="s">
        <v>382</v>
      </c>
      <c r="AL4" s="215" t="s">
        <v>28</v>
      </c>
      <c r="AM4" s="215" t="s">
        <v>29</v>
      </c>
      <c r="AN4" s="549" t="s">
        <v>382</v>
      </c>
    </row>
    <row r="5" spans="1:41" ht="6" customHeight="1" x14ac:dyDescent="0.2">
      <c r="A5" s="231"/>
      <c r="B5" s="296"/>
      <c r="C5" s="296"/>
      <c r="D5" s="296"/>
      <c r="E5" s="297"/>
      <c r="F5" s="297"/>
      <c r="G5" s="297"/>
      <c r="H5" s="297"/>
      <c r="I5" s="297"/>
      <c r="J5" s="297"/>
      <c r="K5" s="250"/>
      <c r="L5" s="250"/>
      <c r="M5" s="250"/>
      <c r="N5" s="297"/>
      <c r="O5" s="297"/>
      <c r="P5" s="297"/>
      <c r="Q5" s="250"/>
      <c r="R5" s="250"/>
      <c r="S5" s="250"/>
      <c r="T5" s="297"/>
      <c r="U5" s="297"/>
      <c r="V5" s="297"/>
      <c r="W5" s="250"/>
      <c r="X5" s="250"/>
      <c r="Y5" s="250"/>
      <c r="Z5" s="250"/>
      <c r="AA5" s="250"/>
      <c r="AB5" s="250"/>
      <c r="AC5" s="297"/>
      <c r="AD5" s="297"/>
      <c r="AE5" s="297"/>
      <c r="AF5" s="250"/>
      <c r="AG5" s="250"/>
      <c r="AH5" s="250"/>
      <c r="AI5" s="297"/>
      <c r="AJ5" s="297"/>
      <c r="AK5" s="297"/>
      <c r="AL5" s="297"/>
      <c r="AM5" s="297"/>
      <c r="AN5" s="31"/>
      <c r="AO5" s="40"/>
    </row>
    <row r="6" spans="1:41" ht="12.75" customHeight="1" x14ac:dyDescent="0.2">
      <c r="A6" s="286">
        <v>1997</v>
      </c>
      <c r="B6" s="30">
        <v>379</v>
      </c>
      <c r="C6" s="30">
        <v>497</v>
      </c>
      <c r="D6" s="30">
        <v>876</v>
      </c>
      <c r="E6" s="30">
        <v>58.122482473427986</v>
      </c>
      <c r="F6" s="30">
        <v>56.66584690254227</v>
      </c>
      <c r="G6" s="30">
        <v>57.302749000484098</v>
      </c>
      <c r="H6" s="30">
        <v>17.1060645195858</v>
      </c>
      <c r="I6" s="30">
        <v>16.953459343006504</v>
      </c>
      <c r="J6" s="30">
        <v>17.020184719663924</v>
      </c>
      <c r="K6" s="32" t="s">
        <v>37</v>
      </c>
      <c r="L6" s="32" t="s">
        <v>37</v>
      </c>
      <c r="M6" s="32" t="s">
        <v>37</v>
      </c>
      <c r="N6" s="30">
        <v>53.088225136344278</v>
      </c>
      <c r="O6" s="30">
        <v>57.142066258352706</v>
      </c>
      <c r="P6" s="30">
        <v>55.369557082454904</v>
      </c>
      <c r="Q6" s="672" t="s">
        <v>37</v>
      </c>
      <c r="R6" s="672" t="s">
        <v>37</v>
      </c>
      <c r="S6" s="672" t="s">
        <v>37</v>
      </c>
      <c r="T6" s="30">
        <v>8.0750466462812387</v>
      </c>
      <c r="U6" s="30">
        <v>11.664037371307989</v>
      </c>
      <c r="V6" s="30">
        <v>10.094780264071398</v>
      </c>
      <c r="W6" s="32" t="s">
        <v>37</v>
      </c>
      <c r="X6" s="32" t="s">
        <v>37</v>
      </c>
      <c r="Y6" s="32" t="s">
        <v>37</v>
      </c>
      <c r="Z6" s="32" t="s">
        <v>37</v>
      </c>
      <c r="AA6" s="32" t="s">
        <v>37</v>
      </c>
      <c r="AB6" s="32" t="s">
        <v>37</v>
      </c>
      <c r="AC6" s="30">
        <v>24.26600834290349</v>
      </c>
      <c r="AD6" s="30">
        <v>36.832968798175195</v>
      </c>
      <c r="AE6" s="30">
        <v>31.338167189110244</v>
      </c>
      <c r="AF6" s="32" t="s">
        <v>37</v>
      </c>
      <c r="AG6" s="32" t="s">
        <v>37</v>
      </c>
      <c r="AH6" s="32" t="s">
        <v>37</v>
      </c>
      <c r="AI6" s="30">
        <v>7.8027937279085986</v>
      </c>
      <c r="AJ6" s="30">
        <v>11.007048207761827</v>
      </c>
      <c r="AK6" s="30">
        <v>9.6060139055996494</v>
      </c>
      <c r="AL6" s="30">
        <v>4.1243545838765066</v>
      </c>
      <c r="AM6" s="30">
        <v>2.3084526374763681</v>
      </c>
      <c r="AN6" s="30">
        <v>3.1024410464075842</v>
      </c>
      <c r="AO6" s="833"/>
    </row>
    <row r="7" spans="1:41" ht="12.75" customHeight="1" x14ac:dyDescent="0.2">
      <c r="A7" s="219">
        <v>1998</v>
      </c>
      <c r="B7" s="30">
        <v>762</v>
      </c>
      <c r="C7" s="30">
        <v>923</v>
      </c>
      <c r="D7" s="30">
        <v>1685</v>
      </c>
      <c r="E7" s="30">
        <v>64.047189170328281</v>
      </c>
      <c r="F7" s="30">
        <v>60.966773019718879</v>
      </c>
      <c r="G7" s="30">
        <v>62.411217984852108</v>
      </c>
      <c r="H7" s="30">
        <v>23.02307341934192</v>
      </c>
      <c r="I7" s="30">
        <v>20.478120242847005</v>
      </c>
      <c r="J7" s="30">
        <v>21.671480043133446</v>
      </c>
      <c r="K7" s="32" t="s">
        <v>37</v>
      </c>
      <c r="L7" s="32" t="s">
        <v>37</v>
      </c>
      <c r="M7" s="32" t="s">
        <v>37</v>
      </c>
      <c r="N7" s="30">
        <v>56.991179428296633</v>
      </c>
      <c r="O7" s="30">
        <v>59.190646683992455</v>
      </c>
      <c r="P7" s="30">
        <v>58.159289475048936</v>
      </c>
      <c r="Q7" s="30">
        <v>3.3513872621309164</v>
      </c>
      <c r="R7" s="30">
        <v>8.722404802561222</v>
      </c>
      <c r="S7" s="30">
        <v>6.2038687137304649</v>
      </c>
      <c r="T7" s="32" t="s">
        <v>37</v>
      </c>
      <c r="U7" s="32" t="s">
        <v>37</v>
      </c>
      <c r="V7" s="32" t="s">
        <v>37</v>
      </c>
      <c r="W7" s="30">
        <v>4.9259178757881221</v>
      </c>
      <c r="X7" s="30">
        <v>10.289216309607065</v>
      </c>
      <c r="Y7" s="30">
        <v>7.7742998046685035</v>
      </c>
      <c r="Z7" s="32" t="s">
        <v>37</v>
      </c>
      <c r="AA7" s="32" t="s">
        <v>37</v>
      </c>
      <c r="AB7" s="32" t="s">
        <v>37</v>
      </c>
      <c r="AC7" s="30">
        <v>24.741262381874453</v>
      </c>
      <c r="AD7" s="30">
        <v>37.833324790570508</v>
      </c>
      <c r="AE7" s="30">
        <v>31.69429593703828</v>
      </c>
      <c r="AF7" s="32" t="s">
        <v>37</v>
      </c>
      <c r="AG7" s="32" t="s">
        <v>37</v>
      </c>
      <c r="AH7" s="32" t="s">
        <v>37</v>
      </c>
      <c r="AI7" s="30">
        <v>10.728487857630379</v>
      </c>
      <c r="AJ7" s="30">
        <v>15.682618098511838</v>
      </c>
      <c r="AK7" s="30">
        <v>13.359565584438442</v>
      </c>
      <c r="AL7" s="30">
        <v>1.5065192464205437</v>
      </c>
      <c r="AM7" s="30">
        <v>5.687158635057863E-2</v>
      </c>
      <c r="AN7" s="30">
        <v>0.73662917799723948</v>
      </c>
      <c r="AO7" s="833"/>
    </row>
    <row r="8" spans="1:41" ht="12.75" customHeight="1" x14ac:dyDescent="0.2">
      <c r="A8" s="219">
        <v>1999</v>
      </c>
      <c r="B8" s="30">
        <v>774</v>
      </c>
      <c r="C8" s="30">
        <v>941</v>
      </c>
      <c r="D8" s="30">
        <v>1715</v>
      </c>
      <c r="E8" s="30">
        <v>66.644723266447699</v>
      </c>
      <c r="F8" s="30">
        <v>64.306426301682819</v>
      </c>
      <c r="G8" s="30">
        <v>65.355881131621871</v>
      </c>
      <c r="H8" s="30">
        <v>19.228444703542582</v>
      </c>
      <c r="I8" s="30">
        <v>18.877008819739824</v>
      </c>
      <c r="J8" s="30">
        <v>19.034737325241306</v>
      </c>
      <c r="K8" s="32" t="s">
        <v>37</v>
      </c>
      <c r="L8" s="32" t="s">
        <v>37</v>
      </c>
      <c r="M8" s="32" t="s">
        <v>37</v>
      </c>
      <c r="N8" s="30">
        <v>56.778525486261429</v>
      </c>
      <c r="O8" s="30">
        <v>54.479143571846414</v>
      </c>
      <c r="P8" s="30">
        <v>55.511132875309698</v>
      </c>
      <c r="Q8" s="30">
        <v>4.4408307372616651</v>
      </c>
      <c r="R8" s="30">
        <v>8.597299681797768</v>
      </c>
      <c r="S8" s="30">
        <v>6.7318281548401151</v>
      </c>
      <c r="T8" s="32" t="s">
        <v>37</v>
      </c>
      <c r="U8" s="32" t="s">
        <v>37</v>
      </c>
      <c r="V8" s="32" t="s">
        <v>37</v>
      </c>
      <c r="W8" s="30">
        <v>4.5387152407454492</v>
      </c>
      <c r="X8" s="30">
        <v>8.1178291964215088</v>
      </c>
      <c r="Y8" s="30">
        <v>6.5114812926732144</v>
      </c>
      <c r="Z8" s="32" t="s">
        <v>37</v>
      </c>
      <c r="AA8" s="32" t="s">
        <v>37</v>
      </c>
      <c r="AB8" s="32" t="s">
        <v>37</v>
      </c>
      <c r="AC8" s="30">
        <v>24.80238545755266</v>
      </c>
      <c r="AD8" s="30">
        <v>34.845508599896846</v>
      </c>
      <c r="AE8" s="30">
        <v>30.338038313513181</v>
      </c>
      <c r="AF8" s="32" t="s">
        <v>37</v>
      </c>
      <c r="AG8" s="32" t="s">
        <v>37</v>
      </c>
      <c r="AH8" s="32" t="s">
        <v>37</v>
      </c>
      <c r="AI8" s="30">
        <v>10.869321435830422</v>
      </c>
      <c r="AJ8" s="30">
        <v>14.199774903948326</v>
      </c>
      <c r="AK8" s="30">
        <v>12.70502871444568</v>
      </c>
      <c r="AL8" s="30">
        <v>0.27261208920948488</v>
      </c>
      <c r="AM8" s="30">
        <v>0.11682400695866545</v>
      </c>
      <c r="AN8" s="30">
        <v>0.18674350727401554</v>
      </c>
      <c r="AO8" s="833"/>
    </row>
    <row r="9" spans="1:41" ht="12.75" customHeight="1" x14ac:dyDescent="0.2">
      <c r="A9" s="219">
        <v>2000</v>
      </c>
      <c r="B9" s="30">
        <v>773</v>
      </c>
      <c r="C9" s="30">
        <v>995</v>
      </c>
      <c r="D9" s="30">
        <v>1768</v>
      </c>
      <c r="E9" s="30">
        <v>66.161525727660987</v>
      </c>
      <c r="F9" s="30">
        <v>56.489424097437869</v>
      </c>
      <c r="G9" s="30">
        <v>60.819757787571262</v>
      </c>
      <c r="H9" s="30">
        <v>16.318225779094504</v>
      </c>
      <c r="I9" s="30">
        <v>20.848569012223418</v>
      </c>
      <c r="J9" s="30">
        <v>18.82027168033968</v>
      </c>
      <c r="K9" s="32" t="s">
        <v>37</v>
      </c>
      <c r="L9" s="32" t="s">
        <v>37</v>
      </c>
      <c r="M9" s="32" t="s">
        <v>37</v>
      </c>
      <c r="N9" s="30">
        <v>48.996456924754824</v>
      </c>
      <c r="O9" s="30">
        <v>57.372709128028163</v>
      </c>
      <c r="P9" s="30">
        <v>53.622545151301914</v>
      </c>
      <c r="Q9" s="30">
        <v>3.1573600144170717</v>
      </c>
      <c r="R9" s="30">
        <v>5.9399638396084367</v>
      </c>
      <c r="S9" s="30">
        <v>4.6941536164331783</v>
      </c>
      <c r="T9" s="32" t="s">
        <v>37</v>
      </c>
      <c r="U9" s="32" t="s">
        <v>37</v>
      </c>
      <c r="V9" s="32" t="s">
        <v>37</v>
      </c>
      <c r="W9" s="30">
        <v>4.9473701825274423</v>
      </c>
      <c r="X9" s="30">
        <v>8.1957962000701094</v>
      </c>
      <c r="Y9" s="30">
        <v>6.7414309378485413</v>
      </c>
      <c r="Z9" s="32" t="s">
        <v>37</v>
      </c>
      <c r="AA9" s="32" t="s">
        <v>37</v>
      </c>
      <c r="AB9" s="32" t="s">
        <v>37</v>
      </c>
      <c r="AC9" s="30">
        <v>18.691399510477488</v>
      </c>
      <c r="AD9" s="30">
        <v>31.183939602752879</v>
      </c>
      <c r="AE9" s="30">
        <v>25.590856599169609</v>
      </c>
      <c r="AF9" s="32" t="s">
        <v>37</v>
      </c>
      <c r="AG9" s="32" t="s">
        <v>37</v>
      </c>
      <c r="AH9" s="32" t="s">
        <v>37</v>
      </c>
      <c r="AI9" s="30">
        <v>7.4531213699735952</v>
      </c>
      <c r="AJ9" s="30">
        <v>13.029050640231739</v>
      </c>
      <c r="AK9" s="30">
        <v>10.532629976355151</v>
      </c>
      <c r="AL9" s="30">
        <v>1.8897726363527503</v>
      </c>
      <c r="AM9" s="30">
        <v>0.72880755535483432</v>
      </c>
      <c r="AN9" s="30">
        <v>1.2485876812795689</v>
      </c>
      <c r="AO9" s="833"/>
    </row>
    <row r="10" spans="1:41" ht="12.75" customHeight="1" x14ac:dyDescent="0.2">
      <c r="A10" s="219">
        <v>2001</v>
      </c>
      <c r="B10" s="30">
        <v>813</v>
      </c>
      <c r="C10" s="30">
        <v>979</v>
      </c>
      <c r="D10" s="30">
        <v>1793</v>
      </c>
      <c r="E10" s="30">
        <v>58.629602033139214</v>
      </c>
      <c r="F10" s="30">
        <v>60.345780288103981</v>
      </c>
      <c r="G10" s="30">
        <v>59.50960067214627</v>
      </c>
      <c r="H10" s="30">
        <v>17.84252110759078</v>
      </c>
      <c r="I10" s="30">
        <v>15.638481090784556</v>
      </c>
      <c r="J10" s="30">
        <v>16.660124450784387</v>
      </c>
      <c r="K10" s="32" t="s">
        <v>37</v>
      </c>
      <c r="L10" s="32" t="s">
        <v>37</v>
      </c>
      <c r="M10" s="32" t="s">
        <v>37</v>
      </c>
      <c r="N10" s="30">
        <v>52.109758297333052</v>
      </c>
      <c r="O10" s="30">
        <v>54.486712055528187</v>
      </c>
      <c r="P10" s="30">
        <v>53.344898331206622</v>
      </c>
      <c r="Q10" s="30">
        <v>3.431535138725355</v>
      </c>
      <c r="R10" s="30">
        <v>5.637147352990775</v>
      </c>
      <c r="S10" s="30">
        <v>4.6028360960753947</v>
      </c>
      <c r="T10" s="32" t="s">
        <v>37</v>
      </c>
      <c r="U10" s="32" t="s">
        <v>37</v>
      </c>
      <c r="V10" s="32" t="s">
        <v>37</v>
      </c>
      <c r="W10" s="30">
        <v>3.0937843268744802</v>
      </c>
      <c r="X10" s="30">
        <v>5.8238983828333595</v>
      </c>
      <c r="Y10" s="30">
        <v>4.5442716278447275</v>
      </c>
      <c r="Z10" s="32" t="s">
        <v>37</v>
      </c>
      <c r="AA10" s="32" t="s">
        <v>37</v>
      </c>
      <c r="AB10" s="32" t="s">
        <v>37</v>
      </c>
      <c r="AC10" s="30">
        <v>22.789678188250875</v>
      </c>
      <c r="AD10" s="30">
        <v>36.45877319827116</v>
      </c>
      <c r="AE10" s="30">
        <v>30.103949575240513</v>
      </c>
      <c r="AF10" s="32" t="s">
        <v>37</v>
      </c>
      <c r="AG10" s="32" t="s">
        <v>37</v>
      </c>
      <c r="AH10" s="32" t="s">
        <v>37</v>
      </c>
      <c r="AI10" s="30">
        <v>7.7822419604726649</v>
      </c>
      <c r="AJ10" s="30">
        <v>16.295126168072883</v>
      </c>
      <c r="AK10" s="30">
        <v>12.306113624390248</v>
      </c>
      <c r="AL10" s="30">
        <v>0.85030579453171695</v>
      </c>
      <c r="AM10" s="30">
        <v>0.3507295404017215</v>
      </c>
      <c r="AN10" s="30">
        <v>0.58409057722318025</v>
      </c>
      <c r="AO10" s="833"/>
    </row>
    <row r="11" spans="1:41" ht="12.75" customHeight="1" x14ac:dyDescent="0.2">
      <c r="A11" s="219">
        <v>2002</v>
      </c>
      <c r="B11" s="30">
        <v>687</v>
      </c>
      <c r="C11" s="30">
        <v>908</v>
      </c>
      <c r="D11" s="30">
        <v>1595</v>
      </c>
      <c r="E11" s="30">
        <v>61.863851792773659</v>
      </c>
      <c r="F11" s="30">
        <v>54.83843103529238</v>
      </c>
      <c r="G11" s="30">
        <v>57.891968185170882</v>
      </c>
      <c r="H11" s="30">
        <v>11.897854890837847</v>
      </c>
      <c r="I11" s="30">
        <v>15.943393974557713</v>
      </c>
      <c r="J11" s="30">
        <v>14.185036103924247</v>
      </c>
      <c r="K11" s="32" t="s">
        <v>37</v>
      </c>
      <c r="L11" s="32" t="s">
        <v>37</v>
      </c>
      <c r="M11" s="32" t="s">
        <v>37</v>
      </c>
      <c r="N11" s="30">
        <v>49.813265177473454</v>
      </c>
      <c r="O11" s="30">
        <v>55.15320484037872</v>
      </c>
      <c r="P11" s="30">
        <v>52.832247177958138</v>
      </c>
      <c r="Q11" s="30">
        <v>5.0795678213083759</v>
      </c>
      <c r="R11" s="30">
        <v>8.5685201008133323</v>
      </c>
      <c r="S11" s="30">
        <v>7.0520777740984668</v>
      </c>
      <c r="T11" s="32" t="s">
        <v>37</v>
      </c>
      <c r="U11" s="32" t="s">
        <v>37</v>
      </c>
      <c r="V11" s="32" t="s">
        <v>37</v>
      </c>
      <c r="W11" s="30">
        <v>3.8866969839613628</v>
      </c>
      <c r="X11" s="30">
        <v>8.3097990394050587</v>
      </c>
      <c r="Y11" s="30">
        <v>6.3873367541926118</v>
      </c>
      <c r="Z11" s="32" t="s">
        <v>37</v>
      </c>
      <c r="AA11" s="32" t="s">
        <v>37</v>
      </c>
      <c r="AB11" s="32" t="s">
        <v>37</v>
      </c>
      <c r="AC11" s="30">
        <v>18.534175103880639</v>
      </c>
      <c r="AD11" s="30">
        <v>36.71980678601296</v>
      </c>
      <c r="AE11" s="30">
        <v>28.815582419623841</v>
      </c>
      <c r="AF11" s="32" t="s">
        <v>37</v>
      </c>
      <c r="AG11" s="32" t="s">
        <v>37</v>
      </c>
      <c r="AH11" s="32" t="s">
        <v>37</v>
      </c>
      <c r="AI11" s="30">
        <v>8.5997129070008107</v>
      </c>
      <c r="AJ11" s="30">
        <v>14.404590952888141</v>
      </c>
      <c r="AK11" s="30">
        <v>11.881551924263089</v>
      </c>
      <c r="AL11" s="30">
        <v>1.5065555013648126</v>
      </c>
      <c r="AM11" s="30">
        <v>0.2568450655673537</v>
      </c>
      <c r="AN11" s="30">
        <v>0.80002068081233135</v>
      </c>
      <c r="AO11" s="833"/>
    </row>
    <row r="12" spans="1:41" ht="12.75" customHeight="1" x14ac:dyDescent="0.25">
      <c r="A12" s="219">
        <v>2003</v>
      </c>
      <c r="B12" s="30">
        <v>523</v>
      </c>
      <c r="C12" s="30">
        <v>777</v>
      </c>
      <c r="D12" s="30">
        <v>1300</v>
      </c>
      <c r="E12" s="30">
        <v>58.121573287572659</v>
      </c>
      <c r="F12" s="30">
        <v>54.661376043826159</v>
      </c>
      <c r="G12" s="30">
        <v>56.038494076844749</v>
      </c>
      <c r="H12" s="30">
        <v>12.307737970561245</v>
      </c>
      <c r="I12" s="30">
        <v>17.167944240711954</v>
      </c>
      <c r="J12" s="30">
        <v>15.233638989498473</v>
      </c>
      <c r="K12" s="32" t="s">
        <v>37</v>
      </c>
      <c r="L12" s="32" t="s">
        <v>37</v>
      </c>
      <c r="M12" s="32" t="s">
        <v>37</v>
      </c>
      <c r="N12" s="30">
        <v>45.665679517014688</v>
      </c>
      <c r="O12" s="30">
        <v>53.211536832604665</v>
      </c>
      <c r="P12" s="30">
        <v>50.208373876313125</v>
      </c>
      <c r="Q12" s="30">
        <v>5.7763450112727526</v>
      </c>
      <c r="R12" s="30">
        <v>7.8281191201704816</v>
      </c>
      <c r="S12" s="30">
        <v>7.0115370220979853</v>
      </c>
      <c r="T12" s="32" t="s">
        <v>37</v>
      </c>
      <c r="U12" s="32" t="s">
        <v>37</v>
      </c>
      <c r="V12" s="32" t="s">
        <v>37</v>
      </c>
      <c r="W12" s="30">
        <v>5.6988685397200829</v>
      </c>
      <c r="X12" s="30">
        <v>6.9352234271134749</v>
      </c>
      <c r="Y12" s="30">
        <v>6.4431686421682528</v>
      </c>
      <c r="Z12" s="32" t="s">
        <v>37</v>
      </c>
      <c r="AA12" s="32" t="s">
        <v>37</v>
      </c>
      <c r="AB12" s="32" t="s">
        <v>37</v>
      </c>
      <c r="AC12" s="30">
        <v>20.485082216833518</v>
      </c>
      <c r="AD12" s="30">
        <v>35.775709372430356</v>
      </c>
      <c r="AE12" s="30">
        <v>29.69021860158243</v>
      </c>
      <c r="AF12" s="32" t="s">
        <v>37</v>
      </c>
      <c r="AG12" s="32" t="s">
        <v>37</v>
      </c>
      <c r="AH12" s="32" t="s">
        <v>37</v>
      </c>
      <c r="AI12" s="30">
        <v>7.698464896049197</v>
      </c>
      <c r="AJ12" s="30">
        <v>13.340323339880985</v>
      </c>
      <c r="AK12" s="30">
        <v>11.094929665639071</v>
      </c>
      <c r="AL12" s="30">
        <v>0.66435074249642856</v>
      </c>
      <c r="AM12" s="673" t="s">
        <v>118</v>
      </c>
      <c r="AN12" s="30">
        <v>0.26440382535835849</v>
      </c>
      <c r="AO12" s="833"/>
    </row>
    <row r="13" spans="1:41" ht="12.75" customHeight="1" x14ac:dyDescent="0.2">
      <c r="A13" s="219">
        <v>2004</v>
      </c>
      <c r="B13" s="30">
        <v>490</v>
      </c>
      <c r="C13" s="30">
        <v>808</v>
      </c>
      <c r="D13" s="30">
        <v>1299</v>
      </c>
      <c r="E13" s="30">
        <v>57.340956184002877</v>
      </c>
      <c r="F13" s="30">
        <v>51.633947675142331</v>
      </c>
      <c r="G13" s="30">
        <v>53.858951621074993</v>
      </c>
      <c r="H13" s="82" t="s">
        <v>37</v>
      </c>
      <c r="I13" s="82" t="s">
        <v>37</v>
      </c>
      <c r="J13" s="82" t="s">
        <v>37</v>
      </c>
      <c r="K13" s="30">
        <v>51.547247148576211</v>
      </c>
      <c r="L13" s="30">
        <v>56.272004477033789</v>
      </c>
      <c r="M13" s="30">
        <v>54.430715979040414</v>
      </c>
      <c r="N13" s="32" t="s">
        <v>37</v>
      </c>
      <c r="O13" s="32" t="s">
        <v>37</v>
      </c>
      <c r="P13" s="32" t="s">
        <v>37</v>
      </c>
      <c r="Q13" s="32" t="s">
        <v>37</v>
      </c>
      <c r="R13" s="32" t="s">
        <v>37</v>
      </c>
      <c r="S13" s="32" t="s">
        <v>37</v>
      </c>
      <c r="T13" s="30">
        <v>5.229804289415231</v>
      </c>
      <c r="U13" s="30">
        <v>9.5881769114636608</v>
      </c>
      <c r="V13" s="30">
        <v>7.8508377603914061</v>
      </c>
      <c r="W13" s="32" t="s">
        <v>37</v>
      </c>
      <c r="X13" s="32" t="s">
        <v>37</v>
      </c>
      <c r="Y13" s="32" t="s">
        <v>37</v>
      </c>
      <c r="Z13" s="32" t="s">
        <v>37</v>
      </c>
      <c r="AA13" s="32" t="s">
        <v>37</v>
      </c>
      <c r="AB13" s="32" t="s">
        <v>37</v>
      </c>
      <c r="AC13" s="32" t="s">
        <v>37</v>
      </c>
      <c r="AD13" s="32" t="s">
        <v>37</v>
      </c>
      <c r="AE13" s="32" t="s">
        <v>37</v>
      </c>
      <c r="AF13" s="30">
        <v>25.517095178193195</v>
      </c>
      <c r="AG13" s="30">
        <v>39.194063033143607</v>
      </c>
      <c r="AH13" s="30">
        <v>33.735052723149153</v>
      </c>
      <c r="AI13" s="32" t="s">
        <v>37</v>
      </c>
      <c r="AJ13" s="32" t="s">
        <v>37</v>
      </c>
      <c r="AK13" s="32" t="s">
        <v>37</v>
      </c>
      <c r="AL13" s="30">
        <v>2.5262412426601344</v>
      </c>
      <c r="AM13" s="30">
        <v>0.48423242154719087</v>
      </c>
      <c r="AN13" s="30">
        <v>1.2943491258907012</v>
      </c>
      <c r="AO13" s="833"/>
    </row>
    <row r="14" spans="1:41" ht="12.75" customHeight="1" x14ac:dyDescent="0.2">
      <c r="A14" s="219">
        <v>2005</v>
      </c>
      <c r="B14" s="30">
        <v>507</v>
      </c>
      <c r="C14" s="30">
        <v>781</v>
      </c>
      <c r="D14" s="30">
        <v>1288</v>
      </c>
      <c r="E14" s="30">
        <v>56.659710026588229</v>
      </c>
      <c r="F14" s="30">
        <v>52.495677481257616</v>
      </c>
      <c r="G14" s="30">
        <v>54.17728203173661</v>
      </c>
      <c r="H14" s="82" t="s">
        <v>37</v>
      </c>
      <c r="I14" s="82" t="s">
        <v>37</v>
      </c>
      <c r="J14" s="82" t="s">
        <v>37</v>
      </c>
      <c r="K14" s="30">
        <v>47.078005322184211</v>
      </c>
      <c r="L14" s="30">
        <v>56.071595219336871</v>
      </c>
      <c r="M14" s="30">
        <v>52.439620317234827</v>
      </c>
      <c r="N14" s="32" t="s">
        <v>37</v>
      </c>
      <c r="O14" s="32" t="s">
        <v>37</v>
      </c>
      <c r="P14" s="32" t="s">
        <v>37</v>
      </c>
      <c r="Q14" s="32" t="s">
        <v>37</v>
      </c>
      <c r="R14" s="32" t="s">
        <v>37</v>
      </c>
      <c r="S14" s="32" t="s">
        <v>37</v>
      </c>
      <c r="T14" s="30">
        <v>5.008410255637826</v>
      </c>
      <c r="U14" s="30">
        <v>11.017827380445468</v>
      </c>
      <c r="V14" s="30">
        <v>8.5909819913223622</v>
      </c>
      <c r="W14" s="32" t="s">
        <v>37</v>
      </c>
      <c r="X14" s="32" t="s">
        <v>37</v>
      </c>
      <c r="Y14" s="32" t="s">
        <v>37</v>
      </c>
      <c r="Z14" s="32" t="s">
        <v>37</v>
      </c>
      <c r="AA14" s="32" t="s">
        <v>37</v>
      </c>
      <c r="AB14" s="32" t="s">
        <v>37</v>
      </c>
      <c r="AC14" s="32" t="s">
        <v>37</v>
      </c>
      <c r="AD14" s="32" t="s">
        <v>37</v>
      </c>
      <c r="AE14" s="32" t="s">
        <v>37</v>
      </c>
      <c r="AF14" s="30">
        <v>19.764092849965692</v>
      </c>
      <c r="AG14" s="30">
        <v>36.258402909336873</v>
      </c>
      <c r="AH14" s="30">
        <v>29.597334209494758</v>
      </c>
      <c r="AI14" s="32" t="s">
        <v>37</v>
      </c>
      <c r="AJ14" s="32" t="s">
        <v>37</v>
      </c>
      <c r="AK14" s="32" t="s">
        <v>37</v>
      </c>
      <c r="AL14" s="30">
        <v>0.1426792059264933</v>
      </c>
      <c r="AM14" s="30">
        <v>0.44686672180255643</v>
      </c>
      <c r="AN14" s="30">
        <v>0.32402351504874377</v>
      </c>
      <c r="AO14" s="833"/>
    </row>
    <row r="15" spans="1:41" ht="12.75" customHeight="1" x14ac:dyDescent="0.2">
      <c r="A15" s="219">
        <v>2006</v>
      </c>
      <c r="B15" s="30">
        <v>485</v>
      </c>
      <c r="C15" s="30">
        <v>649</v>
      </c>
      <c r="D15" s="30">
        <v>1136</v>
      </c>
      <c r="E15" s="30">
        <v>54.393930287353264</v>
      </c>
      <c r="F15" s="30">
        <v>45.967424680028365</v>
      </c>
      <c r="G15" s="30">
        <v>49.523117601945415</v>
      </c>
      <c r="H15" s="82" t="s">
        <v>37</v>
      </c>
      <c r="I15" s="82" t="s">
        <v>37</v>
      </c>
      <c r="J15" s="82" t="s">
        <v>37</v>
      </c>
      <c r="K15" s="30">
        <v>47.295740727630651</v>
      </c>
      <c r="L15" s="30">
        <v>59.147388237091278</v>
      </c>
      <c r="M15" s="30">
        <v>53.929937300166351</v>
      </c>
      <c r="N15" s="32" t="s">
        <v>37</v>
      </c>
      <c r="O15" s="32" t="s">
        <v>37</v>
      </c>
      <c r="P15" s="32" t="s">
        <v>37</v>
      </c>
      <c r="Q15" s="32" t="s">
        <v>37</v>
      </c>
      <c r="R15" s="32" t="s">
        <v>37</v>
      </c>
      <c r="S15" s="32" t="s">
        <v>37</v>
      </c>
      <c r="T15" s="30">
        <v>6.9616730194663203</v>
      </c>
      <c r="U15" s="30">
        <v>10.971674698234775</v>
      </c>
      <c r="V15" s="30">
        <v>9.2221597811642635</v>
      </c>
      <c r="W15" s="82" t="s">
        <v>37</v>
      </c>
      <c r="X15" s="82" t="s">
        <v>37</v>
      </c>
      <c r="Y15" s="82" t="s">
        <v>37</v>
      </c>
      <c r="Z15" s="32" t="s">
        <v>37</v>
      </c>
      <c r="AA15" s="32" t="s">
        <v>37</v>
      </c>
      <c r="AB15" s="32" t="s">
        <v>37</v>
      </c>
      <c r="AC15" s="32" t="s">
        <v>37</v>
      </c>
      <c r="AD15" s="32" t="s">
        <v>37</v>
      </c>
      <c r="AE15" s="32" t="s">
        <v>37</v>
      </c>
      <c r="AF15" s="30">
        <v>19.286394706165176</v>
      </c>
      <c r="AG15" s="30">
        <v>33.528440673243523</v>
      </c>
      <c r="AH15" s="30">
        <v>27.49917264738297</v>
      </c>
      <c r="AI15" s="32" t="s">
        <v>37</v>
      </c>
      <c r="AJ15" s="32" t="s">
        <v>37</v>
      </c>
      <c r="AK15" s="32" t="s">
        <v>37</v>
      </c>
      <c r="AL15" s="30">
        <v>1.8346844035160241</v>
      </c>
      <c r="AM15" s="30">
        <v>0.32928237252953091</v>
      </c>
      <c r="AN15" s="30">
        <v>0.97829317127710846</v>
      </c>
      <c r="AO15" s="833"/>
    </row>
    <row r="16" spans="1:41" ht="12.75" customHeight="1" x14ac:dyDescent="0.2">
      <c r="A16" s="219">
        <v>2007</v>
      </c>
      <c r="B16" s="30">
        <v>552</v>
      </c>
      <c r="C16" s="30">
        <v>752</v>
      </c>
      <c r="D16" s="30">
        <v>1307</v>
      </c>
      <c r="E16" s="30">
        <v>47.168675675795392</v>
      </c>
      <c r="F16" s="30">
        <v>40.474406322756728</v>
      </c>
      <c r="G16" s="30">
        <v>43.267379239293938</v>
      </c>
      <c r="H16" s="82" t="s">
        <v>37</v>
      </c>
      <c r="I16" s="82" t="s">
        <v>37</v>
      </c>
      <c r="J16" s="82" t="s">
        <v>37</v>
      </c>
      <c r="K16" s="30">
        <v>53.996060485728449</v>
      </c>
      <c r="L16" s="30">
        <v>69.402369384051951</v>
      </c>
      <c r="M16" s="30">
        <v>62.930543170203869</v>
      </c>
      <c r="N16" s="32" t="s">
        <v>37</v>
      </c>
      <c r="O16" s="32" t="s">
        <v>37</v>
      </c>
      <c r="P16" s="32" t="s">
        <v>37</v>
      </c>
      <c r="Q16" s="32" t="s">
        <v>37</v>
      </c>
      <c r="R16" s="32" t="s">
        <v>37</v>
      </c>
      <c r="S16" s="32" t="s">
        <v>37</v>
      </c>
      <c r="T16" s="30">
        <v>5.2559352195839635</v>
      </c>
      <c r="U16" s="30">
        <v>7.4984239617849449</v>
      </c>
      <c r="V16" s="30">
        <v>6.6166583212054153</v>
      </c>
      <c r="W16" s="82" t="s">
        <v>37</v>
      </c>
      <c r="X16" s="82" t="s">
        <v>37</v>
      </c>
      <c r="Y16" s="82" t="s">
        <v>37</v>
      </c>
      <c r="Z16" s="30">
        <v>5.1088803751350431</v>
      </c>
      <c r="AA16" s="30">
        <v>7.925315561338647</v>
      </c>
      <c r="AB16" s="30">
        <v>6.7251438869069302</v>
      </c>
      <c r="AC16" s="833"/>
      <c r="AD16" s="32" t="s">
        <v>37</v>
      </c>
      <c r="AE16" s="32" t="s">
        <v>37</v>
      </c>
      <c r="AF16" s="30">
        <v>17.298939201880003</v>
      </c>
      <c r="AG16" s="30">
        <v>24.673272926450746</v>
      </c>
      <c r="AH16" s="30">
        <v>21.521828817860953</v>
      </c>
      <c r="AI16" s="32" t="s">
        <v>37</v>
      </c>
      <c r="AJ16" s="32" t="s">
        <v>37</v>
      </c>
      <c r="AK16" s="32" t="s">
        <v>37</v>
      </c>
      <c r="AL16" s="30">
        <v>1.5617862652108991</v>
      </c>
      <c r="AM16" s="30">
        <v>0.76951953422930486</v>
      </c>
      <c r="AN16" s="30">
        <v>1.1002415542057356</v>
      </c>
      <c r="AO16" s="833"/>
    </row>
    <row r="17" spans="1:41" ht="12.75" customHeight="1" x14ac:dyDescent="0.2">
      <c r="A17" s="219">
        <v>2008</v>
      </c>
      <c r="B17" s="30">
        <v>542</v>
      </c>
      <c r="C17" s="30">
        <v>670</v>
      </c>
      <c r="D17" s="30">
        <v>1213</v>
      </c>
      <c r="E17" s="30">
        <v>47.372677491683049</v>
      </c>
      <c r="F17" s="30">
        <v>39.154257632822883</v>
      </c>
      <c r="G17" s="30">
        <v>42.793116620437246</v>
      </c>
      <c r="H17" s="82" t="s">
        <v>37</v>
      </c>
      <c r="I17" s="82" t="s">
        <v>37</v>
      </c>
      <c r="J17" s="82" t="s">
        <v>37</v>
      </c>
      <c r="K17" s="30">
        <v>56.946557197136883</v>
      </c>
      <c r="L17" s="30">
        <v>69.229077937080461</v>
      </c>
      <c r="M17" s="30">
        <v>63.685810087504514</v>
      </c>
      <c r="N17" s="32" t="s">
        <v>37</v>
      </c>
      <c r="O17" s="32" t="s">
        <v>37</v>
      </c>
      <c r="P17" s="32" t="s">
        <v>37</v>
      </c>
      <c r="Q17" s="32" t="s">
        <v>37</v>
      </c>
      <c r="R17" s="32" t="s">
        <v>37</v>
      </c>
      <c r="S17" s="32" t="s">
        <v>37</v>
      </c>
      <c r="T17" s="30">
        <v>3.9662860398163962</v>
      </c>
      <c r="U17" s="30">
        <v>7.0951481642106211</v>
      </c>
      <c r="V17" s="30">
        <v>5.7738672482880764</v>
      </c>
      <c r="W17" s="82" t="s">
        <v>37</v>
      </c>
      <c r="X17" s="82" t="s">
        <v>37</v>
      </c>
      <c r="Y17" s="82" t="s">
        <v>37</v>
      </c>
      <c r="Z17" s="30">
        <v>6.6609387972937864</v>
      </c>
      <c r="AA17" s="30">
        <v>6.2525495013887999</v>
      </c>
      <c r="AB17" s="30">
        <v>6.4298330652763456</v>
      </c>
      <c r="AC17" s="833"/>
      <c r="AD17" s="32" t="s">
        <v>37</v>
      </c>
      <c r="AE17" s="32" t="s">
        <v>37</v>
      </c>
      <c r="AF17" s="30">
        <v>17.006937793942217</v>
      </c>
      <c r="AG17" s="30">
        <v>26.686765499065817</v>
      </c>
      <c r="AH17" s="30">
        <v>22.341027539493147</v>
      </c>
      <c r="AI17" s="32" t="s">
        <v>37</v>
      </c>
      <c r="AJ17" s="32" t="s">
        <v>37</v>
      </c>
      <c r="AK17" s="32" t="s">
        <v>37</v>
      </c>
      <c r="AL17" s="30">
        <v>0.61684867494207585</v>
      </c>
      <c r="AM17" s="30">
        <v>0.75391146273262721</v>
      </c>
      <c r="AN17" s="30">
        <v>0.69206847565517648</v>
      </c>
      <c r="AO17" s="833"/>
    </row>
    <row r="18" spans="1:41" ht="12.75" customHeight="1" x14ac:dyDescent="0.2">
      <c r="A18" s="219">
        <v>2009</v>
      </c>
      <c r="B18" s="30">
        <v>605</v>
      </c>
      <c r="C18" s="30">
        <v>795</v>
      </c>
      <c r="D18" s="30">
        <v>1400</v>
      </c>
      <c r="E18" s="30">
        <v>45.566386855502614</v>
      </c>
      <c r="F18" s="30">
        <v>35.333489640454403</v>
      </c>
      <c r="G18" s="30">
        <v>39.899402969758249</v>
      </c>
      <c r="H18" s="82" t="s">
        <v>37</v>
      </c>
      <c r="I18" s="82" t="s">
        <v>37</v>
      </c>
      <c r="J18" s="82" t="s">
        <v>37</v>
      </c>
      <c r="K18" s="30">
        <v>57.835217779593584</v>
      </c>
      <c r="L18" s="30">
        <v>67.863390175916649</v>
      </c>
      <c r="M18" s="30">
        <v>63.388824952533554</v>
      </c>
      <c r="N18" s="32" t="s">
        <v>37</v>
      </c>
      <c r="O18" s="32" t="s">
        <v>37</v>
      </c>
      <c r="P18" s="32" t="s">
        <v>37</v>
      </c>
      <c r="Q18" s="32" t="s">
        <v>37</v>
      </c>
      <c r="R18" s="32" t="s">
        <v>37</v>
      </c>
      <c r="S18" s="32" t="s">
        <v>37</v>
      </c>
      <c r="T18" s="30">
        <v>5.1103433381562819</v>
      </c>
      <c r="U18" s="30">
        <v>7.2393975489207048</v>
      </c>
      <c r="V18" s="30">
        <v>6.289414685275629</v>
      </c>
      <c r="W18" s="32" t="s">
        <v>37</v>
      </c>
      <c r="X18" s="32" t="s">
        <v>37</v>
      </c>
      <c r="Y18" s="32" t="s">
        <v>37</v>
      </c>
      <c r="Z18" s="30">
        <v>7.9640814761830523</v>
      </c>
      <c r="AA18" s="30">
        <v>8.4821721461285779</v>
      </c>
      <c r="AB18" s="30">
        <v>8.2510003630081563</v>
      </c>
      <c r="AC18" s="833"/>
      <c r="AD18" s="32" t="s">
        <v>37</v>
      </c>
      <c r="AE18" s="32" t="s">
        <v>37</v>
      </c>
      <c r="AF18" s="30">
        <v>22.580371226748703</v>
      </c>
      <c r="AG18" s="30">
        <v>27.142408413951102</v>
      </c>
      <c r="AH18" s="30">
        <v>25.106829832042965</v>
      </c>
      <c r="AI18" s="32" t="s">
        <v>37</v>
      </c>
      <c r="AJ18" s="32" t="s">
        <v>37</v>
      </c>
      <c r="AK18" s="32" t="s">
        <v>37</v>
      </c>
      <c r="AL18" s="30">
        <v>0.9235452713342075</v>
      </c>
      <c r="AM18" s="30">
        <v>1.1550602866594948</v>
      </c>
      <c r="AN18" s="30">
        <v>1.0517584091762666</v>
      </c>
      <c r="AO18" s="833"/>
    </row>
    <row r="19" spans="1:41" ht="12.75" customHeight="1" x14ac:dyDescent="0.2">
      <c r="A19" s="219">
        <v>2010</v>
      </c>
      <c r="B19" s="30">
        <v>517</v>
      </c>
      <c r="C19" s="30">
        <v>708</v>
      </c>
      <c r="D19" s="30">
        <v>1226</v>
      </c>
      <c r="E19" s="30">
        <v>41.652237760934277</v>
      </c>
      <c r="F19" s="30">
        <v>35.641245380440019</v>
      </c>
      <c r="G19" s="30">
        <v>38.33788210250885</v>
      </c>
      <c r="H19" s="82" t="s">
        <v>37</v>
      </c>
      <c r="I19" s="82" t="s">
        <v>37</v>
      </c>
      <c r="J19" s="82" t="s">
        <v>37</v>
      </c>
      <c r="K19" s="30">
        <v>56.228216920509908</v>
      </c>
      <c r="L19" s="30">
        <v>69.128345108153511</v>
      </c>
      <c r="M19" s="30">
        <v>63.398383904211322</v>
      </c>
      <c r="N19" s="32" t="s">
        <v>37</v>
      </c>
      <c r="O19" s="32" t="s">
        <v>37</v>
      </c>
      <c r="P19" s="32" t="s">
        <v>37</v>
      </c>
      <c r="Q19" s="32" t="s">
        <v>37</v>
      </c>
      <c r="R19" s="32" t="s">
        <v>37</v>
      </c>
      <c r="S19" s="32" t="s">
        <v>37</v>
      </c>
      <c r="T19" s="30">
        <v>6.0027816839759929</v>
      </c>
      <c r="U19" s="30">
        <v>9.8177329788350836</v>
      </c>
      <c r="V19" s="30">
        <v>8.1320323851259833</v>
      </c>
      <c r="W19" s="32" t="s">
        <v>37</v>
      </c>
      <c r="X19" s="32" t="s">
        <v>37</v>
      </c>
      <c r="Y19" s="32" t="s">
        <v>37</v>
      </c>
      <c r="Z19" s="30">
        <v>9.1598903266731195</v>
      </c>
      <c r="AA19" s="30">
        <v>7.4197414631704985</v>
      </c>
      <c r="AB19" s="30">
        <v>8.2617802797174456</v>
      </c>
      <c r="AC19" s="833"/>
      <c r="AD19" s="32" t="s">
        <v>37</v>
      </c>
      <c r="AE19" s="32" t="s">
        <v>37</v>
      </c>
      <c r="AF19" s="30">
        <v>25.138745818591808</v>
      </c>
      <c r="AG19" s="30">
        <v>30.67780994409458</v>
      </c>
      <c r="AH19" s="30">
        <v>28.216649837634467</v>
      </c>
      <c r="AI19" s="32" t="s">
        <v>37</v>
      </c>
      <c r="AJ19" s="32" t="s">
        <v>37</v>
      </c>
      <c r="AK19" s="32" t="s">
        <v>37</v>
      </c>
      <c r="AL19" s="30">
        <v>2.1414598624649521</v>
      </c>
      <c r="AM19" s="30">
        <v>0.87930478660904388</v>
      </c>
      <c r="AN19" s="30">
        <v>1.4335835201482854</v>
      </c>
      <c r="AO19" s="833"/>
    </row>
    <row r="20" spans="1:41" ht="12.75" customHeight="1" x14ac:dyDescent="0.2">
      <c r="A20" s="219">
        <v>2011</v>
      </c>
      <c r="B20" s="30">
        <v>462</v>
      </c>
      <c r="C20" s="30">
        <v>621</v>
      </c>
      <c r="D20" s="30">
        <v>1084</v>
      </c>
      <c r="E20" s="30">
        <v>37.527751816800297</v>
      </c>
      <c r="F20" s="30">
        <v>33.423865570967529</v>
      </c>
      <c r="G20" s="30">
        <v>35.274651559033451</v>
      </c>
      <c r="H20" s="82" t="s">
        <v>37</v>
      </c>
      <c r="I20" s="82" t="s">
        <v>37</v>
      </c>
      <c r="J20" s="82" t="s">
        <v>37</v>
      </c>
      <c r="K20" s="30">
        <v>60.08512769254606</v>
      </c>
      <c r="L20" s="30">
        <v>70.394270949284405</v>
      </c>
      <c r="M20" s="30">
        <v>65.836934230706788</v>
      </c>
      <c r="N20" s="32" t="s">
        <v>37</v>
      </c>
      <c r="O20" s="32" t="s">
        <v>37</v>
      </c>
      <c r="P20" s="32" t="s">
        <v>37</v>
      </c>
      <c r="Q20" s="32" t="s">
        <v>37</v>
      </c>
      <c r="R20" s="32" t="s">
        <v>37</v>
      </c>
      <c r="S20" s="32" t="s">
        <v>37</v>
      </c>
      <c r="T20" s="30">
        <v>5.0689364000218822</v>
      </c>
      <c r="U20" s="30">
        <v>7.7181060743679835</v>
      </c>
      <c r="V20" s="30">
        <v>6.5568378913181773</v>
      </c>
      <c r="W20" s="82" t="s">
        <v>37</v>
      </c>
      <c r="X20" s="82" t="s">
        <v>37</v>
      </c>
      <c r="Y20" s="82" t="s">
        <v>37</v>
      </c>
      <c r="Z20" s="30">
        <v>8.1447373698093912</v>
      </c>
      <c r="AA20" s="30">
        <v>9.2167191791902798</v>
      </c>
      <c r="AB20" s="30">
        <v>8.7410305716346528</v>
      </c>
      <c r="AC20" s="833"/>
      <c r="AD20" s="32" t="s">
        <v>37</v>
      </c>
      <c r="AE20" s="32" t="s">
        <v>37</v>
      </c>
      <c r="AF20" s="30">
        <v>22.598676017911661</v>
      </c>
      <c r="AG20" s="30">
        <v>28.45524213365011</v>
      </c>
      <c r="AH20" s="30">
        <v>25.972104158901992</v>
      </c>
      <c r="AI20" s="32" t="s">
        <v>37</v>
      </c>
      <c r="AJ20" s="32" t="s">
        <v>37</v>
      </c>
      <c r="AK20" s="32" t="s">
        <v>37</v>
      </c>
      <c r="AL20" s="30">
        <v>1.3097664529608941</v>
      </c>
      <c r="AM20" s="30">
        <v>1.0441203858600525</v>
      </c>
      <c r="AN20" s="30">
        <v>1.1588412721436392</v>
      </c>
      <c r="AO20" s="833"/>
    </row>
    <row r="21" spans="1:41" ht="12.75" customHeight="1" x14ac:dyDescent="0.2">
      <c r="A21" s="219" t="s">
        <v>89</v>
      </c>
      <c r="B21" s="30">
        <v>392</v>
      </c>
      <c r="C21" s="30">
        <v>531</v>
      </c>
      <c r="D21" s="30">
        <v>923</v>
      </c>
      <c r="E21" s="30">
        <v>38.005692839049246</v>
      </c>
      <c r="F21" s="30">
        <v>30.277732384509733</v>
      </c>
      <c r="G21" s="30">
        <v>33.669785649721355</v>
      </c>
      <c r="H21" s="82" t="s">
        <v>37</v>
      </c>
      <c r="I21" s="82" t="s">
        <v>37</v>
      </c>
      <c r="J21" s="82" t="s">
        <v>37</v>
      </c>
      <c r="K21" s="30">
        <v>58.965434589585072</v>
      </c>
      <c r="L21" s="30">
        <v>72.968263208909974</v>
      </c>
      <c r="M21" s="30">
        <v>66.821966159410522</v>
      </c>
      <c r="N21" s="32" t="s">
        <v>37</v>
      </c>
      <c r="O21" s="32" t="s">
        <v>37</v>
      </c>
      <c r="P21" s="32" t="s">
        <v>37</v>
      </c>
      <c r="Q21" s="32" t="s">
        <v>37</v>
      </c>
      <c r="R21" s="32" t="s">
        <v>37</v>
      </c>
      <c r="S21" s="32" t="s">
        <v>37</v>
      </c>
      <c r="T21" s="30">
        <v>6.9788282899036798</v>
      </c>
      <c r="U21" s="30">
        <v>6.989830447876856</v>
      </c>
      <c r="V21" s="30">
        <v>6.9850012427978472</v>
      </c>
      <c r="W21" s="82" t="s">
        <v>37</v>
      </c>
      <c r="X21" s="82" t="s">
        <v>37</v>
      </c>
      <c r="Y21" s="82" t="s">
        <v>37</v>
      </c>
      <c r="Z21" s="30">
        <v>7.4756734474824311</v>
      </c>
      <c r="AA21" s="30">
        <v>7.0438265169664307</v>
      </c>
      <c r="AB21" s="30">
        <v>7.2333781844918361</v>
      </c>
      <c r="AC21" s="833"/>
      <c r="AD21" s="32" t="s">
        <v>37</v>
      </c>
      <c r="AE21" s="32" t="s">
        <v>37</v>
      </c>
      <c r="AF21" s="30">
        <v>22.231675909868123</v>
      </c>
      <c r="AG21" s="30">
        <v>27.881398996311756</v>
      </c>
      <c r="AH21" s="30">
        <v>25.401551725398637</v>
      </c>
      <c r="AI21" s="32" t="s">
        <v>37</v>
      </c>
      <c r="AJ21" s="32" t="s">
        <v>37</v>
      </c>
      <c r="AK21" s="32" t="s">
        <v>37</v>
      </c>
      <c r="AL21" s="30">
        <v>3.3536496663605448</v>
      </c>
      <c r="AM21" s="30">
        <v>2.0512977096800591</v>
      </c>
      <c r="AN21" s="30">
        <v>2.6229423542276469</v>
      </c>
      <c r="AO21" s="833"/>
    </row>
    <row r="22" spans="1:41" ht="12.75" customHeight="1" x14ac:dyDescent="0.2">
      <c r="A22" s="219" t="s">
        <v>90</v>
      </c>
      <c r="B22" s="30">
        <v>334</v>
      </c>
      <c r="C22" s="30">
        <v>447</v>
      </c>
      <c r="D22" s="30">
        <v>781</v>
      </c>
      <c r="E22" s="30">
        <v>37.667909870413332</v>
      </c>
      <c r="F22" s="30">
        <v>25.782349734807973</v>
      </c>
      <c r="G22" s="30">
        <v>31.006883883410246</v>
      </c>
      <c r="H22" s="82" t="s">
        <v>37</v>
      </c>
      <c r="I22" s="82" t="s">
        <v>37</v>
      </c>
      <c r="J22" s="82" t="s">
        <v>37</v>
      </c>
      <c r="K22" s="30">
        <v>53.033104768756203</v>
      </c>
      <c r="L22" s="30">
        <v>69.26285600054419</v>
      </c>
      <c r="M22" s="30">
        <v>62.128746327429262</v>
      </c>
      <c r="N22" s="32" t="s">
        <v>37</v>
      </c>
      <c r="O22" s="32" t="s">
        <v>37</v>
      </c>
      <c r="P22" s="32" t="s">
        <v>37</v>
      </c>
      <c r="Q22" s="32" t="s">
        <v>37</v>
      </c>
      <c r="R22" s="32" t="s">
        <v>37</v>
      </c>
      <c r="S22" s="32" t="s">
        <v>37</v>
      </c>
      <c r="T22" s="30">
        <v>5.3954279691501359</v>
      </c>
      <c r="U22" s="30">
        <v>3.5117255497266298</v>
      </c>
      <c r="V22" s="30">
        <v>4.3397443813003171</v>
      </c>
      <c r="W22" s="82" t="s">
        <v>37</v>
      </c>
      <c r="X22" s="82" t="s">
        <v>37</v>
      </c>
      <c r="Y22" s="82" t="s">
        <v>37</v>
      </c>
      <c r="Z22" s="30">
        <v>6.8810406917780256</v>
      </c>
      <c r="AA22" s="30">
        <v>5.6273451459583841</v>
      </c>
      <c r="AB22" s="30">
        <v>6.1784319366821165</v>
      </c>
      <c r="AC22" s="32" t="s">
        <v>37</v>
      </c>
      <c r="AD22" s="32" t="s">
        <v>37</v>
      </c>
      <c r="AE22" s="32" t="s">
        <v>37</v>
      </c>
      <c r="AF22" s="30">
        <v>22.701969747268155</v>
      </c>
      <c r="AG22" s="30">
        <v>20.518227489635507</v>
      </c>
      <c r="AH22" s="30">
        <v>21.478134794514407</v>
      </c>
      <c r="AI22" s="32" t="s">
        <v>37</v>
      </c>
      <c r="AJ22" s="32" t="s">
        <v>37</v>
      </c>
      <c r="AK22" s="32" t="s">
        <v>37</v>
      </c>
      <c r="AL22" s="30">
        <v>2.5942145433445729</v>
      </c>
      <c r="AM22" s="30">
        <v>2.1197234710678949</v>
      </c>
      <c r="AN22" s="30">
        <v>2.3282954510194269</v>
      </c>
    </row>
    <row r="23" spans="1:41" ht="12.75" customHeight="1" x14ac:dyDescent="0.2">
      <c r="A23" s="219">
        <v>2013</v>
      </c>
      <c r="B23" s="30">
        <v>296</v>
      </c>
      <c r="C23" s="30">
        <v>420</v>
      </c>
      <c r="D23" s="30">
        <v>721</v>
      </c>
      <c r="E23" s="30">
        <v>39.496160548489698</v>
      </c>
      <c r="F23" s="30">
        <v>23.064972573878379</v>
      </c>
      <c r="G23" s="30">
        <v>30.026047213882851</v>
      </c>
      <c r="H23" s="82" t="s">
        <v>37</v>
      </c>
      <c r="I23" s="82" t="s">
        <v>37</v>
      </c>
      <c r="J23" s="82" t="s">
        <v>37</v>
      </c>
      <c r="K23" s="30">
        <v>48.701562671806478</v>
      </c>
      <c r="L23" s="30">
        <v>71.040408362543602</v>
      </c>
      <c r="M23" s="30">
        <v>61.610229817867214</v>
      </c>
      <c r="N23" s="32" t="s">
        <v>37</v>
      </c>
      <c r="O23" s="32" t="s">
        <v>37</v>
      </c>
      <c r="P23" s="32" t="s">
        <v>37</v>
      </c>
      <c r="Q23" s="32" t="s">
        <v>37</v>
      </c>
      <c r="R23" s="32" t="s">
        <v>37</v>
      </c>
      <c r="S23" s="32" t="s">
        <v>37</v>
      </c>
      <c r="T23" s="30">
        <v>3.9531465155394936</v>
      </c>
      <c r="U23" s="30">
        <v>4.3330588847187883</v>
      </c>
      <c r="V23" s="30">
        <v>4.1411643606358473</v>
      </c>
      <c r="W23" s="32" t="s">
        <v>37</v>
      </c>
      <c r="X23" s="32" t="s">
        <v>37</v>
      </c>
      <c r="Y23" s="32" t="s">
        <v>37</v>
      </c>
      <c r="Z23" s="30">
        <v>10.27662903987804</v>
      </c>
      <c r="AA23" s="30">
        <v>5.9977984905703527</v>
      </c>
      <c r="AB23" s="30">
        <v>7.7739896815059284</v>
      </c>
      <c r="AC23" s="32" t="s">
        <v>37</v>
      </c>
      <c r="AD23" s="32" t="s">
        <v>37</v>
      </c>
      <c r="AE23" s="32" t="s">
        <v>37</v>
      </c>
      <c r="AF23" s="30">
        <v>18.331694165053854</v>
      </c>
      <c r="AG23" s="30">
        <v>22.902643521996598</v>
      </c>
      <c r="AH23" s="30">
        <v>20.799241546153169</v>
      </c>
      <c r="AI23" s="32" t="s">
        <v>37</v>
      </c>
      <c r="AJ23" s="32" t="s">
        <v>37</v>
      </c>
      <c r="AK23" s="32" t="s">
        <v>37</v>
      </c>
      <c r="AL23" s="30">
        <v>2.6776522895045956</v>
      </c>
      <c r="AM23" s="30">
        <v>1.3715184688904387</v>
      </c>
      <c r="AN23" s="30">
        <v>1.9169370497560949</v>
      </c>
    </row>
    <row r="24" spans="1:41" ht="12.75" customHeight="1" x14ac:dyDescent="0.2">
      <c r="A24" s="84">
        <v>2014</v>
      </c>
      <c r="B24" s="30">
        <v>296</v>
      </c>
      <c r="C24" s="30">
        <v>386</v>
      </c>
      <c r="D24" s="30">
        <v>683</v>
      </c>
      <c r="E24" s="30">
        <v>37.789907839938579</v>
      </c>
      <c r="F24" s="30">
        <v>26.168897910301432</v>
      </c>
      <c r="G24" s="30">
        <v>31.122838190249251</v>
      </c>
      <c r="H24" s="82" t="s">
        <v>37</v>
      </c>
      <c r="I24" s="82" t="s">
        <v>37</v>
      </c>
      <c r="J24" s="82" t="s">
        <v>37</v>
      </c>
      <c r="K24" s="30">
        <v>47.796160684818979</v>
      </c>
      <c r="L24" s="30">
        <v>66.250111902806907</v>
      </c>
      <c r="M24" s="30">
        <v>58.456969758211486</v>
      </c>
      <c r="N24" s="32" t="s">
        <v>37</v>
      </c>
      <c r="O24" s="32" t="s">
        <v>37</v>
      </c>
      <c r="P24" s="32" t="s">
        <v>37</v>
      </c>
      <c r="Q24" s="32" t="s">
        <v>37</v>
      </c>
      <c r="R24" s="32" t="s">
        <v>37</v>
      </c>
      <c r="S24" s="32" t="s">
        <v>37</v>
      </c>
      <c r="T24" s="30">
        <v>1.8867478052184417</v>
      </c>
      <c r="U24" s="30">
        <v>5.1051893941115551</v>
      </c>
      <c r="V24" s="30">
        <v>3.7553461989422465</v>
      </c>
      <c r="W24" s="32" t="s">
        <v>37</v>
      </c>
      <c r="X24" s="32" t="s">
        <v>37</v>
      </c>
      <c r="Y24" s="32" t="s">
        <v>37</v>
      </c>
      <c r="Z24" s="30">
        <v>9.0284058192243428</v>
      </c>
      <c r="AA24" s="30">
        <v>7.9094975163489583</v>
      </c>
      <c r="AB24" s="30">
        <v>8.36479509239485</v>
      </c>
      <c r="AC24" s="82" t="s">
        <v>37</v>
      </c>
      <c r="AD24" s="82" t="s">
        <v>37</v>
      </c>
      <c r="AE24" s="82" t="s">
        <v>37</v>
      </c>
      <c r="AF24" s="30">
        <v>22.180995409006073</v>
      </c>
      <c r="AG24" s="30">
        <v>25.316375147192222</v>
      </c>
      <c r="AH24" s="30">
        <v>23.971997023460759</v>
      </c>
      <c r="AI24" s="82" t="s">
        <v>37</v>
      </c>
      <c r="AJ24" s="82" t="s">
        <v>37</v>
      </c>
      <c r="AK24" s="82" t="s">
        <v>37</v>
      </c>
      <c r="AL24" s="30">
        <v>2.0088850839697048</v>
      </c>
      <c r="AM24" s="30">
        <v>0.73699982456593605</v>
      </c>
      <c r="AN24" s="30">
        <v>1.2664628386825598</v>
      </c>
    </row>
    <row r="25" spans="1:41" x14ac:dyDescent="0.2">
      <c r="A25" s="84">
        <v>2015</v>
      </c>
      <c r="B25" s="30">
        <v>246</v>
      </c>
      <c r="C25" s="30">
        <v>357</v>
      </c>
      <c r="D25" s="30">
        <v>609</v>
      </c>
      <c r="E25" s="30">
        <v>35.729470106695878</v>
      </c>
      <c r="F25" s="30">
        <v>25.226100324939988</v>
      </c>
      <c r="G25" s="30">
        <v>29.599347038258522</v>
      </c>
      <c r="H25" s="82" t="s">
        <v>37</v>
      </c>
      <c r="I25" s="82" t="s">
        <v>37</v>
      </c>
      <c r="J25" s="82" t="s">
        <v>37</v>
      </c>
      <c r="K25" s="30">
        <v>49.113580807448834</v>
      </c>
      <c r="L25" s="30">
        <v>61.476546655940346</v>
      </c>
      <c r="M25" s="30">
        <v>56.309481626642352</v>
      </c>
      <c r="N25" s="32" t="s">
        <v>37</v>
      </c>
      <c r="O25" s="32" t="s">
        <v>37</v>
      </c>
      <c r="P25" s="32" t="s">
        <v>37</v>
      </c>
      <c r="Q25" s="32" t="s">
        <v>37</v>
      </c>
      <c r="R25" s="32" t="s">
        <v>37</v>
      </c>
      <c r="S25" s="32" t="s">
        <v>37</v>
      </c>
      <c r="T25" s="30">
        <v>5.321481408222124</v>
      </c>
      <c r="U25" s="30">
        <v>3.3535482525788853</v>
      </c>
      <c r="V25" s="30">
        <v>4.4605705509424007</v>
      </c>
      <c r="W25" s="82" t="s">
        <v>37</v>
      </c>
      <c r="X25" s="82" t="s">
        <v>37</v>
      </c>
      <c r="Y25" s="82" t="s">
        <v>37</v>
      </c>
      <c r="Z25" s="30">
        <v>11.010608468882101</v>
      </c>
      <c r="AA25" s="30">
        <v>8.602432388356382</v>
      </c>
      <c r="AB25" s="30">
        <v>9.6678310025764009</v>
      </c>
      <c r="AC25" s="82" t="s">
        <v>37</v>
      </c>
      <c r="AD25" s="82" t="s">
        <v>37</v>
      </c>
      <c r="AE25" s="82" t="s">
        <v>37</v>
      </c>
      <c r="AF25" s="30">
        <v>22.987595366236206</v>
      </c>
      <c r="AG25" s="30">
        <v>24.500770065908458</v>
      </c>
      <c r="AH25" s="30">
        <v>23.803363609134088</v>
      </c>
      <c r="AI25" s="82" t="s">
        <v>37</v>
      </c>
      <c r="AJ25" s="82" t="s">
        <v>37</v>
      </c>
      <c r="AK25" s="82" t="s">
        <v>37</v>
      </c>
      <c r="AL25" s="30">
        <v>2.3134792318206991</v>
      </c>
      <c r="AM25" s="30">
        <v>2.9122176846953383</v>
      </c>
      <c r="AN25" s="30">
        <v>2.6381614542098637</v>
      </c>
    </row>
    <row r="26" spans="1:41" s="343" customFormat="1" x14ac:dyDescent="0.2">
      <c r="A26" s="84">
        <v>2016</v>
      </c>
      <c r="B26" s="30">
        <v>195</v>
      </c>
      <c r="C26" s="30">
        <v>282</v>
      </c>
      <c r="D26" s="30">
        <v>503</v>
      </c>
      <c r="E26" s="30">
        <v>27.274038084925561</v>
      </c>
      <c r="F26" s="30">
        <v>29.692002904660843</v>
      </c>
      <c r="G26" s="30">
        <v>29.029155515002731</v>
      </c>
      <c r="H26" s="82" t="s">
        <v>37</v>
      </c>
      <c r="I26" s="82" t="s">
        <v>37</v>
      </c>
      <c r="J26" s="82" t="s">
        <v>37</v>
      </c>
      <c r="K26" s="30">
        <v>56.02858923981686</v>
      </c>
      <c r="L26" s="30">
        <v>70.008756586431517</v>
      </c>
      <c r="M26" s="30">
        <v>63.408528516478249</v>
      </c>
      <c r="N26" s="32" t="s">
        <v>37</v>
      </c>
      <c r="O26" s="32" t="s">
        <v>37</v>
      </c>
      <c r="P26" s="32" t="s">
        <v>37</v>
      </c>
      <c r="Q26" s="32" t="s">
        <v>37</v>
      </c>
      <c r="R26" s="32" t="s">
        <v>37</v>
      </c>
      <c r="S26" s="32" t="s">
        <v>37</v>
      </c>
      <c r="T26" s="30">
        <v>2.5793837162451325</v>
      </c>
      <c r="U26" s="30">
        <v>3.6544568402144497</v>
      </c>
      <c r="V26" s="30">
        <v>3.4575452679765708</v>
      </c>
      <c r="W26" s="82" t="s">
        <v>37</v>
      </c>
      <c r="X26" s="82" t="s">
        <v>37</v>
      </c>
      <c r="Y26" s="82" t="s">
        <v>37</v>
      </c>
      <c r="Z26" s="30">
        <v>6.4181882432050292</v>
      </c>
      <c r="AA26" s="30">
        <v>6.9541014050730725</v>
      </c>
      <c r="AB26" s="30">
        <v>8.4162126762365457</v>
      </c>
      <c r="AC26" s="82" t="s">
        <v>37</v>
      </c>
      <c r="AD26" s="82" t="s">
        <v>37</v>
      </c>
      <c r="AE26" s="82" t="s">
        <v>37</v>
      </c>
      <c r="AF26" s="30">
        <v>30.351107115034676</v>
      </c>
      <c r="AG26" s="30">
        <v>22.488646846190598</v>
      </c>
      <c r="AH26" s="30">
        <v>25.522031712098283</v>
      </c>
      <c r="AI26" s="82" t="s">
        <v>37</v>
      </c>
      <c r="AJ26" s="82" t="s">
        <v>37</v>
      </c>
      <c r="AK26" s="82" t="s">
        <v>37</v>
      </c>
      <c r="AL26" s="30">
        <v>2.5731537479827966</v>
      </c>
      <c r="AM26" s="30">
        <v>0.45119142191814399</v>
      </c>
      <c r="AN26" s="30">
        <v>1.2375904522244181</v>
      </c>
      <c r="AO26" s="453"/>
    </row>
    <row r="27" spans="1:41" s="343" customFormat="1" x14ac:dyDescent="0.2">
      <c r="A27" s="84">
        <v>2017</v>
      </c>
      <c r="B27" s="30">
        <v>239</v>
      </c>
      <c r="C27" s="30">
        <v>376</v>
      </c>
      <c r="D27" s="30">
        <v>639</v>
      </c>
      <c r="E27" s="30">
        <v>31.799163179916317</v>
      </c>
      <c r="F27" s="30">
        <v>21.5425531914894</v>
      </c>
      <c r="G27" s="30">
        <v>26.134585289514867</v>
      </c>
      <c r="H27" s="82" t="s">
        <v>37</v>
      </c>
      <c r="I27" s="82" t="s">
        <v>37</v>
      </c>
      <c r="J27" s="82" t="s">
        <v>37</v>
      </c>
      <c r="K27" s="30">
        <v>48.11715481171548</v>
      </c>
      <c r="L27" s="30">
        <v>62.234042553191493</v>
      </c>
      <c r="M27" s="30">
        <v>55.712050078247266</v>
      </c>
      <c r="N27" s="32" t="s">
        <v>37</v>
      </c>
      <c r="O27" s="32" t="s">
        <v>37</v>
      </c>
      <c r="P27" s="32" t="s">
        <v>37</v>
      </c>
      <c r="Q27" s="32" t="s">
        <v>37</v>
      </c>
      <c r="R27" s="32" t="s">
        <v>37</v>
      </c>
      <c r="S27" s="32" t="s">
        <v>37</v>
      </c>
      <c r="T27" s="30">
        <v>2.9288702928870292</v>
      </c>
      <c r="U27" s="30">
        <v>4.5212765957446814</v>
      </c>
      <c r="V27" s="30">
        <v>4.5383411580594686</v>
      </c>
      <c r="W27" s="82" t="s">
        <v>37</v>
      </c>
      <c r="X27" s="82" t="s">
        <v>37</v>
      </c>
      <c r="Y27" s="82" t="s">
        <v>37</v>
      </c>
      <c r="Z27" s="30">
        <v>12.133891213389122</v>
      </c>
      <c r="AA27" s="30">
        <v>11.702127659574469</v>
      </c>
      <c r="AB27" s="30">
        <v>12.206572769953052</v>
      </c>
      <c r="AC27" s="32" t="s">
        <v>37</v>
      </c>
      <c r="AD27" s="32" t="s">
        <v>37</v>
      </c>
      <c r="AE27" s="32" t="s">
        <v>37</v>
      </c>
      <c r="AF27" s="30">
        <v>30.543933054393307</v>
      </c>
      <c r="AG27" s="30">
        <v>23.936170212765958</v>
      </c>
      <c r="AH27" s="30">
        <v>26.134585289514867</v>
      </c>
      <c r="AI27" s="32" t="s">
        <v>37</v>
      </c>
      <c r="AJ27" s="32" t="s">
        <v>37</v>
      </c>
      <c r="AK27" s="32" t="s">
        <v>37</v>
      </c>
      <c r="AL27" s="30">
        <v>1.6736401673640167</v>
      </c>
      <c r="AM27" s="30">
        <v>1.5957446808510638</v>
      </c>
      <c r="AN27" s="30">
        <v>1.7214397496087637</v>
      </c>
      <c r="AO27" s="453"/>
    </row>
    <row r="28" spans="1:41" s="343" customFormat="1" x14ac:dyDescent="0.2">
      <c r="A28" s="84">
        <v>2018</v>
      </c>
      <c r="B28" s="30">
        <v>223</v>
      </c>
      <c r="C28" s="30">
        <v>338</v>
      </c>
      <c r="D28" s="30">
        <v>585</v>
      </c>
      <c r="E28" s="30">
        <v>26.937028895816599</v>
      </c>
      <c r="F28" s="30">
        <v>21.725354914947534</v>
      </c>
      <c r="G28" s="30">
        <v>23.938956455652612</v>
      </c>
      <c r="H28" s="82" t="s">
        <v>37</v>
      </c>
      <c r="I28" s="82" t="s">
        <v>37</v>
      </c>
      <c r="J28" s="82" t="s">
        <v>37</v>
      </c>
      <c r="K28" s="30">
        <v>57.187562532476157</v>
      </c>
      <c r="L28" s="30">
        <v>62.505879424738332</v>
      </c>
      <c r="M28" s="30">
        <v>59.539688432329349</v>
      </c>
      <c r="N28" s="32" t="s">
        <v>37</v>
      </c>
      <c r="O28" s="32" t="s">
        <v>37</v>
      </c>
      <c r="P28" s="32" t="s">
        <v>37</v>
      </c>
      <c r="Q28" s="32" t="s">
        <v>37</v>
      </c>
      <c r="R28" s="32" t="s">
        <v>37</v>
      </c>
      <c r="S28" s="32" t="s">
        <v>37</v>
      </c>
      <c r="T28" s="30">
        <v>5.0822173616079418</v>
      </c>
      <c r="U28" s="30">
        <v>4.539860086325807</v>
      </c>
      <c r="V28" s="30">
        <v>4.9097867340442756</v>
      </c>
      <c r="W28" s="82" t="s">
        <v>37</v>
      </c>
      <c r="X28" s="82" t="s">
        <v>37</v>
      </c>
      <c r="Y28" s="82" t="s">
        <v>37</v>
      </c>
      <c r="Z28" s="30">
        <v>9.8692722651893821</v>
      </c>
      <c r="AA28" s="30">
        <v>11.260726012745412</v>
      </c>
      <c r="AB28" s="30">
        <v>10.755156674213756</v>
      </c>
      <c r="AC28" s="32" t="s">
        <v>37</v>
      </c>
      <c r="AD28" s="32" t="s">
        <v>37</v>
      </c>
      <c r="AE28" s="32" t="s">
        <v>37</v>
      </c>
      <c r="AF28" s="30">
        <v>25.586063754349826</v>
      </c>
      <c r="AG28" s="30">
        <v>22.394125270753552</v>
      </c>
      <c r="AH28" s="30">
        <v>23.605704515625401</v>
      </c>
      <c r="AI28" s="32" t="s">
        <v>37</v>
      </c>
      <c r="AJ28" s="32" t="s">
        <v>37</v>
      </c>
      <c r="AK28" s="32" t="s">
        <v>37</v>
      </c>
      <c r="AL28" s="30">
        <v>3.2197341738534884</v>
      </c>
      <c r="AM28" s="30">
        <v>2.3627012041632591</v>
      </c>
      <c r="AN28" s="30">
        <v>2.7778698439559082</v>
      </c>
      <c r="AO28" s="453"/>
    </row>
    <row r="29" spans="1:41" s="37" customFormat="1" ht="6" customHeight="1" x14ac:dyDescent="0.25">
      <c r="A29" s="974" t="s">
        <v>39</v>
      </c>
      <c r="B29" s="975"/>
      <c r="C29" s="975"/>
      <c r="D29" s="975"/>
      <c r="E29" s="975"/>
      <c r="F29" s="975"/>
      <c r="G29" s="975"/>
      <c r="H29" s="975"/>
      <c r="I29" s="975"/>
      <c r="J29" s="975"/>
      <c r="K29" s="975"/>
      <c r="L29" s="975"/>
      <c r="M29" s="975"/>
      <c r="N29" s="975"/>
      <c r="O29" s="976"/>
      <c r="P29" s="976"/>
      <c r="Q29" s="977"/>
      <c r="R29" s="977"/>
      <c r="S29" s="977"/>
      <c r="T29" s="977"/>
      <c r="U29" s="977"/>
      <c r="V29" s="977"/>
      <c r="W29" s="977"/>
      <c r="X29" s="977"/>
      <c r="Y29" s="977"/>
      <c r="Z29" s="977"/>
      <c r="AA29" s="977"/>
      <c r="AB29" s="977"/>
      <c r="AC29" s="977"/>
      <c r="AD29" s="977"/>
      <c r="AE29" s="977"/>
      <c r="AF29" s="977"/>
      <c r="AG29" s="977"/>
      <c r="AH29" s="977"/>
      <c r="AI29" s="977"/>
      <c r="AJ29" s="977"/>
      <c r="AK29" s="977"/>
      <c r="AL29" s="977"/>
      <c r="AM29" s="977"/>
      <c r="AN29" s="975"/>
    </row>
    <row r="30" spans="1:41" ht="28.5" customHeight="1" x14ac:dyDescent="0.2">
      <c r="A30" s="1365" t="s">
        <v>296</v>
      </c>
      <c r="B30" s="1365"/>
      <c r="C30" s="1365"/>
      <c r="D30" s="1365"/>
      <c r="E30" s="1365"/>
      <c r="F30" s="1365"/>
      <c r="G30" s="1365"/>
      <c r="H30" s="1365"/>
      <c r="I30" s="1365"/>
      <c r="J30" s="1365"/>
      <c r="K30" s="1365"/>
      <c r="L30" s="1365"/>
      <c r="M30" s="1365"/>
      <c r="N30" s="1365"/>
      <c r="O30" s="1365"/>
      <c r="P30" s="1365"/>
      <c r="Q30" s="1365"/>
      <c r="R30" s="1365"/>
      <c r="S30" s="1365"/>
      <c r="T30" s="1365"/>
      <c r="U30" s="1365"/>
      <c r="V30" s="1365"/>
      <c r="W30" s="1365"/>
      <c r="X30" s="1365"/>
      <c r="Y30" s="1365"/>
      <c r="Z30" s="1365"/>
      <c r="AA30" s="1365"/>
      <c r="AB30" s="1365"/>
      <c r="AC30" s="1365"/>
      <c r="AD30" s="1365"/>
      <c r="AE30" s="1365"/>
      <c r="AF30" s="1365"/>
      <c r="AG30" s="1365"/>
      <c r="AH30" s="1365"/>
      <c r="AI30" s="1365"/>
      <c r="AJ30" s="1365"/>
      <c r="AK30" s="1365"/>
      <c r="AL30" s="1365"/>
      <c r="AM30" s="1365"/>
      <c r="AN30" s="1365"/>
    </row>
    <row r="31" spans="1:41" ht="5.25" customHeight="1" x14ac:dyDescent="0.25">
      <c r="A31" s="452"/>
      <c r="B31" s="452"/>
      <c r="C31" s="452"/>
      <c r="D31" s="552"/>
      <c r="E31" s="452"/>
      <c r="F31" s="452"/>
      <c r="G31" s="552"/>
      <c r="H31" s="452"/>
      <c r="I31" s="452"/>
      <c r="J31" s="552"/>
      <c r="K31" s="452"/>
      <c r="L31" s="452"/>
      <c r="M31" s="552"/>
      <c r="N31" s="452"/>
      <c r="O31" s="452"/>
      <c r="P31" s="552"/>
      <c r="Q31" s="452"/>
      <c r="R31" s="452"/>
      <c r="S31" s="552"/>
      <c r="T31" s="452"/>
      <c r="U31" s="452"/>
      <c r="V31" s="552"/>
      <c r="W31" s="452"/>
      <c r="X31" s="452"/>
      <c r="Y31" s="552"/>
      <c r="Z31" s="452"/>
      <c r="AA31" s="452"/>
      <c r="AB31" s="552"/>
      <c r="AC31" s="452"/>
      <c r="AD31" s="452"/>
      <c r="AE31" s="552"/>
      <c r="AF31" s="452"/>
      <c r="AG31" s="452"/>
      <c r="AH31" s="552"/>
      <c r="AI31" s="452"/>
      <c r="AJ31" s="452"/>
      <c r="AK31" s="552"/>
      <c r="AL31" s="452"/>
      <c r="AM31" s="452"/>
      <c r="AN31" s="552"/>
    </row>
    <row r="32" spans="1:41" ht="12.75" customHeight="1" x14ac:dyDescent="0.2">
      <c r="A32" s="1375" t="s">
        <v>194</v>
      </c>
      <c r="B32" s="1375"/>
      <c r="C32" s="1375"/>
      <c r="D32" s="1375"/>
      <c r="E32" s="1375"/>
      <c r="F32" s="1375"/>
      <c r="G32" s="1375"/>
      <c r="H32" s="1375"/>
      <c r="I32" s="1375"/>
      <c r="J32" s="1375"/>
      <c r="K32" s="1375"/>
      <c r="L32" s="1375"/>
      <c r="M32" s="1375"/>
      <c r="N32" s="1375"/>
      <c r="O32" s="1375"/>
      <c r="P32" s="1375"/>
      <c r="Q32" s="1375"/>
      <c r="R32" s="1375"/>
      <c r="S32" s="1375"/>
      <c r="T32" s="1375"/>
      <c r="U32" s="1375"/>
      <c r="V32" s="1375"/>
      <c r="W32" s="1375"/>
      <c r="X32" s="1375"/>
      <c r="Y32" s="1375"/>
      <c r="Z32" s="1375"/>
      <c r="AA32" s="1375"/>
      <c r="AB32" s="1375"/>
      <c r="AC32" s="1375"/>
      <c r="AD32" s="1375"/>
      <c r="AE32" s="1375"/>
      <c r="AF32" s="1375"/>
      <c r="AG32" s="1375"/>
      <c r="AH32" s="1375"/>
      <c r="AI32" s="1375"/>
      <c r="AJ32" s="1375"/>
      <c r="AK32" s="1375"/>
      <c r="AL32" s="1375"/>
      <c r="AM32" s="1375"/>
      <c r="AN32" s="1375"/>
    </row>
    <row r="34" spans="6:41" x14ac:dyDescent="0.2">
      <c r="F34" s="979"/>
      <c r="H34" s="979"/>
      <c r="L34" s="979"/>
      <c r="N34" s="979"/>
      <c r="U34" s="979"/>
      <c r="W34" s="979"/>
      <c r="AA34" s="979"/>
      <c r="AC34" s="979"/>
      <c r="AG34" s="979"/>
      <c r="AI34" s="979"/>
      <c r="AM34" s="979"/>
      <c r="AO34" s="979"/>
    </row>
  </sheetData>
  <mergeCells count="18">
    <mergeCell ref="AI3:AK3"/>
    <mergeCell ref="AL3:AN3"/>
    <mergeCell ref="O1:T1"/>
    <mergeCell ref="A30:AN30"/>
    <mergeCell ref="AL1:AN1"/>
    <mergeCell ref="A32:AN32"/>
    <mergeCell ref="A2:AN2"/>
    <mergeCell ref="B3:D3"/>
    <mergeCell ref="E3:G3"/>
    <mergeCell ref="H3:J3"/>
    <mergeCell ref="K3:M3"/>
    <mergeCell ref="N3:P3"/>
    <mergeCell ref="Q3:S3"/>
    <mergeCell ref="T3:V3"/>
    <mergeCell ref="W3:Y3"/>
    <mergeCell ref="Z3:AB3"/>
    <mergeCell ref="AC3:AE3"/>
    <mergeCell ref="AF3:AH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4"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A19"/>
  <sheetViews>
    <sheetView zoomScaleNormal="100" workbookViewId="0">
      <pane ySplit="4" topLeftCell="A8" activePane="bottomLeft" state="frozen"/>
      <selection activeCell="A2" sqref="A2:XFD2"/>
      <selection pane="bottomLeft" activeCell="X1" sqref="X1:AA1"/>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8" width="6.7109375" style="18" customWidth="1"/>
    <col min="19" max="19" width="6.7109375" style="553" customWidth="1"/>
    <col min="20" max="21" width="6.7109375" style="18" customWidth="1"/>
    <col min="22" max="22" width="6.7109375" style="553" customWidth="1"/>
    <col min="23" max="23" width="8.7109375" style="18" customWidth="1"/>
    <col min="24" max="16384" width="9.140625" style="18"/>
  </cols>
  <sheetData>
    <row r="1" spans="1:27" s="74" customFormat="1" ht="30" customHeight="1" x14ac:dyDescent="0.25">
      <c r="A1" s="349"/>
      <c r="B1" s="222"/>
      <c r="C1" s="222"/>
      <c r="D1" s="550"/>
      <c r="E1" s="824"/>
      <c r="F1" s="824"/>
      <c r="G1" s="824"/>
      <c r="H1" s="824"/>
      <c r="I1" s="824"/>
      <c r="J1" s="824"/>
      <c r="K1" s="824"/>
      <c r="L1" s="824"/>
      <c r="M1" s="824"/>
      <c r="N1" s="824"/>
      <c r="O1" s="824"/>
      <c r="P1" s="824"/>
      <c r="Q1" s="824"/>
      <c r="R1" s="824"/>
      <c r="S1" s="824"/>
      <c r="T1" s="1321" t="s">
        <v>200</v>
      </c>
      <c r="U1" s="1322"/>
      <c r="V1" s="1322"/>
      <c r="X1" s="1311" t="s">
        <v>328</v>
      </c>
      <c r="Y1" s="1311"/>
      <c r="Z1" s="1312"/>
      <c r="AA1" s="1312"/>
    </row>
    <row r="2" spans="1:27" s="220" customFormat="1" ht="15" customHeight="1" x14ac:dyDescent="0.2">
      <c r="A2" s="1317" t="s">
        <v>504</v>
      </c>
      <c r="B2" s="1317"/>
      <c r="C2" s="1317"/>
      <c r="D2" s="1317"/>
      <c r="E2" s="1317"/>
      <c r="F2" s="1317"/>
      <c r="G2" s="1317"/>
      <c r="H2" s="1317"/>
      <c r="I2" s="1317"/>
      <c r="J2" s="1317"/>
      <c r="K2" s="1317"/>
      <c r="L2" s="1317"/>
      <c r="M2" s="1317"/>
      <c r="N2" s="1317"/>
      <c r="O2" s="1317"/>
      <c r="P2" s="1317"/>
      <c r="Q2" s="1317"/>
      <c r="R2" s="1317"/>
      <c r="S2" s="1317"/>
      <c r="T2" s="1317"/>
      <c r="U2" s="1317"/>
      <c r="V2" s="1317"/>
    </row>
    <row r="3" spans="1:27" ht="30" customHeight="1" x14ac:dyDescent="0.2">
      <c r="B3" s="1354" t="s">
        <v>10</v>
      </c>
      <c r="C3" s="1354"/>
      <c r="D3" s="1354"/>
      <c r="E3" s="1354" t="s">
        <v>14</v>
      </c>
      <c r="F3" s="1354"/>
      <c r="G3" s="1354"/>
      <c r="H3" s="1354" t="s">
        <v>41</v>
      </c>
      <c r="I3" s="1354"/>
      <c r="J3" s="1354"/>
      <c r="K3" s="1354" t="s">
        <v>42</v>
      </c>
      <c r="L3" s="1354"/>
      <c r="M3" s="1354"/>
      <c r="N3" s="1354" t="s">
        <v>70</v>
      </c>
      <c r="O3" s="1354"/>
      <c r="P3" s="1354"/>
      <c r="Q3" s="1355" t="s">
        <v>142</v>
      </c>
      <c r="R3" s="1355"/>
      <c r="S3" s="1355"/>
      <c r="T3" s="1354" t="s">
        <v>35</v>
      </c>
      <c r="U3" s="1354"/>
      <c r="V3" s="1354"/>
    </row>
    <row r="4" spans="1:27" ht="15" customHeight="1" x14ac:dyDescent="0.2">
      <c r="A4" s="18" t="s">
        <v>39</v>
      </c>
      <c r="B4" s="215" t="s">
        <v>28</v>
      </c>
      <c r="C4" s="215" t="s">
        <v>29</v>
      </c>
      <c r="D4" s="549" t="s">
        <v>382</v>
      </c>
      <c r="E4" s="215" t="s">
        <v>28</v>
      </c>
      <c r="F4" s="215" t="s">
        <v>29</v>
      </c>
      <c r="G4" s="549" t="s">
        <v>382</v>
      </c>
      <c r="H4" s="215" t="s">
        <v>28</v>
      </c>
      <c r="I4" s="215" t="s">
        <v>29</v>
      </c>
      <c r="J4" s="549" t="s">
        <v>382</v>
      </c>
      <c r="K4" s="215" t="s">
        <v>28</v>
      </c>
      <c r="L4" s="215" t="s">
        <v>29</v>
      </c>
      <c r="M4" s="549" t="s">
        <v>382</v>
      </c>
      <c r="N4" s="215" t="s">
        <v>28</v>
      </c>
      <c r="O4" s="215" t="s">
        <v>29</v>
      </c>
      <c r="P4" s="549" t="s">
        <v>382</v>
      </c>
      <c r="Q4" s="215" t="s">
        <v>28</v>
      </c>
      <c r="R4" s="215" t="s">
        <v>29</v>
      </c>
      <c r="S4" s="549" t="s">
        <v>382</v>
      </c>
      <c r="T4" s="215" t="s">
        <v>28</v>
      </c>
      <c r="U4" s="215" t="s">
        <v>29</v>
      </c>
      <c r="V4" s="549" t="s">
        <v>382</v>
      </c>
    </row>
    <row r="5" spans="1:27" ht="6" customHeight="1" x14ac:dyDescent="0.2">
      <c r="A5" s="231"/>
      <c r="B5" s="296"/>
      <c r="C5" s="296"/>
      <c r="D5" s="296"/>
      <c r="E5" s="30"/>
      <c r="F5" s="30"/>
      <c r="G5" s="30"/>
      <c r="H5" s="30"/>
      <c r="I5" s="30"/>
      <c r="J5" s="30"/>
      <c r="K5" s="30"/>
      <c r="L5" s="30"/>
      <c r="M5" s="30"/>
      <c r="N5" s="30"/>
      <c r="O5" s="30"/>
      <c r="P5" s="30"/>
      <c r="Q5" s="30"/>
      <c r="R5" s="30"/>
      <c r="S5" s="30"/>
      <c r="T5" s="30"/>
      <c r="U5" s="30"/>
      <c r="V5" s="30"/>
    </row>
    <row r="6" spans="1:27" ht="12.75" customHeight="1" x14ac:dyDescent="0.2">
      <c r="A6" s="286">
        <v>2012</v>
      </c>
      <c r="B6" s="30">
        <v>276</v>
      </c>
      <c r="C6" s="30">
        <v>417</v>
      </c>
      <c r="D6" s="30">
        <v>693</v>
      </c>
      <c r="E6" s="30">
        <v>43.052972303749442</v>
      </c>
      <c r="F6" s="30">
        <v>28.380654355016055</v>
      </c>
      <c r="G6" s="30">
        <v>34.694373782619223</v>
      </c>
      <c r="H6" s="30">
        <v>68.013731158532138</v>
      </c>
      <c r="I6" s="30">
        <v>82.553774674726526</v>
      </c>
      <c r="J6" s="30">
        <v>76.296974927941392</v>
      </c>
      <c r="K6" s="30">
        <v>3.9655551634485171</v>
      </c>
      <c r="L6" s="30">
        <v>3.1124700030645376</v>
      </c>
      <c r="M6" s="30">
        <v>3.4795653978982726</v>
      </c>
      <c r="N6" s="30">
        <v>4.2637370306263414</v>
      </c>
      <c r="O6" s="30">
        <v>1.742721097005046</v>
      </c>
      <c r="P6" s="30">
        <v>2.8275522281880838</v>
      </c>
      <c r="Q6" s="30">
        <v>4.3123620126851607</v>
      </c>
      <c r="R6" s="30">
        <v>9.9470498157836715</v>
      </c>
      <c r="S6" s="30">
        <v>7.5223587768349702</v>
      </c>
      <c r="T6" s="30">
        <v>0.90036856821718458</v>
      </c>
      <c r="U6" s="30">
        <v>0.62425196833644447</v>
      </c>
      <c r="V6" s="30">
        <v>0.74306910050616126</v>
      </c>
      <c r="W6" s="30"/>
    </row>
    <row r="7" spans="1:27" ht="12.75" customHeight="1" x14ac:dyDescent="0.2">
      <c r="A7" s="219">
        <v>2013</v>
      </c>
      <c r="B7" s="30">
        <v>339</v>
      </c>
      <c r="C7" s="30">
        <v>448</v>
      </c>
      <c r="D7" s="30">
        <v>791</v>
      </c>
      <c r="E7" s="30">
        <v>40.18868740465556</v>
      </c>
      <c r="F7" s="30">
        <v>34.286204056535198</v>
      </c>
      <c r="G7" s="30">
        <v>36.914134739308061</v>
      </c>
      <c r="H7" s="30">
        <v>68.500013790827154</v>
      </c>
      <c r="I7" s="30">
        <v>77.479672049126492</v>
      </c>
      <c r="J7" s="30">
        <v>73.524771078658119</v>
      </c>
      <c r="K7" s="30">
        <v>3.0865649758011209</v>
      </c>
      <c r="L7" s="30">
        <v>3.6537077734054249</v>
      </c>
      <c r="M7" s="30">
        <v>3.3778766224708079</v>
      </c>
      <c r="N7" s="30">
        <v>3.8937746902687724</v>
      </c>
      <c r="O7" s="30">
        <v>1.2541941908866021</v>
      </c>
      <c r="P7" s="30">
        <v>2.4442728227427066</v>
      </c>
      <c r="Q7" s="30">
        <v>5.4952487868570756</v>
      </c>
      <c r="R7" s="30">
        <v>10.374720938273253</v>
      </c>
      <c r="S7" s="30">
        <v>8.1096386726736167</v>
      </c>
      <c r="T7" s="30">
        <v>0.90891570195553006</v>
      </c>
      <c r="U7" s="30">
        <v>0.76004928775043401</v>
      </c>
      <c r="V7" s="30">
        <v>0.82363019876339105</v>
      </c>
      <c r="W7" s="30"/>
    </row>
    <row r="8" spans="1:27" ht="12.75" customHeight="1" x14ac:dyDescent="0.2">
      <c r="A8" s="219">
        <v>2014</v>
      </c>
      <c r="B8" s="30">
        <v>329</v>
      </c>
      <c r="C8" s="30">
        <v>349</v>
      </c>
      <c r="D8" s="30">
        <v>679</v>
      </c>
      <c r="E8" s="30">
        <v>41.122826414215432</v>
      </c>
      <c r="F8" s="30">
        <v>36.314382961937689</v>
      </c>
      <c r="G8" s="30">
        <v>38.67070429061441</v>
      </c>
      <c r="H8" s="30">
        <v>67.174640723053798</v>
      </c>
      <c r="I8" s="30">
        <v>78.314474931572065</v>
      </c>
      <c r="J8" s="30">
        <v>72.763944758361134</v>
      </c>
      <c r="K8" s="30">
        <v>2.7383548684094485</v>
      </c>
      <c r="L8" s="30">
        <v>4.0662496061477524</v>
      </c>
      <c r="M8" s="30">
        <v>3.5415236367399849</v>
      </c>
      <c r="N8" s="30">
        <v>4.5017686310073834</v>
      </c>
      <c r="O8" s="30">
        <v>1.6073361713122605</v>
      </c>
      <c r="P8" s="30">
        <v>3.0554215926580777</v>
      </c>
      <c r="Q8" s="30">
        <v>8.7919344660912362</v>
      </c>
      <c r="R8" s="30">
        <v>10.838021908437021</v>
      </c>
      <c r="S8" s="30">
        <v>9.7968016545151766</v>
      </c>
      <c r="T8" s="30">
        <v>0.45322694063923463</v>
      </c>
      <c r="U8" s="30">
        <v>0.85471270595617443</v>
      </c>
      <c r="V8" s="30">
        <v>0.65226869448585789</v>
      </c>
    </row>
    <row r="9" spans="1:27" x14ac:dyDescent="0.2">
      <c r="A9" s="440">
        <v>2015</v>
      </c>
      <c r="B9" s="30">
        <v>327</v>
      </c>
      <c r="C9" s="30">
        <v>383</v>
      </c>
      <c r="D9" s="30">
        <v>715</v>
      </c>
      <c r="E9" s="30">
        <v>46.774496190867367</v>
      </c>
      <c r="F9" s="30">
        <v>31.949917899406788</v>
      </c>
      <c r="G9" s="720">
        <v>38.932885831182809</v>
      </c>
      <c r="H9" s="30">
        <v>57.548140038001975</v>
      </c>
      <c r="I9" s="30">
        <v>80.242738073812561</v>
      </c>
      <c r="J9" s="720">
        <v>69.219242453604778</v>
      </c>
      <c r="K9" s="30">
        <v>1.7115716334765791</v>
      </c>
      <c r="L9" s="30">
        <v>4.6952667074146976</v>
      </c>
      <c r="M9" s="720">
        <v>3.2684301812605412</v>
      </c>
      <c r="N9" s="30">
        <v>4.8486437273591649</v>
      </c>
      <c r="O9" s="30">
        <v>2.1724655415374836</v>
      </c>
      <c r="P9" s="720">
        <v>3.4078236738111487</v>
      </c>
      <c r="Q9" s="30">
        <v>10.523428834494815</v>
      </c>
      <c r="R9" s="30">
        <v>10.242380582564774</v>
      </c>
      <c r="S9" s="720">
        <v>10.580765510982744</v>
      </c>
      <c r="T9" s="30">
        <v>2.4930374598798659</v>
      </c>
      <c r="U9" s="30">
        <v>0.60410163670937045</v>
      </c>
      <c r="V9" s="720">
        <v>1.4825249211251097</v>
      </c>
      <c r="W9" s="31"/>
    </row>
    <row r="10" spans="1:27" x14ac:dyDescent="0.2">
      <c r="A10" s="384">
        <v>2016</v>
      </c>
      <c r="B10" s="30">
        <v>294</v>
      </c>
      <c r="C10" s="30">
        <v>377</v>
      </c>
      <c r="D10" s="30">
        <v>684</v>
      </c>
      <c r="E10" s="30">
        <v>40.340793125642342</v>
      </c>
      <c r="F10" s="30">
        <v>32.53499663624585</v>
      </c>
      <c r="G10" s="720">
        <v>36.595532058962007</v>
      </c>
      <c r="H10" s="30">
        <v>67.426355871598432</v>
      </c>
      <c r="I10" s="30">
        <v>78.597464219356468</v>
      </c>
      <c r="J10" s="720">
        <v>72.540102369957708</v>
      </c>
      <c r="K10" s="30">
        <v>3.3892453584922171</v>
      </c>
      <c r="L10" s="30">
        <v>2.8622130088210644</v>
      </c>
      <c r="M10" s="720">
        <v>3.2107025206472422</v>
      </c>
      <c r="N10" s="30">
        <v>4.9454813436871152</v>
      </c>
      <c r="O10" s="30">
        <v>2.2070119025748665</v>
      </c>
      <c r="P10" s="720">
        <v>3.7912076728829449</v>
      </c>
      <c r="Q10" s="30">
        <v>7.7887629443912614</v>
      </c>
      <c r="R10" s="30">
        <v>9.9954748858569094</v>
      </c>
      <c r="S10" s="720">
        <v>9.0231682413465961</v>
      </c>
      <c r="T10" s="30">
        <v>1.1341132458253642</v>
      </c>
      <c r="U10" s="30">
        <v>1.3961183700575341</v>
      </c>
      <c r="V10" s="720">
        <v>1.2419767594456563</v>
      </c>
      <c r="W10" s="31"/>
    </row>
    <row r="11" spans="1:27" s="958" customFormat="1" x14ac:dyDescent="0.2">
      <c r="A11" s="484">
        <v>2017</v>
      </c>
      <c r="B11" s="30">
        <v>339</v>
      </c>
      <c r="C11" s="30">
        <v>427</v>
      </c>
      <c r="D11" s="30">
        <v>776</v>
      </c>
      <c r="E11" s="30">
        <v>40.139762179947489</v>
      </c>
      <c r="F11" s="30">
        <v>26.95647517174713</v>
      </c>
      <c r="G11" s="720">
        <v>33.611270237208224</v>
      </c>
      <c r="H11" s="30">
        <v>67.985276021549495</v>
      </c>
      <c r="I11" s="30">
        <v>77.386149249675</v>
      </c>
      <c r="J11" s="720">
        <v>72.367648334866914</v>
      </c>
      <c r="K11" s="30">
        <v>2.1437610055150538</v>
      </c>
      <c r="L11" s="30">
        <v>2.2145511537155538</v>
      </c>
      <c r="M11" s="720">
        <v>2.151573617222637</v>
      </c>
      <c r="N11" s="30">
        <v>1.797874510802159</v>
      </c>
      <c r="O11" s="30">
        <v>3.2954690527479014</v>
      </c>
      <c r="P11" s="720">
        <v>2.6609667253284068</v>
      </c>
      <c r="Q11" s="30">
        <v>10.215196827290988</v>
      </c>
      <c r="R11" s="30">
        <v>11.50347327870049</v>
      </c>
      <c r="S11" s="720">
        <v>10.732614659199685</v>
      </c>
      <c r="T11" s="30">
        <v>0.35898316355632037</v>
      </c>
      <c r="U11" s="30">
        <v>0.81367746251553819</v>
      </c>
      <c r="V11" s="961">
        <v>0.58390591541372716</v>
      </c>
      <c r="W11" s="31"/>
    </row>
    <row r="12" spans="1:27" s="719" customFormat="1" x14ac:dyDescent="0.2">
      <c r="A12" s="484">
        <v>2018</v>
      </c>
      <c r="B12" s="720">
        <v>311</v>
      </c>
      <c r="C12" s="720">
        <v>448</v>
      </c>
      <c r="D12" s="720">
        <v>771</v>
      </c>
      <c r="E12" s="720">
        <v>39.221429827952903</v>
      </c>
      <c r="F12" s="720">
        <v>31.098044081029762</v>
      </c>
      <c r="G12" s="720">
        <v>35.068640172563853</v>
      </c>
      <c r="H12" s="720">
        <v>65.266249333792516</v>
      </c>
      <c r="I12" s="720">
        <v>78.871105839420068</v>
      </c>
      <c r="J12" s="720">
        <v>72.222438932269313</v>
      </c>
      <c r="K12" s="720">
        <v>0.76124755362089724</v>
      </c>
      <c r="L12" s="720">
        <v>2.272548385545667</v>
      </c>
      <c r="M12" s="720">
        <v>1.5782047431769395</v>
      </c>
      <c r="N12" s="720">
        <v>2.7466220762712323</v>
      </c>
      <c r="O12" s="720">
        <v>4.3466573394050716</v>
      </c>
      <c r="P12" s="720">
        <v>3.7130245277543819</v>
      </c>
      <c r="Q12" s="720">
        <v>10.431419734815332</v>
      </c>
      <c r="R12" s="720">
        <v>13.144056356149768</v>
      </c>
      <c r="S12" s="720">
        <v>11.886162163932928</v>
      </c>
      <c r="T12" s="720">
        <v>1.6825409495026347</v>
      </c>
      <c r="U12" s="720">
        <v>13.144056356149768</v>
      </c>
      <c r="V12" s="720">
        <v>1.3861475620575503</v>
      </c>
      <c r="W12" s="998"/>
    </row>
    <row r="13" spans="1:27" ht="6" customHeight="1" x14ac:dyDescent="0.2">
      <c r="A13" s="967"/>
      <c r="B13" s="967"/>
      <c r="C13" s="967"/>
      <c r="D13" s="967"/>
      <c r="E13" s="968"/>
      <c r="F13" s="968"/>
      <c r="G13" s="968"/>
      <c r="H13" s="968"/>
      <c r="I13" s="968"/>
      <c r="J13" s="968"/>
      <c r="K13" s="968"/>
      <c r="L13" s="943"/>
      <c r="M13" s="943"/>
      <c r="N13" s="943"/>
      <c r="O13" s="943"/>
      <c r="P13" s="943"/>
      <c r="Q13" s="943"/>
      <c r="R13" s="943"/>
      <c r="S13" s="943"/>
      <c r="T13" s="943"/>
      <c r="U13" s="943"/>
      <c r="V13" s="943"/>
    </row>
    <row r="14" spans="1:27" ht="30" customHeight="1" x14ac:dyDescent="0.2">
      <c r="A14" s="1340" t="s">
        <v>250</v>
      </c>
      <c r="B14" s="1340"/>
      <c r="C14" s="1340"/>
      <c r="D14" s="1340"/>
      <c r="E14" s="1340"/>
      <c r="F14" s="1340"/>
      <c r="G14" s="1340"/>
      <c r="H14" s="1340"/>
      <c r="I14" s="1340"/>
      <c r="J14" s="1340"/>
      <c r="K14" s="1340"/>
      <c r="L14" s="1340"/>
      <c r="M14" s="1340"/>
      <c r="N14" s="1340"/>
      <c r="O14" s="1340"/>
      <c r="P14" s="1340"/>
      <c r="Q14" s="1340"/>
      <c r="R14" s="1340"/>
      <c r="S14" s="1340"/>
      <c r="T14" s="1340"/>
      <c r="U14" s="1340"/>
      <c r="V14" s="1340"/>
    </row>
    <row r="15" spans="1:27" s="37" customFormat="1" ht="6" customHeight="1" x14ac:dyDescent="0.25">
      <c r="A15" s="218" t="s">
        <v>39</v>
      </c>
      <c r="B15" s="216"/>
      <c r="C15" s="216"/>
      <c r="D15" s="544"/>
      <c r="E15" s="216"/>
      <c r="F15" s="216"/>
      <c r="G15" s="544"/>
      <c r="H15" s="216"/>
      <c r="I15" s="216"/>
      <c r="J15" s="544"/>
      <c r="K15" s="216"/>
      <c r="L15" s="216"/>
      <c r="M15" s="544"/>
      <c r="N15" s="216"/>
      <c r="O15" s="86"/>
      <c r="P15" s="86"/>
    </row>
    <row r="16" spans="1:27" s="37" customFormat="1" ht="15" customHeight="1" x14ac:dyDescent="0.25">
      <c r="A16" s="1331" t="s">
        <v>194</v>
      </c>
      <c r="B16" s="1331"/>
      <c r="C16" s="1331"/>
      <c r="D16" s="1331"/>
      <c r="E16" s="1331"/>
      <c r="F16" s="1331"/>
      <c r="G16" s="1331"/>
      <c r="H16" s="1331"/>
      <c r="I16" s="1331"/>
      <c r="J16" s="1331"/>
      <c r="K16" s="1331"/>
      <c r="L16" s="1331"/>
      <c r="M16" s="1331"/>
      <c r="N16" s="1331"/>
      <c r="O16" s="1331"/>
      <c r="P16" s="1331"/>
      <c r="Q16" s="1331"/>
      <c r="R16" s="1331"/>
      <c r="S16" s="1331"/>
      <c r="T16" s="1331"/>
      <c r="U16" s="1331"/>
      <c r="V16" s="1331"/>
    </row>
    <row r="17" spans="1:22" ht="12.75" customHeight="1" x14ac:dyDescent="0.2">
      <c r="G17" s="998"/>
      <c r="J17" s="998"/>
      <c r="M17" s="998"/>
      <c r="P17" s="998"/>
      <c r="S17" s="998"/>
      <c r="V17" s="998"/>
    </row>
    <row r="19" spans="1:22" x14ac:dyDescent="0.2">
      <c r="A19" s="1019"/>
      <c r="B19" s="1019"/>
      <c r="C19" s="1019"/>
      <c r="D19" s="1019"/>
      <c r="E19" s="1019"/>
      <c r="F19" s="1019"/>
      <c r="G19" s="1019"/>
      <c r="H19" s="1019"/>
      <c r="I19" s="1019"/>
      <c r="J19" s="1019"/>
      <c r="K19" s="1019"/>
      <c r="L19" s="1019"/>
      <c r="M19" s="1019"/>
      <c r="N19" s="1019"/>
      <c r="O19" s="1019"/>
      <c r="P19" s="1019"/>
      <c r="Q19" s="1019"/>
      <c r="R19" s="1019"/>
      <c r="S19" s="1019"/>
      <c r="T19" s="1019"/>
      <c r="U19" s="1019"/>
      <c r="V19" s="1019"/>
    </row>
  </sheetData>
  <mergeCells count="12">
    <mergeCell ref="X1:AA1"/>
    <mergeCell ref="A14:V14"/>
    <mergeCell ref="A16:V16"/>
    <mergeCell ref="N3:P3"/>
    <mergeCell ref="Q3:S3"/>
    <mergeCell ref="T3:V3"/>
    <mergeCell ref="T1:V1"/>
    <mergeCell ref="A2:V2"/>
    <mergeCell ref="B3:D3"/>
    <mergeCell ref="E3:G3"/>
    <mergeCell ref="H3:J3"/>
    <mergeCell ref="K3:M3"/>
  </mergeCells>
  <hyperlinks>
    <hyperlink ref="O1:R1" location="Tabellförteckning!A1" display="Tabellförteckning!A1"/>
    <hyperlink ref="X1:AA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Y17"/>
  <sheetViews>
    <sheetView workbookViewId="0">
      <pane ySplit="4" topLeftCell="A5" activePane="bottomLeft" state="frozen"/>
      <selection activeCell="A2" sqref="A2:XFD2"/>
      <selection pane="bottomLeft" activeCell="U23" sqref="U23"/>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8" width="6.7109375" style="18" customWidth="1"/>
    <col min="19" max="19" width="6.7109375" style="553" customWidth="1"/>
    <col min="20" max="21" width="6.7109375" style="18" customWidth="1"/>
    <col min="22" max="22" width="6.7109375" style="553" customWidth="1"/>
    <col min="23" max="24" width="8.7109375" style="18" customWidth="1"/>
    <col min="25" max="16384" width="9.140625" style="18"/>
  </cols>
  <sheetData>
    <row r="1" spans="1:25" s="74" customFormat="1" ht="30" customHeight="1" x14ac:dyDescent="0.25">
      <c r="A1" s="84"/>
      <c r="B1" s="1020"/>
      <c r="C1" s="1020"/>
      <c r="D1" s="1020"/>
      <c r="E1" s="1020"/>
      <c r="F1" s="1020"/>
      <c r="G1" s="1020"/>
      <c r="H1" s="1020"/>
      <c r="I1" s="1020"/>
      <c r="J1" s="1020"/>
      <c r="K1" s="1020"/>
      <c r="L1" s="1020"/>
      <c r="M1" s="1020"/>
      <c r="N1" s="1020"/>
      <c r="O1" s="1369" t="s">
        <v>328</v>
      </c>
      <c r="P1" s="1369"/>
      <c r="Q1" s="1370"/>
      <c r="R1" s="1370"/>
      <c r="S1" s="1370"/>
      <c r="T1" s="1371"/>
      <c r="U1" s="1021"/>
      <c r="V1" s="1021"/>
    </row>
    <row r="2" spans="1:25" s="220" customFormat="1" ht="16.5" customHeight="1" x14ac:dyDescent="0.2">
      <c r="A2" s="1317" t="s">
        <v>502</v>
      </c>
      <c r="B2" s="1317"/>
      <c r="C2" s="1317"/>
      <c r="D2" s="1317"/>
      <c r="E2" s="1317"/>
      <c r="F2" s="1317"/>
      <c r="G2" s="1317"/>
      <c r="H2" s="1317"/>
      <c r="I2" s="1317"/>
      <c r="J2" s="1317"/>
      <c r="K2" s="1317"/>
      <c r="L2" s="1317"/>
      <c r="M2" s="1317"/>
      <c r="N2" s="1317"/>
      <c r="O2" s="1317"/>
      <c r="P2" s="1317"/>
      <c r="Q2" s="1317"/>
      <c r="R2" s="1317"/>
      <c r="S2" s="1317"/>
      <c r="T2" s="1317"/>
      <c r="U2" s="1317"/>
      <c r="V2" s="1317"/>
    </row>
    <row r="3" spans="1:25" ht="30" customHeight="1" x14ac:dyDescent="0.2">
      <c r="A3" s="484"/>
      <c r="B3" s="1354" t="s">
        <v>10</v>
      </c>
      <c r="C3" s="1354"/>
      <c r="D3" s="1354"/>
      <c r="E3" s="1354" t="s">
        <v>137</v>
      </c>
      <c r="F3" s="1354"/>
      <c r="G3" s="1354"/>
      <c r="H3" s="1354" t="s">
        <v>138</v>
      </c>
      <c r="I3" s="1354"/>
      <c r="J3" s="1354"/>
      <c r="K3" s="1376" t="s">
        <v>134</v>
      </c>
      <c r="L3" s="1376"/>
      <c r="M3" s="1376"/>
      <c r="N3" s="1354" t="s">
        <v>135</v>
      </c>
      <c r="O3" s="1354"/>
      <c r="P3" s="1354"/>
      <c r="Q3" s="1354" t="s">
        <v>139</v>
      </c>
      <c r="R3" s="1354"/>
      <c r="S3" s="1354"/>
      <c r="T3" s="1354" t="s">
        <v>136</v>
      </c>
      <c r="U3" s="1354"/>
      <c r="V3" s="1354"/>
    </row>
    <row r="4" spans="1:25" ht="15" customHeight="1" x14ac:dyDescent="0.2">
      <c r="A4" s="484" t="s">
        <v>39</v>
      </c>
      <c r="B4" s="1020" t="s">
        <v>28</v>
      </c>
      <c r="C4" s="1020" t="s">
        <v>29</v>
      </c>
      <c r="D4" s="1020" t="s">
        <v>382</v>
      </c>
      <c r="E4" s="1020" t="s">
        <v>69</v>
      </c>
      <c r="F4" s="1020" t="s">
        <v>29</v>
      </c>
      <c r="G4" s="1020" t="s">
        <v>382</v>
      </c>
      <c r="H4" s="1020" t="s">
        <v>69</v>
      </c>
      <c r="I4" s="1020" t="s">
        <v>29</v>
      </c>
      <c r="J4" s="1020" t="s">
        <v>382</v>
      </c>
      <c r="K4" s="1020" t="s">
        <v>69</v>
      </c>
      <c r="L4" s="1020" t="s">
        <v>29</v>
      </c>
      <c r="M4" s="1020" t="s">
        <v>382</v>
      </c>
      <c r="N4" s="1020" t="s">
        <v>69</v>
      </c>
      <c r="O4" s="1020" t="s">
        <v>29</v>
      </c>
      <c r="P4" s="1020" t="s">
        <v>382</v>
      </c>
      <c r="Q4" s="1020" t="s">
        <v>69</v>
      </c>
      <c r="R4" s="1020" t="s">
        <v>29</v>
      </c>
      <c r="S4" s="1020" t="s">
        <v>382</v>
      </c>
      <c r="T4" s="1020" t="s">
        <v>69</v>
      </c>
      <c r="U4" s="1020" t="s">
        <v>29</v>
      </c>
      <c r="V4" s="1020" t="s">
        <v>382</v>
      </c>
    </row>
    <row r="5" spans="1:25" s="37" customFormat="1" ht="6" customHeight="1" x14ac:dyDescent="0.25">
      <c r="A5" s="1024" t="s">
        <v>39</v>
      </c>
      <c r="B5" s="1025"/>
      <c r="C5" s="1025"/>
      <c r="D5" s="1025"/>
      <c r="E5" s="1025"/>
      <c r="F5" s="1025"/>
      <c r="G5" s="1025"/>
      <c r="H5" s="1025"/>
      <c r="I5" s="1025"/>
      <c r="J5" s="1025"/>
      <c r="K5" s="1025"/>
      <c r="L5" s="1025"/>
      <c r="M5" s="1025"/>
      <c r="N5" s="1025"/>
      <c r="O5" s="1022"/>
      <c r="P5" s="1022"/>
      <c r="Q5" s="1026"/>
      <c r="R5" s="1026"/>
      <c r="S5" s="1026"/>
      <c r="T5" s="1026"/>
      <c r="U5" s="1026"/>
      <c r="V5" s="184"/>
    </row>
    <row r="6" spans="1:25" ht="12.75" customHeight="1" x14ac:dyDescent="0.2">
      <c r="A6" s="484">
        <v>2013</v>
      </c>
      <c r="B6" s="1027">
        <v>114</v>
      </c>
      <c r="C6" s="1027">
        <v>92</v>
      </c>
      <c r="D6" s="1027">
        <v>207</v>
      </c>
      <c r="E6" s="1028">
        <v>30.302616367300551</v>
      </c>
      <c r="F6" s="1028">
        <v>15.77498611612342</v>
      </c>
      <c r="G6" s="1028">
        <v>23.821983113725505</v>
      </c>
      <c r="H6" s="1028">
        <v>76.390065115514034</v>
      </c>
      <c r="I6" s="1029">
        <v>82.851471635091542</v>
      </c>
      <c r="J6" s="1030">
        <v>78.851824482035937</v>
      </c>
      <c r="K6" s="1028">
        <v>12.669321407842457</v>
      </c>
      <c r="L6" s="1029">
        <v>9.292763139145892</v>
      </c>
      <c r="M6" s="1030">
        <v>11.136738990266355</v>
      </c>
      <c r="N6" s="1028">
        <v>5.6761863451359433</v>
      </c>
      <c r="O6" s="1031">
        <v>0.82163978698515594</v>
      </c>
      <c r="P6" s="1030">
        <v>3.531446964971797</v>
      </c>
      <c r="Q6" s="1028">
        <v>1.0101106675553004</v>
      </c>
      <c r="R6" s="1029">
        <v>2.0499611226198953</v>
      </c>
      <c r="S6" s="1030">
        <v>1.4590985266183976</v>
      </c>
      <c r="T6" s="1028">
        <v>14.523398740246177</v>
      </c>
      <c r="U6" s="1028">
        <v>14.102936119629813</v>
      </c>
      <c r="V6" s="1028">
        <v>14.739998303413865</v>
      </c>
      <c r="W6" s="705"/>
    </row>
    <row r="7" spans="1:25" ht="12.75" customHeight="1" x14ac:dyDescent="0.2">
      <c r="A7" s="484">
        <v>2014</v>
      </c>
      <c r="B7" s="1027">
        <v>110</v>
      </c>
      <c r="C7" s="1027">
        <v>98</v>
      </c>
      <c r="D7" s="1027">
        <v>209</v>
      </c>
      <c r="E7" s="1028">
        <v>30.148710887721879</v>
      </c>
      <c r="F7" s="1028">
        <v>14.768652761982626</v>
      </c>
      <c r="G7" s="1028">
        <v>22.489722940376421</v>
      </c>
      <c r="H7" s="1028">
        <v>74.902253823836446</v>
      </c>
      <c r="I7" s="1029">
        <v>82.613287433886171</v>
      </c>
      <c r="J7" s="1030">
        <v>78.788516613344356</v>
      </c>
      <c r="K7" s="1028">
        <v>19.985553575023925</v>
      </c>
      <c r="L7" s="1029">
        <v>8.9430933769026701</v>
      </c>
      <c r="M7" s="1030">
        <v>14.494312954562716</v>
      </c>
      <c r="N7" s="1028">
        <v>5.1069584762567457</v>
      </c>
      <c r="O7" s="1029">
        <v>0</v>
      </c>
      <c r="P7" s="1030">
        <v>2.586536546567463</v>
      </c>
      <c r="Q7" s="1028">
        <v>2.8820022448003018</v>
      </c>
      <c r="R7" s="1031">
        <v>0.96438273915173933</v>
      </c>
      <c r="S7" s="1030">
        <v>1.9311313204673779</v>
      </c>
      <c r="T7" s="1028">
        <v>19.051157625511955</v>
      </c>
      <c r="U7" s="1028">
        <v>16.604329789023563</v>
      </c>
      <c r="V7" s="1028">
        <v>17.766552139580497</v>
      </c>
      <c r="W7" s="705"/>
    </row>
    <row r="8" spans="1:25" x14ac:dyDescent="0.2">
      <c r="A8" s="484">
        <v>2015</v>
      </c>
      <c r="B8" s="1027">
        <v>90</v>
      </c>
      <c r="C8" s="1027">
        <v>92</v>
      </c>
      <c r="D8" s="1027">
        <v>184</v>
      </c>
      <c r="E8" s="1028">
        <v>30.892430363473157</v>
      </c>
      <c r="F8" s="1028">
        <v>26.194443619845092</v>
      </c>
      <c r="G8" s="1028">
        <v>28.782342157028118</v>
      </c>
      <c r="H8" s="1028">
        <v>67.571142365816513</v>
      </c>
      <c r="I8" s="1029">
        <v>84.510843473468427</v>
      </c>
      <c r="J8" s="1030">
        <v>76.332807645510655</v>
      </c>
      <c r="K8" s="1028">
        <v>16.68017247378625</v>
      </c>
      <c r="L8" s="1029">
        <v>8.2962826972400379</v>
      </c>
      <c r="M8" s="1030">
        <v>12.336627199538162</v>
      </c>
      <c r="N8" s="1028">
        <v>5.0397092932236003</v>
      </c>
      <c r="O8" s="1029">
        <v>0</v>
      </c>
      <c r="P8" s="1030">
        <v>2.4854852139065988</v>
      </c>
      <c r="Q8" s="1028">
        <v>4.3214163487182322</v>
      </c>
      <c r="R8" s="1029">
        <v>1.8020351157643826</v>
      </c>
      <c r="S8" s="1030">
        <v>3.0240342906114606</v>
      </c>
      <c r="T8" s="1028">
        <v>22.893077556712978</v>
      </c>
      <c r="U8" s="1028">
        <v>8.7635435594316355</v>
      </c>
      <c r="V8" s="1028">
        <v>16.201285833318</v>
      </c>
      <c r="W8" s="705"/>
    </row>
    <row r="9" spans="1:25" x14ac:dyDescent="0.2">
      <c r="A9" s="484">
        <v>2016</v>
      </c>
      <c r="B9" s="1027">
        <v>54</v>
      </c>
      <c r="C9" s="1027">
        <v>80</v>
      </c>
      <c r="D9" s="1027">
        <v>143</v>
      </c>
      <c r="E9" s="1028">
        <v>37.164824551400542</v>
      </c>
      <c r="F9" s="1028">
        <v>17.412394631716651</v>
      </c>
      <c r="G9" s="1028">
        <v>26.203984281426845</v>
      </c>
      <c r="H9" s="1028">
        <v>71.039535927383895</v>
      </c>
      <c r="I9" s="1029">
        <v>81.831106703816431</v>
      </c>
      <c r="J9" s="1030">
        <v>77.002935579710396</v>
      </c>
      <c r="K9" s="1028">
        <v>41.869211449972305</v>
      </c>
      <c r="L9" s="1029">
        <v>7.6115946037282844</v>
      </c>
      <c r="M9" s="1030">
        <v>21.524429583159446</v>
      </c>
      <c r="N9" s="1028">
        <v>12.852109680481179</v>
      </c>
      <c r="O9" s="1029">
        <v>0</v>
      </c>
      <c r="P9" s="1030">
        <v>7.4143958980203521</v>
      </c>
      <c r="Q9" s="1028">
        <v>6.1335983904975002</v>
      </c>
      <c r="R9" s="1029">
        <v>0</v>
      </c>
      <c r="S9" s="1030">
        <v>5.004054027875048</v>
      </c>
      <c r="T9" s="1028">
        <v>29.595992782355896</v>
      </c>
      <c r="U9" s="1028">
        <v>10.245337798047032</v>
      </c>
      <c r="V9" s="1028">
        <v>20.045773276770333</v>
      </c>
      <c r="W9" s="705"/>
    </row>
    <row r="10" spans="1:25" s="960" customFormat="1" x14ac:dyDescent="0.2">
      <c r="A10" s="484">
        <v>2017</v>
      </c>
      <c r="B10" s="1027">
        <v>76</v>
      </c>
      <c r="C10" s="1027">
        <v>81</v>
      </c>
      <c r="D10" s="1027">
        <v>167</v>
      </c>
      <c r="E10" s="1028">
        <v>27.631578947368425</v>
      </c>
      <c r="F10" s="1028">
        <v>25.925925925925924</v>
      </c>
      <c r="G10" s="1028">
        <v>28.143712574850298</v>
      </c>
      <c r="H10" s="1028">
        <v>63.157894736842103</v>
      </c>
      <c r="I10" s="1029">
        <v>81.481481481481481</v>
      </c>
      <c r="J10" s="1030">
        <v>70.658682634730539</v>
      </c>
      <c r="K10" s="1028">
        <v>11.842105263157894</v>
      </c>
      <c r="L10" s="1029">
        <v>12.345679012345679</v>
      </c>
      <c r="M10" s="1030">
        <v>13.17365269461078</v>
      </c>
      <c r="N10" s="1028">
        <v>2.6315789473684208</v>
      </c>
      <c r="O10" s="1029">
        <v>3.7037037037037033</v>
      </c>
      <c r="P10" s="1030">
        <v>4.1916167664670656</v>
      </c>
      <c r="Q10" s="1028">
        <v>1.3157894736842104</v>
      </c>
      <c r="R10" s="1029">
        <v>1.2345679012345678</v>
      </c>
      <c r="S10" s="1030">
        <v>1.7964071856287425</v>
      </c>
      <c r="T10" s="1028">
        <v>15.789473684210526</v>
      </c>
      <c r="U10" s="1028">
        <v>12.345679012345679</v>
      </c>
      <c r="V10" s="1028">
        <v>14.97005988023952</v>
      </c>
      <c r="W10" s="705"/>
    </row>
    <row r="11" spans="1:25" s="701" customFormat="1" x14ac:dyDescent="0.2">
      <c r="A11" s="484">
        <v>2018</v>
      </c>
      <c r="B11" s="1028">
        <v>61</v>
      </c>
      <c r="C11" s="1028">
        <v>71</v>
      </c>
      <c r="D11" s="1028">
        <v>138</v>
      </c>
      <c r="E11" s="1028">
        <v>36.110538685110413</v>
      </c>
      <c r="F11" s="1028">
        <v>11.872850222056782</v>
      </c>
      <c r="G11" s="1028">
        <v>22.262931151984699</v>
      </c>
      <c r="H11" s="1028">
        <v>68.806114069290132</v>
      </c>
      <c r="I11" s="1028">
        <v>79.471084581893976</v>
      </c>
      <c r="J11" s="1028">
        <v>74.138219533404495</v>
      </c>
      <c r="K11" s="1028">
        <v>27.765417829625815</v>
      </c>
      <c r="L11" s="1028">
        <v>7.8892344431425192</v>
      </c>
      <c r="M11" s="1028">
        <v>16.487623865204121</v>
      </c>
      <c r="N11" s="1028">
        <v>9.9137017518560206</v>
      </c>
      <c r="O11" s="1028">
        <v>1.0707296903843277</v>
      </c>
      <c r="P11" s="1028">
        <v>4.9991474199048858</v>
      </c>
      <c r="Q11" s="1028">
        <v>4.3431674445106383</v>
      </c>
      <c r="R11" s="1028">
        <v>2.5663085155073464</v>
      </c>
      <c r="S11" s="1028">
        <v>3.9599793017096871</v>
      </c>
      <c r="T11" s="1028">
        <v>25.169302813240225</v>
      </c>
      <c r="U11" s="1028">
        <v>13.320426745920372</v>
      </c>
      <c r="V11" s="1028">
        <v>18.082447357501803</v>
      </c>
      <c r="W11" s="705"/>
    </row>
    <row r="12" spans="1:25" s="37" customFormat="1" ht="6" customHeight="1" x14ac:dyDescent="0.25">
      <c r="A12" s="1024" t="s">
        <v>39</v>
      </c>
      <c r="B12" s="1025"/>
      <c r="C12" s="1025"/>
      <c r="D12" s="1025"/>
      <c r="E12" s="1025"/>
      <c r="F12" s="1025"/>
      <c r="G12" s="1025"/>
      <c r="H12" s="1025"/>
      <c r="I12" s="1025"/>
      <c r="J12" s="1025"/>
      <c r="K12" s="1025"/>
      <c r="L12" s="1025"/>
      <c r="M12" s="1025"/>
      <c r="N12" s="1025"/>
      <c r="O12" s="1022"/>
      <c r="P12" s="1022"/>
      <c r="Q12" s="1026"/>
      <c r="R12" s="1026"/>
      <c r="S12" s="1026"/>
      <c r="T12" s="1026"/>
      <c r="U12" s="1026"/>
      <c r="V12" s="1026"/>
    </row>
    <row r="13" spans="1:25" s="37" customFormat="1" ht="12.75" customHeight="1" x14ac:dyDescent="0.25">
      <c r="A13" s="1331" t="s">
        <v>194</v>
      </c>
      <c r="B13" s="1331"/>
      <c r="C13" s="1331"/>
      <c r="D13" s="1331"/>
      <c r="E13" s="1331"/>
      <c r="F13" s="1331"/>
      <c r="G13" s="1331"/>
      <c r="H13" s="1331"/>
      <c r="I13" s="1331"/>
      <c r="J13" s="1331"/>
      <c r="K13" s="1331"/>
      <c r="L13" s="1331"/>
      <c r="M13" s="1331"/>
      <c r="N13" s="1331"/>
      <c r="O13" s="1331"/>
      <c r="P13" s="1331"/>
      <c r="Q13" s="1331"/>
      <c r="R13" s="1331"/>
      <c r="S13" s="1331"/>
      <c r="T13" s="1331"/>
      <c r="U13" s="1331"/>
      <c r="V13" s="1331"/>
    </row>
    <row r="14" spans="1:25" ht="12.75" customHeight="1" x14ac:dyDescent="0.2">
      <c r="Y14" s="382"/>
    </row>
    <row r="15" spans="1:25" x14ac:dyDescent="0.2">
      <c r="A15" s="31"/>
      <c r="B15" s="31"/>
      <c r="C15" s="31"/>
      <c r="F15" s="980"/>
      <c r="H15" s="980"/>
      <c r="I15" s="31"/>
      <c r="K15" s="980"/>
      <c r="L15" s="31"/>
      <c r="N15" s="980"/>
      <c r="O15" s="31"/>
      <c r="Q15" s="980"/>
      <c r="R15" s="31"/>
      <c r="T15" s="980"/>
      <c r="U15" s="31"/>
      <c r="W15" s="980"/>
      <c r="X15" s="31"/>
      <c r="Y15" s="382"/>
    </row>
    <row r="16" spans="1:25" x14ac:dyDescent="0.2">
      <c r="A16" s="31"/>
      <c r="B16" s="31"/>
      <c r="C16" s="31"/>
      <c r="D16" s="31"/>
      <c r="E16" s="31"/>
      <c r="F16" s="31"/>
      <c r="G16" s="31"/>
      <c r="J16" s="980"/>
      <c r="M16" s="980"/>
      <c r="P16" s="980"/>
      <c r="S16" s="980"/>
      <c r="V16" s="980"/>
      <c r="W16" s="31"/>
      <c r="X16" s="31"/>
      <c r="Y16" s="382"/>
    </row>
    <row r="17" spans="5:5" x14ac:dyDescent="0.2">
      <c r="E17" s="980"/>
    </row>
  </sheetData>
  <mergeCells count="10">
    <mergeCell ref="A13:V13"/>
    <mergeCell ref="O1:T1"/>
    <mergeCell ref="A2:V2"/>
    <mergeCell ref="B3:D3"/>
    <mergeCell ref="E3:G3"/>
    <mergeCell ref="H3:J3"/>
    <mergeCell ref="K3:M3"/>
    <mergeCell ref="N3:P3"/>
    <mergeCell ref="Q3:S3"/>
    <mergeCell ref="T3:V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W14"/>
  <sheetViews>
    <sheetView workbookViewId="0">
      <pane ySplit="4" topLeftCell="A5" activePane="bottomLeft" state="frozen"/>
      <selection activeCell="A2" sqref="A2:XFD2"/>
      <selection pane="bottomLeft" activeCell="B3" sqref="B3:D3"/>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8" width="6.7109375" style="18" customWidth="1"/>
    <col min="19" max="19" width="6.7109375" style="553" customWidth="1"/>
    <col min="20" max="21" width="6.7109375" style="18" customWidth="1"/>
    <col min="22" max="22" width="6.7109375" style="553" customWidth="1"/>
    <col min="23" max="16384" width="9.140625" style="18"/>
  </cols>
  <sheetData>
    <row r="1" spans="1:23" s="74" customFormat="1" ht="30" customHeight="1" x14ac:dyDescent="0.25">
      <c r="A1" s="349"/>
      <c r="B1" s="222"/>
      <c r="C1" s="222"/>
      <c r="D1" s="550"/>
      <c r="E1" s="222"/>
      <c r="F1" s="222"/>
      <c r="G1" s="550"/>
      <c r="H1" s="222"/>
      <c r="I1" s="222"/>
      <c r="J1" s="550"/>
      <c r="K1" s="222"/>
      <c r="L1" s="222"/>
      <c r="M1" s="550"/>
      <c r="N1" s="222"/>
      <c r="O1" s="1311" t="s">
        <v>328</v>
      </c>
      <c r="P1" s="1311"/>
      <c r="Q1" s="1312"/>
      <c r="R1" s="1312"/>
      <c r="S1" s="1312"/>
      <c r="T1" s="1322"/>
    </row>
    <row r="2" spans="1:23" s="220" customFormat="1" ht="30" customHeight="1" x14ac:dyDescent="0.2">
      <c r="A2" s="1317" t="s">
        <v>503</v>
      </c>
      <c r="B2" s="1317"/>
      <c r="C2" s="1317"/>
      <c r="D2" s="1317"/>
      <c r="E2" s="1317"/>
      <c r="F2" s="1317"/>
      <c r="G2" s="1317"/>
      <c r="H2" s="1317"/>
      <c r="I2" s="1317"/>
      <c r="J2" s="1317"/>
      <c r="K2" s="1317"/>
      <c r="L2" s="1317"/>
      <c r="M2" s="1317"/>
      <c r="N2" s="1317"/>
      <c r="O2" s="1317"/>
      <c r="P2" s="1317"/>
      <c r="Q2" s="1317"/>
      <c r="R2" s="1317"/>
      <c r="S2" s="1317"/>
      <c r="T2" s="1317"/>
      <c r="U2" s="1317"/>
      <c r="V2" s="1317"/>
    </row>
    <row r="3" spans="1:23" ht="30" customHeight="1" x14ac:dyDescent="0.2">
      <c r="A3" s="219"/>
      <c r="B3" s="1354" t="s">
        <v>10</v>
      </c>
      <c r="C3" s="1354"/>
      <c r="D3" s="1354"/>
      <c r="E3" s="1354" t="s">
        <v>137</v>
      </c>
      <c r="F3" s="1354"/>
      <c r="G3" s="1354"/>
      <c r="H3" s="1354" t="s">
        <v>138</v>
      </c>
      <c r="I3" s="1354"/>
      <c r="J3" s="1354"/>
      <c r="K3" s="1376" t="s">
        <v>134</v>
      </c>
      <c r="L3" s="1376"/>
      <c r="M3" s="1376"/>
      <c r="N3" s="1354" t="s">
        <v>135</v>
      </c>
      <c r="O3" s="1354"/>
      <c r="P3" s="1354"/>
      <c r="Q3" s="1354" t="s">
        <v>139</v>
      </c>
      <c r="R3" s="1354"/>
      <c r="S3" s="1354"/>
      <c r="T3" s="1354" t="s">
        <v>136</v>
      </c>
      <c r="U3" s="1354"/>
      <c r="V3" s="1354"/>
    </row>
    <row r="4" spans="1:23" ht="15" customHeight="1" x14ac:dyDescent="0.2">
      <c r="A4" s="219" t="s">
        <v>39</v>
      </c>
      <c r="B4" s="215" t="s">
        <v>28</v>
      </c>
      <c r="C4" s="215" t="s">
        <v>29</v>
      </c>
      <c r="D4" s="549" t="s">
        <v>382</v>
      </c>
      <c r="E4" s="215" t="s">
        <v>69</v>
      </c>
      <c r="F4" s="215" t="s">
        <v>29</v>
      </c>
      <c r="G4" s="549" t="s">
        <v>382</v>
      </c>
      <c r="H4" s="215" t="s">
        <v>69</v>
      </c>
      <c r="I4" s="215" t="s">
        <v>29</v>
      </c>
      <c r="J4" s="549" t="s">
        <v>382</v>
      </c>
      <c r="K4" s="215" t="s">
        <v>69</v>
      </c>
      <c r="L4" s="215" t="s">
        <v>29</v>
      </c>
      <c r="M4" s="549" t="s">
        <v>382</v>
      </c>
      <c r="N4" s="215" t="s">
        <v>69</v>
      </c>
      <c r="O4" s="215" t="s">
        <v>29</v>
      </c>
      <c r="P4" s="549" t="s">
        <v>382</v>
      </c>
      <c r="Q4" s="215" t="s">
        <v>69</v>
      </c>
      <c r="R4" s="215" t="s">
        <v>29</v>
      </c>
      <c r="S4" s="549" t="s">
        <v>382</v>
      </c>
      <c r="T4" s="215" t="s">
        <v>69</v>
      </c>
      <c r="U4" s="215" t="s">
        <v>29</v>
      </c>
      <c r="V4" s="549" t="s">
        <v>382</v>
      </c>
    </row>
    <row r="5" spans="1:23" ht="6" customHeight="1" x14ac:dyDescent="0.2">
      <c r="A5" s="231"/>
      <c r="B5" s="30"/>
      <c r="C5" s="30"/>
      <c r="D5" s="30"/>
      <c r="E5" s="298"/>
      <c r="F5" s="298"/>
      <c r="G5" s="298"/>
      <c r="H5" s="298"/>
      <c r="I5" s="298"/>
      <c r="J5" s="298"/>
      <c r="K5" s="298"/>
      <c r="L5" s="298"/>
      <c r="M5" s="298"/>
      <c r="N5" s="298"/>
      <c r="O5" s="298"/>
      <c r="P5" s="298"/>
      <c r="Q5" s="298"/>
      <c r="R5" s="298"/>
      <c r="S5" s="298"/>
      <c r="T5" s="298"/>
      <c r="U5" s="298"/>
      <c r="V5" s="232"/>
    </row>
    <row r="6" spans="1:23" ht="12.75" customHeight="1" x14ac:dyDescent="0.2">
      <c r="A6" s="286">
        <v>2013</v>
      </c>
      <c r="B6" s="30">
        <v>137</v>
      </c>
      <c r="C6" s="30">
        <v>154</v>
      </c>
      <c r="D6" s="30">
        <v>292</v>
      </c>
      <c r="E6" s="450">
        <v>50.26550421795671</v>
      </c>
      <c r="F6" s="450">
        <v>27.473577880046857</v>
      </c>
      <c r="G6" s="450">
        <v>38.626100672939586</v>
      </c>
      <c r="H6" s="450">
        <v>84.708333472634791</v>
      </c>
      <c r="I6" s="450">
        <v>93.413379570705928</v>
      </c>
      <c r="J6" s="450">
        <v>88.792767121856414</v>
      </c>
      <c r="K6" s="450">
        <v>34.911473621091744</v>
      </c>
      <c r="L6" s="450">
        <v>17.592963583075047</v>
      </c>
      <c r="M6" s="450">
        <v>26.07864763379057</v>
      </c>
      <c r="N6" s="450">
        <v>5.7246038725741109</v>
      </c>
      <c r="O6" s="450">
        <v>3.4640911166472437</v>
      </c>
      <c r="P6" s="450">
        <v>4.5676341334693591</v>
      </c>
      <c r="Q6" s="450">
        <v>0.57775534883816493</v>
      </c>
      <c r="R6" s="450">
        <v>2.1181563558118492</v>
      </c>
      <c r="S6" s="450">
        <v>1.3505961228965091</v>
      </c>
      <c r="T6" s="450">
        <v>8.9014987351813364</v>
      </c>
      <c r="U6" s="450">
        <v>6.2563490743513306</v>
      </c>
      <c r="V6" s="450">
        <v>7.8875035277456806</v>
      </c>
    </row>
    <row r="7" spans="1:23" ht="12.75" customHeight="1" x14ac:dyDescent="0.2">
      <c r="A7" s="219">
        <v>2014</v>
      </c>
      <c r="B7" s="30">
        <v>137</v>
      </c>
      <c r="C7" s="30">
        <v>126</v>
      </c>
      <c r="D7" s="30">
        <v>263</v>
      </c>
      <c r="E7" s="450">
        <v>39.060680209155436</v>
      </c>
      <c r="F7" s="450">
        <v>26.484080543603994</v>
      </c>
      <c r="G7" s="450">
        <v>33.186032445564656</v>
      </c>
      <c r="H7" s="450">
        <v>79.319470354143633</v>
      </c>
      <c r="I7" s="450">
        <v>87.798035626915308</v>
      </c>
      <c r="J7" s="450">
        <v>83.279887783552454</v>
      </c>
      <c r="K7" s="450">
        <v>25.817769527473938</v>
      </c>
      <c r="L7" s="450">
        <v>15.619650852367537</v>
      </c>
      <c r="M7" s="450">
        <v>21.054132561939635</v>
      </c>
      <c r="N7" s="450">
        <v>7.134295995295636</v>
      </c>
      <c r="O7" s="450">
        <v>0</v>
      </c>
      <c r="P7" s="450">
        <v>3.8017993644012136</v>
      </c>
      <c r="Q7" s="450">
        <v>4.9364427022998481</v>
      </c>
      <c r="R7" s="450">
        <v>0</v>
      </c>
      <c r="S7" s="450">
        <v>2.6305839763841861</v>
      </c>
      <c r="T7" s="450">
        <v>15.165699873715493</v>
      </c>
      <c r="U7" s="450">
        <v>9.9962956733572543</v>
      </c>
      <c r="V7" s="450">
        <v>12.751022645186588</v>
      </c>
    </row>
    <row r="8" spans="1:23" x14ac:dyDescent="0.2">
      <c r="A8" s="440">
        <v>2015</v>
      </c>
      <c r="B8" s="30">
        <v>150</v>
      </c>
      <c r="C8" s="30">
        <v>116</v>
      </c>
      <c r="D8" s="30">
        <v>268</v>
      </c>
      <c r="E8" s="450">
        <v>44.937700529032448</v>
      </c>
      <c r="F8" s="450">
        <v>29.273319871227145</v>
      </c>
      <c r="G8" s="450">
        <v>38.215073669441175</v>
      </c>
      <c r="H8" s="450">
        <v>82.51978344014708</v>
      </c>
      <c r="I8" s="450">
        <v>90.284849372904006</v>
      </c>
      <c r="J8" s="450">
        <v>85.637745422783809</v>
      </c>
      <c r="K8" s="450">
        <v>37.32448104146718</v>
      </c>
      <c r="L8" s="450">
        <v>20.193233658886808</v>
      </c>
      <c r="M8" s="450">
        <v>29.665911971083425</v>
      </c>
      <c r="N8" s="450">
        <v>10.572355200840823</v>
      </c>
      <c r="O8" s="450">
        <v>0.4105951379195516</v>
      </c>
      <c r="P8" s="450">
        <v>6.112209422281385</v>
      </c>
      <c r="Q8" s="450">
        <v>2.0584827996035995</v>
      </c>
      <c r="R8" s="450">
        <v>1.1560621830190334</v>
      </c>
      <c r="S8" s="450">
        <v>1.6543931166907506</v>
      </c>
      <c r="T8" s="450">
        <v>11.565075402751992</v>
      </c>
      <c r="U8" s="450">
        <v>3.8707900122928067</v>
      </c>
      <c r="V8" s="450">
        <v>8.16249080542139</v>
      </c>
    </row>
    <row r="9" spans="1:23" x14ac:dyDescent="0.2">
      <c r="A9" s="384">
        <v>2016</v>
      </c>
      <c r="B9" s="30">
        <v>116</v>
      </c>
      <c r="C9" s="30">
        <v>118</v>
      </c>
      <c r="D9" s="30">
        <v>240</v>
      </c>
      <c r="E9" s="450">
        <v>38.654545997281033</v>
      </c>
      <c r="F9" s="450">
        <v>32.443713287390857</v>
      </c>
      <c r="G9" s="450">
        <v>35.799488327486984</v>
      </c>
      <c r="H9" s="450">
        <v>85.970124847892464</v>
      </c>
      <c r="I9" s="450">
        <v>93.648412260273659</v>
      </c>
      <c r="J9" s="450">
        <v>88.479784535301846</v>
      </c>
      <c r="K9" s="450">
        <v>31.163097630669608</v>
      </c>
      <c r="L9" s="450">
        <v>17.698857351679656</v>
      </c>
      <c r="M9" s="450">
        <v>25.302278015891318</v>
      </c>
      <c r="N9" s="450">
        <v>4.0049860296085029</v>
      </c>
      <c r="O9" s="450">
        <v>4.0346106361678125</v>
      </c>
      <c r="P9" s="450">
        <v>3.9219884629615973</v>
      </c>
      <c r="Q9" s="450">
        <v>1.0725370425961658</v>
      </c>
      <c r="R9" s="450">
        <v>0.74011085841771773</v>
      </c>
      <c r="S9" s="450">
        <v>0.9008407219094362</v>
      </c>
      <c r="T9" s="450">
        <v>14.998183809146626</v>
      </c>
      <c r="U9" s="450">
        <v>3.1735661590938475</v>
      </c>
      <c r="V9" s="450">
        <v>10.244911561850497</v>
      </c>
      <c r="W9" s="454"/>
    </row>
    <row r="10" spans="1:23" s="960" customFormat="1" x14ac:dyDescent="0.2">
      <c r="A10" s="484">
        <v>2017</v>
      </c>
      <c r="B10" s="30">
        <v>128</v>
      </c>
      <c r="C10" s="30">
        <v>113</v>
      </c>
      <c r="D10" s="30">
        <v>246</v>
      </c>
      <c r="E10" s="450">
        <v>46.554164025500469</v>
      </c>
      <c r="F10" s="450">
        <v>34.568847111189974</v>
      </c>
      <c r="G10" s="450">
        <v>41.961003780544011</v>
      </c>
      <c r="H10" s="450">
        <v>81.827734698012733</v>
      </c>
      <c r="I10" s="450">
        <v>89.286948843596264</v>
      </c>
      <c r="J10" s="450">
        <v>84.425454345958755</v>
      </c>
      <c r="K10" s="450">
        <v>31.700832817930134</v>
      </c>
      <c r="L10" s="450">
        <v>17.139568286928046</v>
      </c>
      <c r="M10" s="450">
        <v>25.964711167306888</v>
      </c>
      <c r="N10" s="450">
        <v>4.4478846268218124</v>
      </c>
      <c r="O10" s="450">
        <v>2.9978890228068367</v>
      </c>
      <c r="P10" s="450">
        <v>4.1621217403304724</v>
      </c>
      <c r="Q10" s="450">
        <v>1.274479725781164</v>
      </c>
      <c r="R10" s="450">
        <v>0</v>
      </c>
      <c r="S10" s="450">
        <v>0.73364005920328601</v>
      </c>
      <c r="T10" s="450">
        <v>10.956442881724286</v>
      </c>
      <c r="U10" s="450">
        <v>7.1057222973505949</v>
      </c>
      <c r="V10" s="450">
        <v>9.5722817919683134</v>
      </c>
      <c r="W10" s="454"/>
    </row>
    <row r="11" spans="1:23" s="719" customFormat="1" x14ac:dyDescent="0.2">
      <c r="A11" s="484">
        <v>2018</v>
      </c>
      <c r="B11" s="450">
        <v>116</v>
      </c>
      <c r="C11" s="450">
        <v>131</v>
      </c>
      <c r="D11" s="450">
        <v>254</v>
      </c>
      <c r="E11" s="450">
        <v>41.719565937646635</v>
      </c>
      <c r="F11" s="450">
        <v>31.23831652914776</v>
      </c>
      <c r="G11" s="450">
        <v>36.27376746154885</v>
      </c>
      <c r="H11" s="450">
        <v>85.007058269565121</v>
      </c>
      <c r="I11" s="450">
        <v>88.390311595509402</v>
      </c>
      <c r="J11" s="450">
        <v>86.294302965910035</v>
      </c>
      <c r="K11" s="450">
        <v>30.998003328877417</v>
      </c>
      <c r="L11" s="450">
        <v>18.173392955754913</v>
      </c>
      <c r="M11" s="450">
        <v>24.695379391399356</v>
      </c>
      <c r="N11" s="450">
        <v>2.0599155805291791</v>
      </c>
      <c r="O11" s="450">
        <v>0.4226526009029471</v>
      </c>
      <c r="P11" s="450">
        <v>1.5862922260460839</v>
      </c>
      <c r="Q11" s="450">
        <v>0.9414785639045794</v>
      </c>
      <c r="R11" s="1000" t="s">
        <v>118</v>
      </c>
      <c r="S11" s="450">
        <v>0.8358531377345163</v>
      </c>
      <c r="T11" s="450">
        <v>10.133374437853702</v>
      </c>
      <c r="U11" s="450">
        <v>7.004432969220808</v>
      </c>
      <c r="V11" s="450">
        <v>9.4753764070383042</v>
      </c>
      <c r="W11" s="999"/>
    </row>
    <row r="12" spans="1:23" s="37" customFormat="1" ht="6" customHeight="1" x14ac:dyDescent="0.25">
      <c r="A12" s="210" t="s">
        <v>39</v>
      </c>
      <c r="B12" s="209"/>
      <c r="C12" s="209"/>
      <c r="D12" s="490"/>
      <c r="E12" s="209"/>
      <c r="F12" s="209"/>
      <c r="G12" s="490"/>
      <c r="H12" s="209"/>
      <c r="I12" s="209"/>
      <c r="J12" s="490"/>
      <c r="K12" s="209"/>
      <c r="L12" s="209"/>
      <c r="M12" s="490"/>
      <c r="N12" s="209"/>
      <c r="O12" s="208"/>
      <c r="P12" s="208"/>
      <c r="Q12" s="230"/>
      <c r="R12" s="230"/>
      <c r="S12" s="230"/>
      <c r="T12" s="230"/>
      <c r="U12" s="230"/>
      <c r="V12" s="230"/>
    </row>
    <row r="13" spans="1:23" s="37" customFormat="1" ht="12.75" customHeight="1" x14ac:dyDescent="0.25">
      <c r="A13" s="1331" t="s">
        <v>194</v>
      </c>
      <c r="B13" s="1331"/>
      <c r="C13" s="1331"/>
      <c r="D13" s="1331"/>
      <c r="E13" s="1331"/>
      <c r="F13" s="1331"/>
      <c r="G13" s="1331"/>
      <c r="H13" s="1331"/>
      <c r="I13" s="1331"/>
      <c r="J13" s="1331"/>
      <c r="K13" s="1331"/>
      <c r="L13" s="1331"/>
      <c r="M13" s="1331"/>
      <c r="N13" s="1331"/>
      <c r="O13" s="1331"/>
      <c r="P13" s="1331"/>
      <c r="Q13" s="1331"/>
      <c r="R13" s="1331"/>
      <c r="S13" s="1331"/>
      <c r="T13" s="1331"/>
      <c r="U13" s="1331"/>
      <c r="V13" s="1331"/>
    </row>
    <row r="14" spans="1:23" ht="12.75" customHeight="1" x14ac:dyDescent="0.2">
      <c r="D14" s="999"/>
      <c r="H14" s="999"/>
      <c r="K14" s="999"/>
      <c r="N14" s="999"/>
      <c r="Q14" s="999"/>
      <c r="T14" s="999"/>
    </row>
  </sheetData>
  <mergeCells count="10">
    <mergeCell ref="O1:T1"/>
    <mergeCell ref="A2:V2"/>
    <mergeCell ref="A13:V13"/>
    <mergeCell ref="B3:D3"/>
    <mergeCell ref="E3:G3"/>
    <mergeCell ref="H3:J3"/>
    <mergeCell ref="K3:M3"/>
    <mergeCell ref="N3:P3"/>
    <mergeCell ref="Q3:S3"/>
    <mergeCell ref="T3:V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B27"/>
  <sheetViews>
    <sheetView workbookViewId="0">
      <pane ySplit="4" topLeftCell="A5" activePane="bottomLeft" state="frozen"/>
      <selection activeCell="A2" sqref="A2:XFD2"/>
      <selection pane="bottomLeft" activeCell="J22" sqref="J22"/>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3" width="6.7109375" style="1104" customWidth="1"/>
    <col min="14" max="15" width="6.7109375" style="18" customWidth="1"/>
    <col min="16" max="16" width="6.7109375" style="553" customWidth="1"/>
    <col min="17" max="31" width="8.7109375" style="18" customWidth="1"/>
    <col min="32" max="16384" width="9.140625" style="18"/>
  </cols>
  <sheetData>
    <row r="1" spans="1:28" s="74" customFormat="1" ht="30" customHeight="1" x14ac:dyDescent="0.25">
      <c r="A1" s="349"/>
      <c r="B1" s="222"/>
      <c r="C1" s="222"/>
      <c r="D1" s="550"/>
      <c r="E1" s="222"/>
      <c r="F1" s="222"/>
      <c r="G1" s="550"/>
      <c r="H1" s="222"/>
      <c r="I1" s="222"/>
      <c r="J1" s="550"/>
      <c r="K1" s="824"/>
      <c r="L1" s="824"/>
      <c r="M1" s="824"/>
      <c r="N1" s="222"/>
      <c r="O1" s="222"/>
      <c r="P1" s="550"/>
      <c r="Q1" s="222"/>
      <c r="R1" s="1311" t="s">
        <v>328</v>
      </c>
      <c r="S1" s="1312"/>
      <c r="T1" s="1312"/>
      <c r="U1" s="1322"/>
    </row>
    <row r="2" spans="1:28" s="220" customFormat="1" ht="15" customHeight="1" x14ac:dyDescent="0.2">
      <c r="A2" s="1317" t="s">
        <v>505</v>
      </c>
      <c r="B2" s="1317"/>
      <c r="C2" s="1317"/>
      <c r="D2" s="1317"/>
      <c r="E2" s="1317"/>
      <c r="F2" s="1317"/>
      <c r="G2" s="1317"/>
      <c r="H2" s="1317"/>
      <c r="I2" s="1317"/>
      <c r="J2" s="1317"/>
      <c r="K2" s="1317"/>
      <c r="L2" s="1317"/>
      <c r="M2" s="1317"/>
      <c r="N2" s="1317"/>
      <c r="O2" s="1317"/>
      <c r="P2" s="1317"/>
    </row>
    <row r="3" spans="1:28" ht="15" customHeight="1" x14ac:dyDescent="0.2">
      <c r="B3" s="1349" t="s">
        <v>10</v>
      </c>
      <c r="C3" s="1349"/>
      <c r="D3" s="1349"/>
      <c r="E3" s="1349" t="s">
        <v>25</v>
      </c>
      <c r="F3" s="1349"/>
      <c r="G3" s="1349"/>
      <c r="H3" s="1349" t="s">
        <v>549</v>
      </c>
      <c r="I3" s="1349"/>
      <c r="J3" s="1349"/>
      <c r="K3" s="1373" t="s">
        <v>26</v>
      </c>
      <c r="L3" s="1373"/>
      <c r="M3" s="1373"/>
      <c r="N3" s="1349" t="s">
        <v>35</v>
      </c>
      <c r="O3" s="1349"/>
      <c r="P3" s="1349"/>
    </row>
    <row r="4" spans="1:28" ht="15" customHeight="1" x14ac:dyDescent="0.2">
      <c r="A4" s="18" t="s">
        <v>39</v>
      </c>
      <c r="B4" s="215" t="s">
        <v>28</v>
      </c>
      <c r="C4" s="215" t="s">
        <v>29</v>
      </c>
      <c r="D4" s="549" t="s">
        <v>382</v>
      </c>
      <c r="E4" s="215" t="s">
        <v>28</v>
      </c>
      <c r="F4" s="215" t="s">
        <v>29</v>
      </c>
      <c r="G4" s="549" t="s">
        <v>382</v>
      </c>
      <c r="H4" s="215" t="s">
        <v>28</v>
      </c>
      <c r="I4" s="215" t="s">
        <v>29</v>
      </c>
      <c r="J4" s="549" t="s">
        <v>382</v>
      </c>
      <c r="K4" s="1103" t="s">
        <v>28</v>
      </c>
      <c r="L4" s="1103" t="s">
        <v>29</v>
      </c>
      <c r="M4" s="1103" t="s">
        <v>382</v>
      </c>
      <c r="N4" s="215" t="s">
        <v>28</v>
      </c>
      <c r="O4" s="215" t="s">
        <v>29</v>
      </c>
      <c r="P4" s="549" t="s">
        <v>382</v>
      </c>
      <c r="U4" s="215"/>
    </row>
    <row r="5" spans="1:28" ht="6" customHeight="1" x14ac:dyDescent="0.2">
      <c r="A5" s="231"/>
      <c r="B5" s="296"/>
      <c r="C5" s="296"/>
      <c r="D5" s="296"/>
      <c r="E5" s="30"/>
      <c r="F5" s="30"/>
      <c r="G5" s="30"/>
      <c r="H5" s="30"/>
      <c r="I5" s="30"/>
      <c r="J5" s="30"/>
      <c r="K5" s="30"/>
      <c r="L5" s="30"/>
      <c r="M5" s="30"/>
      <c r="N5" s="30"/>
      <c r="O5" s="30"/>
      <c r="P5" s="30"/>
      <c r="U5" s="80"/>
    </row>
    <row r="6" spans="1:28" ht="12.75" customHeight="1" x14ac:dyDescent="0.2">
      <c r="A6" s="286">
        <v>2012</v>
      </c>
      <c r="B6" s="30">
        <v>334</v>
      </c>
      <c r="C6" s="30">
        <v>447</v>
      </c>
      <c r="D6" s="30">
        <v>781</v>
      </c>
      <c r="E6" s="30">
        <v>24.728106673115295</v>
      </c>
      <c r="F6" s="30">
        <v>18.319081887716422</v>
      </c>
      <c r="G6" s="30">
        <v>21.136296092896853</v>
      </c>
      <c r="H6" s="30">
        <v>34.446843595923035</v>
      </c>
      <c r="I6" s="30">
        <v>37.038287299952763</v>
      </c>
      <c r="J6" s="30">
        <v>35.899166722426948</v>
      </c>
      <c r="K6" s="30">
        <v>26.894489661947919</v>
      </c>
      <c r="L6" s="30">
        <v>31.218531802103293</v>
      </c>
      <c r="M6" s="30">
        <v>29.317813151615248</v>
      </c>
      <c r="N6" s="30">
        <v>13.930560069013969</v>
      </c>
      <c r="O6" s="30">
        <v>13.424099010227387</v>
      </c>
      <c r="P6" s="30">
        <v>13.646724033059879</v>
      </c>
      <c r="U6" s="80"/>
    </row>
    <row r="7" spans="1:28" ht="12.75" customHeight="1" x14ac:dyDescent="0.2">
      <c r="A7" s="219">
        <v>2013</v>
      </c>
      <c r="B7" s="30">
        <v>296</v>
      </c>
      <c r="C7" s="30">
        <v>420</v>
      </c>
      <c r="D7" s="30">
        <v>721</v>
      </c>
      <c r="E7" s="30">
        <v>22.846527143507586</v>
      </c>
      <c r="F7" s="30">
        <v>15.923684460538931</v>
      </c>
      <c r="G7" s="30">
        <v>18.894263924299061</v>
      </c>
      <c r="H7" s="30">
        <v>31.831389783801473</v>
      </c>
      <c r="I7" s="30">
        <v>37.655569138094648</v>
      </c>
      <c r="J7" s="30">
        <v>35.056462599955417</v>
      </c>
      <c r="K7" s="30">
        <v>25.89908672623643</v>
      </c>
      <c r="L7" s="30">
        <v>32.705204245618518</v>
      </c>
      <c r="M7" s="30">
        <v>29.723596684378485</v>
      </c>
      <c r="N7" s="30">
        <v>19.422996346455154</v>
      </c>
      <c r="O7" s="30">
        <v>13.71554215574691</v>
      </c>
      <c r="P7" s="30">
        <v>16.325676791367911</v>
      </c>
      <c r="U7" s="80"/>
    </row>
    <row r="8" spans="1:28" ht="12.75" customHeight="1" x14ac:dyDescent="0.2">
      <c r="A8" s="219">
        <v>2014</v>
      </c>
      <c r="B8" s="30">
        <v>296</v>
      </c>
      <c r="C8" s="30">
        <v>386</v>
      </c>
      <c r="D8" s="30">
        <v>683</v>
      </c>
      <c r="E8" s="30">
        <v>22.382788214908526</v>
      </c>
      <c r="F8" s="30">
        <v>19.657684129301757</v>
      </c>
      <c r="G8" s="30">
        <v>20.765993572367584</v>
      </c>
      <c r="H8" s="30">
        <v>39.484991844159808</v>
      </c>
      <c r="I8" s="30">
        <v>41.863361040993361</v>
      </c>
      <c r="J8" s="30">
        <v>40.810855079752898</v>
      </c>
      <c r="K8" s="30">
        <v>19.278957898357348</v>
      </c>
      <c r="L8" s="30">
        <v>29.048835370414238</v>
      </c>
      <c r="M8" s="30">
        <v>25.076078475561843</v>
      </c>
      <c r="N8" s="30">
        <v>18.853262042574638</v>
      </c>
      <c r="O8" s="30">
        <v>9.4301194592912356</v>
      </c>
      <c r="P8" s="30">
        <v>13.347072872317431</v>
      </c>
      <c r="U8" s="80"/>
    </row>
    <row r="9" spans="1:28" x14ac:dyDescent="0.2">
      <c r="A9" s="440">
        <v>2015</v>
      </c>
      <c r="B9" s="30">
        <v>246</v>
      </c>
      <c r="C9" s="30">
        <v>357</v>
      </c>
      <c r="D9" s="30">
        <v>609</v>
      </c>
      <c r="E9" s="30">
        <v>24.766433256923477</v>
      </c>
      <c r="F9" s="30">
        <v>15.432908630397971</v>
      </c>
      <c r="G9" s="30">
        <v>19.427173266829026</v>
      </c>
      <c r="H9" s="30">
        <v>30.291806233354919</v>
      </c>
      <c r="I9" s="30">
        <v>42.141363104404022</v>
      </c>
      <c r="J9" s="30">
        <v>37.211028675903549</v>
      </c>
      <c r="K9" s="30">
        <v>22.433692746960972</v>
      </c>
      <c r="L9" s="30">
        <v>28.915746734487197</v>
      </c>
      <c r="M9" s="30">
        <v>26.143609296733285</v>
      </c>
      <c r="N9" s="30">
        <v>22.508067762760746</v>
      </c>
      <c r="O9" s="30">
        <v>13.509981530711155</v>
      </c>
      <c r="P9" s="30">
        <v>17.218188760533923</v>
      </c>
    </row>
    <row r="10" spans="1:28" x14ac:dyDescent="0.2">
      <c r="A10" s="381">
        <v>2016</v>
      </c>
      <c r="B10" s="30">
        <v>195</v>
      </c>
      <c r="C10" s="30">
        <v>282</v>
      </c>
      <c r="D10" s="30">
        <v>503</v>
      </c>
      <c r="E10" s="30">
        <v>23.798132031436694</v>
      </c>
      <c r="F10" s="30">
        <v>20.238358608954684</v>
      </c>
      <c r="G10" s="30">
        <v>23.782433380992916</v>
      </c>
      <c r="H10" s="30">
        <v>36.465085898346281</v>
      </c>
      <c r="I10" s="30">
        <v>40.747590146768736</v>
      </c>
      <c r="J10" s="30">
        <v>38.177543116771126</v>
      </c>
      <c r="K10" s="30">
        <v>24.224556943905334</v>
      </c>
      <c r="L10" s="30">
        <v>23.806850686053789</v>
      </c>
      <c r="M10" s="30">
        <v>23.113888995242355</v>
      </c>
      <c r="N10" s="30">
        <v>15.512225126311632</v>
      </c>
      <c r="O10" s="30">
        <v>15.207200558222777</v>
      </c>
      <c r="P10" s="30">
        <v>14.926134506993884</v>
      </c>
    </row>
    <row r="11" spans="1:28" s="960" customFormat="1" x14ac:dyDescent="0.2">
      <c r="A11" s="484">
        <v>2017</v>
      </c>
      <c r="B11" s="30">
        <v>239</v>
      </c>
      <c r="C11" s="30">
        <v>376</v>
      </c>
      <c r="D11" s="30">
        <v>639</v>
      </c>
      <c r="E11" s="30">
        <v>25.94142259414226</v>
      </c>
      <c r="F11" s="30">
        <v>16.48936170212766</v>
      </c>
      <c r="G11" s="30">
        <v>21.5962441314554</v>
      </c>
      <c r="H11" s="30">
        <v>32.21757322175732</v>
      </c>
      <c r="I11" s="30">
        <v>37.234042553191486</v>
      </c>
      <c r="J11" s="30">
        <v>34.42879499217527</v>
      </c>
      <c r="K11" s="30">
        <v>31.380753138075313</v>
      </c>
      <c r="L11" s="30">
        <v>32.712765957446813</v>
      </c>
      <c r="M11" s="30">
        <v>31.142410015649453</v>
      </c>
      <c r="N11" s="30">
        <v>10.460251046025103</v>
      </c>
      <c r="O11" s="30">
        <v>13.563829787234042</v>
      </c>
      <c r="P11" s="30">
        <v>12.832550860719873</v>
      </c>
    </row>
    <row r="12" spans="1:28" s="703" customFormat="1" x14ac:dyDescent="0.2">
      <c r="A12" s="484">
        <v>2018</v>
      </c>
      <c r="B12" s="30">
        <v>223</v>
      </c>
      <c r="C12" s="30">
        <v>338</v>
      </c>
      <c r="D12" s="30">
        <v>585</v>
      </c>
      <c r="E12" s="30">
        <v>22.880947557718198</v>
      </c>
      <c r="F12" s="30">
        <v>22.556147329325814</v>
      </c>
      <c r="G12" s="30">
        <v>23.963627417525043</v>
      </c>
      <c r="H12" s="30">
        <v>40.05200965151721</v>
      </c>
      <c r="I12" s="30">
        <v>39.083377303990709</v>
      </c>
      <c r="J12" s="30">
        <v>38.732480172151043</v>
      </c>
      <c r="K12" s="30">
        <v>21.812258289697251</v>
      </c>
      <c r="L12" s="30">
        <v>26.941327804194394</v>
      </c>
      <c r="M12" s="30">
        <v>24.140902230484599</v>
      </c>
      <c r="N12" s="30">
        <v>15.254784501067132</v>
      </c>
      <c r="O12" s="30">
        <v>11.419147562488771</v>
      </c>
      <c r="P12" s="30">
        <v>13.162990179839817</v>
      </c>
    </row>
    <row r="13" spans="1:28" s="37" customFormat="1" ht="6" customHeight="1" x14ac:dyDescent="0.25">
      <c r="A13" s="210" t="s">
        <v>39</v>
      </c>
      <c r="B13" s="209"/>
      <c r="C13" s="209"/>
      <c r="D13" s="490"/>
      <c r="E13" s="209"/>
      <c r="F13" s="209"/>
      <c r="G13" s="490"/>
      <c r="H13" s="209"/>
      <c r="I13" s="209"/>
      <c r="J13" s="490"/>
      <c r="K13" s="1107"/>
      <c r="L13" s="1107"/>
      <c r="M13" s="1107"/>
      <c r="N13" s="209"/>
      <c r="O13" s="209"/>
      <c r="P13" s="490"/>
      <c r="Q13" s="216"/>
      <c r="R13" s="86"/>
      <c r="T13" s="18"/>
      <c r="U13" s="18"/>
      <c r="V13" s="18"/>
      <c r="W13" s="18"/>
      <c r="X13" s="18"/>
      <c r="Y13" s="18"/>
      <c r="Z13" s="18"/>
      <c r="AA13" s="18"/>
      <c r="AB13" s="18"/>
    </row>
    <row r="14" spans="1:28" s="37" customFormat="1" ht="12.75" customHeight="1" x14ac:dyDescent="0.25">
      <c r="A14" s="1331" t="s">
        <v>194</v>
      </c>
      <c r="B14" s="1377"/>
      <c r="C14" s="1377"/>
      <c r="D14" s="1377"/>
      <c r="E14" s="1377"/>
      <c r="F14" s="1377"/>
      <c r="G14" s="1377"/>
      <c r="H14" s="1377"/>
      <c r="I14" s="1377"/>
      <c r="J14" s="1377"/>
      <c r="K14" s="1377"/>
      <c r="L14" s="1377"/>
      <c r="M14" s="1377"/>
      <c r="N14" s="1377"/>
      <c r="O14" s="1377"/>
      <c r="P14" s="543"/>
      <c r="Q14" s="18"/>
      <c r="R14" s="18"/>
      <c r="T14" s="18"/>
      <c r="U14" s="18"/>
      <c r="V14" s="18"/>
      <c r="W14" s="18"/>
      <c r="X14" s="18"/>
      <c r="Y14" s="18"/>
      <c r="Z14" s="18"/>
      <c r="AA14" s="18"/>
      <c r="AB14" s="18"/>
    </row>
    <row r="15" spans="1:28" x14ac:dyDescent="0.2">
      <c r="N15" s="144"/>
    </row>
    <row r="16" spans="1:28" x14ac:dyDescent="0.2">
      <c r="J16" s="30"/>
      <c r="M16" s="1108"/>
      <c r="N16" s="1108"/>
      <c r="O16" s="145"/>
      <c r="P16" s="145"/>
    </row>
    <row r="17" spans="7:22" x14ac:dyDescent="0.2">
      <c r="J17" s="30"/>
      <c r="M17" s="1108"/>
      <c r="N17" s="1108"/>
      <c r="O17" s="145"/>
      <c r="P17" s="145"/>
      <c r="V17" s="18" t="s">
        <v>68</v>
      </c>
    </row>
    <row r="18" spans="7:22" x14ac:dyDescent="0.2">
      <c r="J18" s="30"/>
      <c r="M18" s="1108"/>
      <c r="N18" s="1108"/>
    </row>
    <row r="19" spans="7:22" x14ac:dyDescent="0.2">
      <c r="J19" s="30"/>
      <c r="M19" s="1108"/>
      <c r="N19" s="1108"/>
    </row>
    <row r="20" spans="7:22" x14ac:dyDescent="0.2">
      <c r="J20" s="30"/>
      <c r="M20" s="1108"/>
      <c r="N20" s="1108"/>
    </row>
    <row r="21" spans="7:22" x14ac:dyDescent="0.2">
      <c r="G21" s="981"/>
      <c r="J21" s="30"/>
      <c r="M21" s="1108"/>
      <c r="N21" s="1108"/>
      <c r="O21" s="982"/>
    </row>
    <row r="22" spans="7:22" x14ac:dyDescent="0.2">
      <c r="G22" s="981"/>
      <c r="J22" s="30"/>
      <c r="M22" s="1108"/>
      <c r="N22" s="1108"/>
      <c r="O22" s="982"/>
    </row>
    <row r="23" spans="7:22" x14ac:dyDescent="0.2">
      <c r="G23" s="981"/>
      <c r="H23" s="983"/>
      <c r="I23" s="983"/>
      <c r="J23" s="984"/>
      <c r="K23" s="984"/>
      <c r="L23" s="984"/>
      <c r="M23" s="984"/>
    </row>
    <row r="24" spans="7:22" x14ac:dyDescent="0.2">
      <c r="G24" s="981"/>
      <c r="H24" s="981"/>
      <c r="I24" s="981"/>
      <c r="J24" s="981"/>
    </row>
    <row r="25" spans="7:22" x14ac:dyDescent="0.2">
      <c r="G25" s="981"/>
      <c r="H25" s="983"/>
      <c r="I25" s="983"/>
      <c r="J25" s="984"/>
      <c r="K25" s="984"/>
      <c r="L25" s="984"/>
      <c r="M25" s="984"/>
    </row>
    <row r="26" spans="7:22" x14ac:dyDescent="0.2">
      <c r="G26" s="981"/>
      <c r="H26" s="981"/>
      <c r="I26" s="981"/>
      <c r="J26" s="981"/>
    </row>
    <row r="27" spans="7:22" x14ac:dyDescent="0.2">
      <c r="G27" s="981"/>
      <c r="H27" s="981"/>
      <c r="I27" s="981"/>
      <c r="J27" s="981"/>
    </row>
  </sheetData>
  <mergeCells count="8">
    <mergeCell ref="R1:U1"/>
    <mergeCell ref="A14:O14"/>
    <mergeCell ref="A2:P2"/>
    <mergeCell ref="B3:D3"/>
    <mergeCell ref="H3:J3"/>
    <mergeCell ref="E3:G3"/>
    <mergeCell ref="N3:P3"/>
    <mergeCell ref="K3:M3"/>
  </mergeCells>
  <hyperlinks>
    <hyperlink ref="R1:T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32"/>
  <sheetViews>
    <sheetView workbookViewId="0">
      <pane ySplit="4" topLeftCell="A5" activePane="bottomLeft" state="frozen"/>
      <selection activeCell="A2" sqref="A2:XFD2"/>
      <selection pane="bottomLeft" activeCell="L24" sqref="L24"/>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3" width="6.7109375" style="1104" customWidth="1"/>
    <col min="14" max="15" width="6.7109375" style="18" customWidth="1"/>
    <col min="16" max="16" width="6.7109375" style="553" customWidth="1"/>
    <col min="17" max="33" width="8.7109375" style="18" customWidth="1"/>
    <col min="34" max="16384" width="9.140625" style="18"/>
  </cols>
  <sheetData>
    <row r="1" spans="1:21" s="74" customFormat="1" ht="30" customHeight="1" x14ac:dyDescent="0.25">
      <c r="A1" s="349"/>
      <c r="B1" s="222"/>
      <c r="C1" s="222"/>
      <c r="D1" s="550"/>
      <c r="E1" s="222"/>
      <c r="F1" s="222"/>
      <c r="G1" s="550"/>
      <c r="H1" s="222"/>
      <c r="I1" s="222"/>
      <c r="J1" s="550"/>
      <c r="K1" s="824"/>
      <c r="L1" s="824"/>
      <c r="M1" s="824"/>
      <c r="N1" s="222"/>
      <c r="O1" s="222"/>
      <c r="P1" s="550"/>
      <c r="Q1" s="222"/>
      <c r="R1" s="1311" t="s">
        <v>328</v>
      </c>
      <c r="S1" s="1311"/>
      <c r="T1" s="1311"/>
      <c r="U1" s="1311"/>
    </row>
    <row r="2" spans="1:21" s="220" customFormat="1" ht="15" customHeight="1" x14ac:dyDescent="0.2">
      <c r="A2" s="1317" t="s">
        <v>506</v>
      </c>
      <c r="B2" s="1317"/>
      <c r="C2" s="1317"/>
      <c r="D2" s="1317"/>
      <c r="E2" s="1317"/>
      <c r="F2" s="1317"/>
      <c r="G2" s="1317"/>
      <c r="H2" s="1317"/>
      <c r="I2" s="1317"/>
      <c r="J2" s="1317"/>
      <c r="K2" s="1317"/>
      <c r="L2" s="1317"/>
      <c r="M2" s="1317"/>
      <c r="N2" s="1317"/>
      <c r="O2" s="1317"/>
      <c r="P2" s="1317"/>
      <c r="R2" s="18"/>
    </row>
    <row r="3" spans="1:21" ht="15" customHeight="1" x14ac:dyDescent="0.2">
      <c r="B3" s="1349" t="s">
        <v>10</v>
      </c>
      <c r="C3" s="1349"/>
      <c r="D3" s="1349"/>
      <c r="E3" s="1349" t="s">
        <v>25</v>
      </c>
      <c r="F3" s="1349"/>
      <c r="G3" s="1349"/>
      <c r="H3" s="1349" t="s">
        <v>549</v>
      </c>
      <c r="I3" s="1349"/>
      <c r="J3" s="1349"/>
      <c r="K3" s="1373" t="s">
        <v>26</v>
      </c>
      <c r="L3" s="1373"/>
      <c r="M3" s="1373"/>
      <c r="N3" s="1349" t="s">
        <v>35</v>
      </c>
      <c r="O3" s="1349"/>
      <c r="P3" s="1349"/>
    </row>
    <row r="4" spans="1:21" ht="15" customHeight="1" x14ac:dyDescent="0.2">
      <c r="A4" s="18" t="s">
        <v>39</v>
      </c>
      <c r="B4" s="215" t="s">
        <v>28</v>
      </c>
      <c r="C4" s="215" t="s">
        <v>29</v>
      </c>
      <c r="D4" s="549" t="s">
        <v>382</v>
      </c>
      <c r="E4" s="215" t="s">
        <v>28</v>
      </c>
      <c r="F4" s="215" t="s">
        <v>29</v>
      </c>
      <c r="G4" s="549" t="s">
        <v>382</v>
      </c>
      <c r="H4" s="215" t="s">
        <v>28</v>
      </c>
      <c r="I4" s="215" t="s">
        <v>29</v>
      </c>
      <c r="J4" s="549" t="s">
        <v>382</v>
      </c>
      <c r="K4" s="1103" t="s">
        <v>28</v>
      </c>
      <c r="L4" s="1103" t="s">
        <v>29</v>
      </c>
      <c r="M4" s="1103" t="s">
        <v>382</v>
      </c>
      <c r="N4" s="215" t="s">
        <v>28</v>
      </c>
      <c r="O4" s="215" t="s">
        <v>29</v>
      </c>
      <c r="P4" s="549" t="s">
        <v>382</v>
      </c>
    </row>
    <row r="5" spans="1:21" ht="6" customHeight="1" x14ac:dyDescent="0.2">
      <c r="A5" s="231"/>
      <c r="B5" s="207"/>
      <c r="C5" s="207"/>
      <c r="D5" s="207"/>
      <c r="E5" s="297"/>
      <c r="F5" s="297"/>
      <c r="G5" s="297"/>
      <c r="H5" s="297"/>
      <c r="I5" s="297"/>
      <c r="J5" s="297"/>
      <c r="K5" s="1109"/>
      <c r="L5" s="1109"/>
      <c r="M5" s="1109"/>
      <c r="N5" s="297"/>
      <c r="O5" s="297"/>
      <c r="P5" s="31"/>
    </row>
    <row r="6" spans="1:21" ht="12.75" customHeight="1" x14ac:dyDescent="0.2">
      <c r="A6" s="286">
        <v>2012</v>
      </c>
      <c r="B6" s="81">
        <v>460</v>
      </c>
      <c r="C6" s="81">
        <v>658</v>
      </c>
      <c r="D6" s="81">
        <v>1119</v>
      </c>
      <c r="E6" s="81">
        <v>27.916698464315694</v>
      </c>
      <c r="F6" s="81">
        <v>17.530032624301011</v>
      </c>
      <c r="G6" s="81">
        <v>22.119663931698597</v>
      </c>
      <c r="H6" s="81">
        <v>34.929063043407794</v>
      </c>
      <c r="I6" s="81">
        <v>43.600105061530989</v>
      </c>
      <c r="J6" s="81">
        <v>39.806039299463002</v>
      </c>
      <c r="K6" s="81">
        <v>26.402572432433647</v>
      </c>
      <c r="L6" s="81">
        <v>31.41752944934893</v>
      </c>
      <c r="M6" s="81">
        <v>29.165753804991528</v>
      </c>
      <c r="N6" s="81">
        <v>10.751666059843206</v>
      </c>
      <c r="O6" s="81">
        <v>7.4523328648192155</v>
      </c>
      <c r="P6" s="718">
        <v>8.9085429638461147</v>
      </c>
    </row>
    <row r="7" spans="1:21" ht="12.75" customHeight="1" x14ac:dyDescent="0.2">
      <c r="A7" s="219">
        <v>2013</v>
      </c>
      <c r="B7" s="81">
        <v>544</v>
      </c>
      <c r="C7" s="81">
        <v>694</v>
      </c>
      <c r="D7" s="81">
        <v>1245</v>
      </c>
      <c r="E7" s="81">
        <v>30.935597432481288</v>
      </c>
      <c r="F7" s="81">
        <v>15.579204299664184</v>
      </c>
      <c r="G7" s="81">
        <v>22.79005396189017</v>
      </c>
      <c r="H7" s="81">
        <v>36.310237438923188</v>
      </c>
      <c r="I7" s="81">
        <v>46.603460456037823</v>
      </c>
      <c r="J7" s="81">
        <v>41.63508161634433</v>
      </c>
      <c r="K7" s="81">
        <v>19.436510599801188</v>
      </c>
      <c r="L7" s="81">
        <v>28.171886849481641</v>
      </c>
      <c r="M7" s="81">
        <v>24.114598448236034</v>
      </c>
      <c r="N7" s="81">
        <v>13.31765452879459</v>
      </c>
      <c r="O7" s="81">
        <v>9.6454483948171958</v>
      </c>
      <c r="P7" s="718">
        <v>11.460265973529795</v>
      </c>
    </row>
    <row r="8" spans="1:21" ht="12.75" customHeight="1" x14ac:dyDescent="0.2">
      <c r="A8" s="219">
        <v>2014</v>
      </c>
      <c r="B8" s="81">
        <v>531</v>
      </c>
      <c r="C8" s="81">
        <v>542</v>
      </c>
      <c r="D8" s="81">
        <v>1076</v>
      </c>
      <c r="E8" s="81">
        <v>25.423149587390675</v>
      </c>
      <c r="F8" s="81">
        <v>15.595336103286911</v>
      </c>
      <c r="G8" s="81">
        <v>20.646358147928201</v>
      </c>
      <c r="H8" s="81">
        <v>40.405857037666095</v>
      </c>
      <c r="I8" s="81">
        <v>43.5491704056708</v>
      </c>
      <c r="J8" s="81">
        <v>41.82950967602325</v>
      </c>
      <c r="K8" s="81">
        <v>17.416051624004794</v>
      </c>
      <c r="L8" s="81">
        <v>29.192529825163817</v>
      </c>
      <c r="M8" s="81">
        <v>23.209820565497232</v>
      </c>
      <c r="N8" s="81">
        <v>16.754941750937739</v>
      </c>
      <c r="O8" s="81">
        <v>11.662963665879071</v>
      </c>
      <c r="P8" s="718">
        <v>14.314311610550606</v>
      </c>
    </row>
    <row r="9" spans="1:21" x14ac:dyDescent="0.2">
      <c r="A9" s="440">
        <v>2015</v>
      </c>
      <c r="B9" s="81">
        <v>521</v>
      </c>
      <c r="C9" s="81">
        <v>556</v>
      </c>
      <c r="D9" s="81">
        <v>1087</v>
      </c>
      <c r="E9" s="81">
        <v>27.683265601956673</v>
      </c>
      <c r="F9" s="81">
        <v>14.119465388545457</v>
      </c>
      <c r="G9" s="81">
        <v>21.101782495062142</v>
      </c>
      <c r="H9" s="81">
        <v>32.313333742957418</v>
      </c>
      <c r="I9" s="81">
        <v>52.690509776054142</v>
      </c>
      <c r="J9" s="81">
        <v>42.487601180478904</v>
      </c>
      <c r="K9" s="81">
        <v>21.161722252224397</v>
      </c>
      <c r="L9" s="81">
        <v>23.382617496888898</v>
      </c>
      <c r="M9" s="81">
        <v>22.17037877964038</v>
      </c>
      <c r="N9" s="81">
        <v>18.841678402861074</v>
      </c>
      <c r="O9" s="81">
        <v>9.8074073385113074</v>
      </c>
      <c r="P9" s="718">
        <v>14.240237544818267</v>
      </c>
    </row>
    <row r="10" spans="1:21" x14ac:dyDescent="0.2">
      <c r="A10" s="384">
        <v>2016</v>
      </c>
      <c r="B10" s="81">
        <v>426</v>
      </c>
      <c r="C10" s="81">
        <v>542</v>
      </c>
      <c r="D10" s="81">
        <v>989</v>
      </c>
      <c r="E10" s="81">
        <v>26.819371027234002</v>
      </c>
      <c r="F10" s="81">
        <v>21.091735913186522</v>
      </c>
      <c r="G10" s="81">
        <v>24.423269537894406</v>
      </c>
      <c r="H10" s="81">
        <v>40.213602388221915</v>
      </c>
      <c r="I10" s="81">
        <v>42.475783079815599</v>
      </c>
      <c r="J10" s="81">
        <v>41.087260284831714</v>
      </c>
      <c r="K10" s="81">
        <v>20.220629998580382</v>
      </c>
      <c r="L10" s="81">
        <v>27.119921589697455</v>
      </c>
      <c r="M10" s="81">
        <v>23.512486368365238</v>
      </c>
      <c r="N10" s="81">
        <v>12.746396585963607</v>
      </c>
      <c r="O10" s="81">
        <v>9.3125594173003812</v>
      </c>
      <c r="P10" s="718">
        <v>10.97698380890796</v>
      </c>
    </row>
    <row r="11" spans="1:21" s="960" customFormat="1" x14ac:dyDescent="0.2">
      <c r="A11" s="484">
        <v>2017</v>
      </c>
      <c r="B11" s="81">
        <v>521</v>
      </c>
      <c r="C11" s="81">
        <v>609</v>
      </c>
      <c r="D11" s="81">
        <v>1146</v>
      </c>
      <c r="E11" s="81">
        <v>28.518396940362095</v>
      </c>
      <c r="F11" s="81">
        <v>16.426470038408677</v>
      </c>
      <c r="G11" s="81">
        <v>22.988362274761059</v>
      </c>
      <c r="H11" s="81">
        <v>32.580132418926972</v>
      </c>
      <c r="I11" s="81">
        <v>44.211527128170296</v>
      </c>
      <c r="J11" s="81">
        <v>37.907660727570025</v>
      </c>
      <c r="K11" s="81">
        <v>25.456208414017144</v>
      </c>
      <c r="L11" s="81">
        <v>31.124795835129927</v>
      </c>
      <c r="M11" s="81">
        <v>28.09541238165535</v>
      </c>
      <c r="N11" s="81">
        <v>13.445262226693597</v>
      </c>
      <c r="O11" s="81">
        <v>8.2372069982907909</v>
      </c>
      <c r="P11" s="718">
        <v>11.008564616013459</v>
      </c>
    </row>
    <row r="12" spans="1:21" s="706" customFormat="1" x14ac:dyDescent="0.2">
      <c r="A12" s="484">
        <v>2018</v>
      </c>
      <c r="B12" s="81">
        <v>465</v>
      </c>
      <c r="C12" s="81">
        <v>629</v>
      </c>
      <c r="D12" s="81">
        <v>1110</v>
      </c>
      <c r="E12" s="81">
        <v>33.368106622486337</v>
      </c>
      <c r="F12" s="81">
        <v>20.062845493861222</v>
      </c>
      <c r="G12" s="81">
        <v>26.370064497510437</v>
      </c>
      <c r="H12" s="81">
        <v>36.489525550495493</v>
      </c>
      <c r="I12" s="81">
        <v>44.518943484315287</v>
      </c>
      <c r="J12" s="81">
        <v>40.491102342871024</v>
      </c>
      <c r="K12" s="81">
        <v>16.401167351971015</v>
      </c>
      <c r="L12" s="81">
        <v>25.15973486002358</v>
      </c>
      <c r="M12" s="81">
        <v>20.990660542914842</v>
      </c>
      <c r="N12" s="81">
        <v>13.741200475047483</v>
      </c>
      <c r="O12" s="81">
        <v>10.258476161800562</v>
      </c>
      <c r="P12" s="81">
        <v>12.148172616704443</v>
      </c>
      <c r="Q12" s="1001"/>
    </row>
    <row r="13" spans="1:21" s="37" customFormat="1" ht="6" customHeight="1" x14ac:dyDescent="0.25">
      <c r="A13" s="210" t="s">
        <v>39</v>
      </c>
      <c r="B13" s="209"/>
      <c r="C13" s="209"/>
      <c r="D13" s="490"/>
      <c r="E13" s="209"/>
      <c r="F13" s="209"/>
      <c r="G13" s="490"/>
      <c r="H13" s="209"/>
      <c r="I13" s="209"/>
      <c r="J13" s="490"/>
      <c r="K13" s="1107"/>
      <c r="L13" s="1107"/>
      <c r="M13" s="1107"/>
      <c r="N13" s="209"/>
      <c r="O13" s="209"/>
      <c r="P13" s="962"/>
      <c r="Q13" s="216"/>
      <c r="R13" s="86"/>
    </row>
    <row r="14" spans="1:21" s="37" customFormat="1" ht="12.75" customHeight="1" x14ac:dyDescent="0.25">
      <c r="A14" s="1331" t="s">
        <v>194</v>
      </c>
      <c r="B14" s="1377"/>
      <c r="C14" s="1377"/>
      <c r="D14" s="1377"/>
      <c r="E14" s="1377"/>
      <c r="F14" s="1377"/>
      <c r="G14" s="1377"/>
      <c r="H14" s="1377"/>
      <c r="I14" s="1377"/>
      <c r="J14" s="1377"/>
      <c r="K14" s="1377"/>
      <c r="L14" s="1377"/>
      <c r="M14" s="1377"/>
      <c r="N14" s="1377"/>
      <c r="O14" s="1377"/>
      <c r="P14" s="543"/>
      <c r="Q14" s="18"/>
      <c r="R14" s="18"/>
    </row>
    <row r="15" spans="1:21" x14ac:dyDescent="0.2">
      <c r="E15" s="1001"/>
      <c r="H15" s="1001"/>
    </row>
    <row r="16" spans="1:21" x14ac:dyDescent="0.2">
      <c r="F16" s="988"/>
      <c r="G16" s="484"/>
      <c r="K16" s="81"/>
      <c r="L16" s="81"/>
      <c r="N16" s="1110"/>
    </row>
    <row r="17" spans="6:14" x14ac:dyDescent="0.2">
      <c r="F17" s="1002"/>
      <c r="G17" s="484"/>
      <c r="K17" s="81"/>
      <c r="L17" s="81"/>
      <c r="N17" s="1110"/>
    </row>
    <row r="18" spans="6:14" x14ac:dyDescent="0.2">
      <c r="F18" s="1002"/>
      <c r="G18" s="484"/>
      <c r="K18" s="81"/>
      <c r="L18" s="81"/>
      <c r="N18" s="1110"/>
    </row>
    <row r="19" spans="6:14" x14ac:dyDescent="0.2">
      <c r="F19" s="988"/>
      <c r="G19" s="484"/>
      <c r="K19" s="81"/>
      <c r="L19" s="81"/>
      <c r="N19" s="1110"/>
    </row>
    <row r="20" spans="6:14" x14ac:dyDescent="0.2">
      <c r="F20" s="988"/>
      <c r="G20" s="484"/>
      <c r="K20" s="81"/>
      <c r="L20" s="81"/>
      <c r="N20" s="1110"/>
    </row>
    <row r="21" spans="6:14" x14ac:dyDescent="0.2">
      <c r="F21" s="1002"/>
      <c r="G21" s="484"/>
      <c r="K21" s="81"/>
      <c r="L21" s="81"/>
      <c r="N21" s="1110"/>
    </row>
    <row r="22" spans="6:14" x14ac:dyDescent="0.2">
      <c r="F22" s="988"/>
      <c r="G22" s="484"/>
      <c r="K22" s="81"/>
      <c r="L22" s="81"/>
      <c r="N22" s="1110"/>
    </row>
    <row r="23" spans="6:14" x14ac:dyDescent="0.2">
      <c r="F23" s="1002"/>
      <c r="G23" s="1002"/>
      <c r="H23" s="1003"/>
    </row>
    <row r="24" spans="6:14" x14ac:dyDescent="0.2">
      <c r="F24" s="988"/>
      <c r="G24" s="988"/>
      <c r="H24" s="988"/>
    </row>
    <row r="25" spans="6:14" x14ac:dyDescent="0.2">
      <c r="F25" s="1002"/>
      <c r="G25" s="1002"/>
      <c r="H25" s="1003"/>
    </row>
    <row r="26" spans="6:14" x14ac:dyDescent="0.2">
      <c r="F26" s="988"/>
      <c r="G26" s="988"/>
      <c r="H26" s="988"/>
    </row>
    <row r="27" spans="6:14" x14ac:dyDescent="0.2">
      <c r="F27" s="1002"/>
      <c r="G27" s="1002"/>
      <c r="H27" s="1003"/>
    </row>
    <row r="28" spans="6:14" x14ac:dyDescent="0.2">
      <c r="F28" s="988"/>
      <c r="G28" s="988"/>
      <c r="H28" s="988"/>
    </row>
    <row r="29" spans="6:14" x14ac:dyDescent="0.2">
      <c r="F29" s="988"/>
      <c r="G29" s="988"/>
      <c r="H29" s="988"/>
    </row>
    <row r="30" spans="6:14" x14ac:dyDescent="0.2">
      <c r="F30" s="988"/>
      <c r="G30" s="988"/>
      <c r="H30" s="988"/>
    </row>
    <row r="31" spans="6:14" x14ac:dyDescent="0.2">
      <c r="F31" s="988"/>
      <c r="G31" s="988"/>
      <c r="H31" s="988"/>
    </row>
    <row r="32" spans="6:14" x14ac:dyDescent="0.2">
      <c r="F32" s="988"/>
      <c r="G32" s="988"/>
      <c r="H32" s="988"/>
    </row>
  </sheetData>
  <mergeCells count="8">
    <mergeCell ref="R1:U1"/>
    <mergeCell ref="A14:O14"/>
    <mergeCell ref="A2:P2"/>
    <mergeCell ref="B3:D3"/>
    <mergeCell ref="H3:J3"/>
    <mergeCell ref="E3:G3"/>
    <mergeCell ref="N3:P3"/>
    <mergeCell ref="K3:M3"/>
  </mergeCells>
  <hyperlinks>
    <hyperlink ref="R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28"/>
  <sheetViews>
    <sheetView workbookViewId="0">
      <pane ySplit="4" topLeftCell="A5" activePane="bottomLeft" state="frozen"/>
      <selection activeCell="A2" sqref="A2:XFD2"/>
      <selection pane="bottomLeft" activeCell="O1" sqref="O1:S1"/>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8" width="6.5703125" style="18" customWidth="1"/>
    <col min="9"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9" width="8.7109375" style="18" customWidth="1"/>
    <col min="20" max="16384" width="9.140625" style="18"/>
  </cols>
  <sheetData>
    <row r="1" spans="1:20" s="74" customFormat="1" ht="30" customHeight="1" x14ac:dyDescent="0.25">
      <c r="A1" s="349"/>
      <c r="B1" s="222"/>
      <c r="C1" s="222"/>
      <c r="D1" s="550"/>
      <c r="E1" s="222"/>
      <c r="F1" s="222"/>
      <c r="G1" s="550"/>
      <c r="H1" s="222"/>
      <c r="I1" s="491"/>
      <c r="J1" s="491"/>
      <c r="K1" s="492"/>
      <c r="L1" s="492"/>
      <c r="M1" s="492"/>
      <c r="N1" s="338"/>
      <c r="O1" s="1311" t="s">
        <v>328</v>
      </c>
      <c r="P1" s="1311"/>
      <c r="Q1" s="1312"/>
      <c r="R1" s="1312"/>
      <c r="S1" s="1322"/>
    </row>
    <row r="2" spans="1:20" s="133" customFormat="1" ht="30" customHeight="1" x14ac:dyDescent="0.2">
      <c r="A2" s="1378" t="s">
        <v>449</v>
      </c>
      <c r="B2" s="1378"/>
      <c r="C2" s="1378"/>
      <c r="D2" s="1378"/>
      <c r="E2" s="1378"/>
      <c r="F2" s="1378"/>
      <c r="G2" s="1378"/>
      <c r="H2" s="1378"/>
      <c r="I2" s="1378"/>
      <c r="J2" s="1378"/>
      <c r="K2" s="1378"/>
      <c r="L2" s="1378"/>
      <c r="M2" s="1378"/>
      <c r="N2" s="1378"/>
      <c r="O2" s="1378"/>
      <c r="P2" s="1378"/>
    </row>
    <row r="3" spans="1:20" ht="30" customHeight="1" x14ac:dyDescent="0.2">
      <c r="B3" s="1334" t="s">
        <v>19</v>
      </c>
      <c r="C3" s="1334"/>
      <c r="D3" s="1334"/>
      <c r="E3" s="1334" t="s">
        <v>92</v>
      </c>
      <c r="F3" s="1334"/>
      <c r="G3" s="1334"/>
      <c r="H3" s="1354" t="s">
        <v>93</v>
      </c>
      <c r="I3" s="1354"/>
      <c r="J3" s="1354"/>
      <c r="K3" s="1354" t="s">
        <v>94</v>
      </c>
      <c r="L3" s="1354"/>
      <c r="M3" s="1354"/>
      <c r="N3" s="1354" t="s">
        <v>35</v>
      </c>
      <c r="O3" s="1354"/>
      <c r="P3" s="1354"/>
    </row>
    <row r="4" spans="1:20" ht="15" customHeight="1" x14ac:dyDescent="0.2">
      <c r="A4" s="18" t="s">
        <v>39</v>
      </c>
      <c r="B4" s="147" t="s">
        <v>28</v>
      </c>
      <c r="C4" s="147" t="s">
        <v>29</v>
      </c>
      <c r="D4" s="147" t="s">
        <v>382</v>
      </c>
      <c r="E4" s="147" t="s">
        <v>28</v>
      </c>
      <c r="F4" s="147" t="s">
        <v>29</v>
      </c>
      <c r="G4" s="147" t="s">
        <v>382</v>
      </c>
      <c r="H4" s="147" t="s">
        <v>28</v>
      </c>
      <c r="I4" s="147" t="s">
        <v>29</v>
      </c>
      <c r="J4" s="147" t="s">
        <v>382</v>
      </c>
      <c r="K4" s="147" t="s">
        <v>28</v>
      </c>
      <c r="L4" s="147" t="s">
        <v>29</v>
      </c>
      <c r="M4" s="147" t="s">
        <v>382</v>
      </c>
      <c r="N4" s="147" t="s">
        <v>28</v>
      </c>
      <c r="O4" s="147" t="s">
        <v>29</v>
      </c>
      <c r="P4" s="147" t="s">
        <v>382</v>
      </c>
    </row>
    <row r="5" spans="1:20" ht="6" customHeight="1" x14ac:dyDescent="0.2">
      <c r="A5" s="231"/>
      <c r="B5" s="300"/>
      <c r="C5" s="300"/>
      <c r="D5" s="300"/>
      <c r="E5" s="674"/>
      <c r="F5" s="674"/>
      <c r="G5" s="674"/>
      <c r="H5" s="674"/>
      <c r="I5" s="674"/>
      <c r="J5" s="674"/>
      <c r="K5" s="674"/>
      <c r="L5" s="300"/>
      <c r="M5" s="300"/>
      <c r="N5" s="300"/>
      <c r="O5" s="300"/>
      <c r="P5" s="42"/>
    </row>
    <row r="6" spans="1:20" ht="12.75" customHeight="1" x14ac:dyDescent="0.2">
      <c r="A6" s="286">
        <v>2012</v>
      </c>
      <c r="B6" s="674">
        <v>67.297727384313163</v>
      </c>
      <c r="C6" s="674">
        <v>84.773179324688499</v>
      </c>
      <c r="D6" s="674">
        <v>75.799172715431467</v>
      </c>
      <c r="E6" s="674">
        <v>30.710204571404226</v>
      </c>
      <c r="F6" s="674">
        <v>13.726006407985267</v>
      </c>
      <c r="G6" s="674">
        <v>22.412124477511711</v>
      </c>
      <c r="H6" s="674">
        <v>22.692693829180374</v>
      </c>
      <c r="I6" s="674">
        <v>9.1374263746753268</v>
      </c>
      <c r="J6" s="674">
        <v>16.086386245920728</v>
      </c>
      <c r="K6" s="674">
        <v>12.883000162746489</v>
      </c>
      <c r="L6" s="674">
        <v>2.9648597994738903</v>
      </c>
      <c r="M6" s="674">
        <v>8.0536683822043269</v>
      </c>
      <c r="N6" s="674">
        <v>1.9920680442820971</v>
      </c>
      <c r="O6" s="674">
        <v>1.5008142673224907</v>
      </c>
      <c r="P6" s="674">
        <v>1.7887028070589155</v>
      </c>
    </row>
    <row r="7" spans="1:20" ht="12.75" customHeight="1" x14ac:dyDescent="0.2">
      <c r="A7" s="219">
        <v>2013</v>
      </c>
      <c r="B7" s="674">
        <v>72.341911904387899</v>
      </c>
      <c r="C7" s="674">
        <v>84.629787478919056</v>
      </c>
      <c r="D7" s="674">
        <v>78.268644613029721</v>
      </c>
      <c r="E7" s="674">
        <v>25.752670386826921</v>
      </c>
      <c r="F7" s="674">
        <v>13.872712013633018</v>
      </c>
      <c r="G7" s="674">
        <v>20.012491850067256</v>
      </c>
      <c r="H7" s="674">
        <v>19.939371563758552</v>
      </c>
      <c r="I7" s="674">
        <v>9.1340626637368203</v>
      </c>
      <c r="J7" s="674">
        <v>14.746114543039857</v>
      </c>
      <c r="K7" s="674">
        <v>11.4713432411816</v>
      </c>
      <c r="L7" s="674">
        <v>3.2372297349443766</v>
      </c>
      <c r="M7" s="674">
        <v>7.5013015075504841</v>
      </c>
      <c r="N7" s="674">
        <v>1.905417708785045</v>
      </c>
      <c r="O7" s="674">
        <v>1.4975005074478012</v>
      </c>
      <c r="P7" s="674">
        <v>1.7188635369046461</v>
      </c>
    </row>
    <row r="8" spans="1:20" ht="12.75" customHeight="1" x14ac:dyDescent="0.2">
      <c r="A8" s="219">
        <v>2014</v>
      </c>
      <c r="B8" s="674">
        <v>72.337871211659206</v>
      </c>
      <c r="C8" s="674">
        <v>86.4569485395497</v>
      </c>
      <c r="D8" s="674">
        <v>79.189397531395073</v>
      </c>
      <c r="E8" s="674">
        <v>26.398664908838938</v>
      </c>
      <c r="F8" s="674">
        <v>12.92761994755775</v>
      </c>
      <c r="G8" s="674">
        <v>19.862524360595039</v>
      </c>
      <c r="H8" s="674">
        <v>20.792696702204129</v>
      </c>
      <c r="I8" s="674">
        <v>9.437539186878988</v>
      </c>
      <c r="J8" s="674">
        <v>15.289623075276742</v>
      </c>
      <c r="K8" s="674">
        <v>12.397226101170979</v>
      </c>
      <c r="L8" s="674">
        <v>4.4359001398901805</v>
      </c>
      <c r="M8" s="674">
        <v>8.5295606295366806</v>
      </c>
      <c r="N8" s="674">
        <v>1.2634638795057931</v>
      </c>
      <c r="O8" s="674">
        <v>0.61543151289243148</v>
      </c>
      <c r="P8" s="674">
        <v>0.94807810801624637</v>
      </c>
    </row>
    <row r="9" spans="1:20" x14ac:dyDescent="0.2">
      <c r="A9" s="440">
        <v>2015</v>
      </c>
      <c r="B9" s="674">
        <v>70.76708378890153</v>
      </c>
      <c r="C9" s="674">
        <v>86.31225372065272</v>
      </c>
      <c r="D9" s="674">
        <v>78.137096224004523</v>
      </c>
      <c r="E9" s="674">
        <v>27.134123521877495</v>
      </c>
      <c r="F9" s="674">
        <v>11.695320140019724</v>
      </c>
      <c r="G9" s="674">
        <v>19.826804687250402</v>
      </c>
      <c r="H9" s="674">
        <v>21.779898943295571</v>
      </c>
      <c r="I9" s="674">
        <v>8.3760819370719286</v>
      </c>
      <c r="J9" s="674">
        <v>15.442314093295668</v>
      </c>
      <c r="K9" s="674">
        <v>11.918095801563098</v>
      </c>
      <c r="L9" s="674">
        <v>3.352894030973061</v>
      </c>
      <c r="M9" s="674">
        <v>7.8657165012426216</v>
      </c>
      <c r="N9" s="674">
        <v>2.0987926892208275</v>
      </c>
      <c r="O9" s="674">
        <v>1.9924261393268392</v>
      </c>
      <c r="P9" s="674">
        <v>2.0360990887427755</v>
      </c>
    </row>
    <row r="10" spans="1:20" s="587" customFormat="1" x14ac:dyDescent="0.2">
      <c r="A10" s="484">
        <v>2016</v>
      </c>
      <c r="B10" s="674">
        <v>74.159449350571904</v>
      </c>
      <c r="C10" s="674">
        <v>88.590994124094607</v>
      </c>
      <c r="D10" s="674">
        <v>80.670625296422443</v>
      </c>
      <c r="E10" s="674">
        <v>24.268089269032899</v>
      </c>
      <c r="F10" s="674">
        <v>10.543987886153223</v>
      </c>
      <c r="G10" s="674">
        <v>18.121925784361327</v>
      </c>
      <c r="H10" s="674">
        <v>19.759917031090914</v>
      </c>
      <c r="I10" s="674">
        <v>7.9023554123595847</v>
      </c>
      <c r="J10" s="674">
        <v>14.418621250084005</v>
      </c>
      <c r="K10" s="674">
        <v>11.189776801636617</v>
      </c>
      <c r="L10" s="674">
        <v>3.557410098820077</v>
      </c>
      <c r="M10" s="674">
        <v>7.8014216411040174</v>
      </c>
      <c r="N10" s="674">
        <v>1.5724613803951499</v>
      </c>
      <c r="O10" s="674">
        <v>0.86501798975218103</v>
      </c>
      <c r="P10" s="674">
        <v>1.2074489192155817</v>
      </c>
      <c r="Q10" s="42"/>
    </row>
    <row r="11" spans="1:20" s="897" customFormat="1" x14ac:dyDescent="0.2">
      <c r="A11" s="484">
        <v>2017</v>
      </c>
      <c r="B11" s="674">
        <v>72.862330802244998</v>
      </c>
      <c r="C11" s="674">
        <v>85.932721712538196</v>
      </c>
      <c r="D11" s="674">
        <v>79.082299150881781</v>
      </c>
      <c r="E11" s="674">
        <v>24.463519313304722</v>
      </c>
      <c r="F11" s="674">
        <v>12.334352701325178</v>
      </c>
      <c r="G11" s="674">
        <v>18.729588504245591</v>
      </c>
      <c r="H11" s="674">
        <v>19.841531858699241</v>
      </c>
      <c r="I11" s="674">
        <v>9.4461433910975199</v>
      </c>
      <c r="J11" s="674">
        <v>14.908556499020248</v>
      </c>
      <c r="K11" s="674">
        <v>11.521954440409377</v>
      </c>
      <c r="L11" s="674">
        <v>3.6017669045191982</v>
      </c>
      <c r="M11" s="674">
        <v>7.7400391900718484</v>
      </c>
      <c r="N11" s="674">
        <v>2.6741498844503102</v>
      </c>
      <c r="O11" s="674">
        <v>1.7329255861366</v>
      </c>
      <c r="P11" s="674">
        <v>2.1881123448726321</v>
      </c>
      <c r="Q11" s="42"/>
    </row>
    <row r="12" spans="1:20" x14ac:dyDescent="0.2">
      <c r="A12" s="385">
        <v>2018</v>
      </c>
      <c r="B12" s="674">
        <v>73.248577616835902</v>
      </c>
      <c r="C12" s="674">
        <v>85.357504900503599</v>
      </c>
      <c r="D12" s="674">
        <v>78.814515912718505</v>
      </c>
      <c r="E12" s="674">
        <v>23.626245892094101</v>
      </c>
      <c r="F12" s="674">
        <v>12.973758908317</v>
      </c>
      <c r="G12" s="674">
        <v>18.705053885168802</v>
      </c>
      <c r="H12" s="674">
        <v>19.3387456857728</v>
      </c>
      <c r="I12" s="674">
        <v>10.393768604608599</v>
      </c>
      <c r="J12" s="674">
        <v>15.2464361131034</v>
      </c>
      <c r="K12" s="674">
        <v>11.112047333367601</v>
      </c>
      <c r="L12" s="674">
        <v>4.7129301532316399</v>
      </c>
      <c r="M12" s="674">
        <v>8.2077985686269095</v>
      </c>
      <c r="N12" s="674">
        <v>3.1251764910700102</v>
      </c>
      <c r="O12" s="674">
        <v>1.6687361911793299</v>
      </c>
      <c r="P12" s="674">
        <v>2.48043020211272</v>
      </c>
      <c r="Q12" s="42"/>
    </row>
    <row r="13" spans="1:20" s="37" customFormat="1" ht="6" customHeight="1" x14ac:dyDescent="0.25">
      <c r="A13" s="210" t="s">
        <v>39</v>
      </c>
      <c r="B13" s="209"/>
      <c r="C13" s="209"/>
      <c r="D13" s="490"/>
      <c r="E13" s="209"/>
      <c r="F13" s="209"/>
      <c r="G13" s="490"/>
      <c r="H13" s="209"/>
      <c r="I13" s="209"/>
      <c r="J13" s="490"/>
      <c r="K13" s="209"/>
      <c r="L13" s="209"/>
      <c r="M13" s="490"/>
      <c r="N13" s="209"/>
      <c r="O13" s="208"/>
      <c r="P13" s="208"/>
    </row>
    <row r="14" spans="1:20" s="37" customFormat="1" ht="12.75" customHeight="1" x14ac:dyDescent="0.25">
      <c r="A14" s="1331" t="s">
        <v>194</v>
      </c>
      <c r="B14" s="1331"/>
      <c r="C14" s="1331"/>
      <c r="D14" s="1331"/>
      <c r="E14" s="1331"/>
      <c r="F14" s="1331"/>
      <c r="G14" s="1331"/>
      <c r="H14" s="1331"/>
      <c r="I14" s="1331"/>
      <c r="J14" s="1331"/>
      <c r="K14" s="1331"/>
      <c r="L14" s="1331"/>
      <c r="M14" s="1331"/>
      <c r="N14" s="1331"/>
      <c r="O14" s="1331"/>
      <c r="P14" s="1331"/>
    </row>
    <row r="16" spans="1:20" x14ac:dyDescent="0.2">
      <c r="D16" s="18"/>
      <c r="E16" s="908"/>
      <c r="G16" s="18"/>
      <c r="H16" s="553"/>
      <c r="J16" s="18"/>
      <c r="K16" s="553"/>
      <c r="M16" s="18"/>
      <c r="N16" s="553"/>
      <c r="O16" s="707"/>
      <c r="P16" s="707"/>
      <c r="Q16" s="707"/>
      <c r="R16" s="707"/>
      <c r="S16" s="707"/>
      <c r="T16" s="707"/>
    </row>
    <row r="17" spans="5:16" x14ac:dyDescent="0.2">
      <c r="E17" s="908"/>
      <c r="G17" s="18"/>
      <c r="H17" s="553"/>
      <c r="J17" s="18"/>
      <c r="K17" s="553"/>
      <c r="M17" s="18"/>
      <c r="N17" s="553"/>
      <c r="P17" s="18"/>
    </row>
    <row r="18" spans="5:16" x14ac:dyDescent="0.2">
      <c r="E18" s="908"/>
      <c r="G18" s="18"/>
      <c r="H18" s="553"/>
      <c r="J18" s="18"/>
      <c r="K18" s="553"/>
      <c r="M18" s="18"/>
      <c r="N18" s="553"/>
      <c r="P18" s="18"/>
    </row>
    <row r="19" spans="5:16" x14ac:dyDescent="0.2">
      <c r="E19" s="908"/>
      <c r="G19" s="18"/>
      <c r="H19" s="553"/>
      <c r="J19" s="18"/>
      <c r="K19" s="553"/>
      <c r="M19" s="18"/>
      <c r="N19" s="553"/>
      <c r="P19" s="18"/>
    </row>
    <row r="20" spans="5:16" x14ac:dyDescent="0.2">
      <c r="E20" s="908"/>
      <c r="G20" s="18"/>
      <c r="H20" s="553"/>
      <c r="J20" s="18"/>
      <c r="K20" s="553"/>
      <c r="M20" s="18"/>
      <c r="N20" s="553"/>
      <c r="P20" s="18"/>
    </row>
    <row r="21" spans="5:16" x14ac:dyDescent="0.2">
      <c r="E21" s="908"/>
      <c r="G21" s="18"/>
      <c r="H21" s="553"/>
      <c r="J21" s="18"/>
      <c r="K21" s="553"/>
      <c r="M21" s="18"/>
      <c r="N21" s="553"/>
      <c r="P21" s="18"/>
    </row>
    <row r="22" spans="5:16" x14ac:dyDescent="0.2">
      <c r="E22" s="908"/>
      <c r="G22" s="18"/>
      <c r="H22" s="553"/>
      <c r="J22" s="18"/>
      <c r="K22" s="553"/>
      <c r="M22" s="18"/>
      <c r="N22" s="553"/>
      <c r="P22" s="18"/>
    </row>
    <row r="23" spans="5:16" x14ac:dyDescent="0.2">
      <c r="E23" s="553"/>
      <c r="G23" s="18"/>
      <c r="H23" s="553"/>
      <c r="J23" s="18"/>
      <c r="K23" s="553"/>
      <c r="M23" s="18"/>
      <c r="N23" s="553"/>
      <c r="P23" s="18"/>
    </row>
    <row r="24" spans="5:16" x14ac:dyDescent="0.2">
      <c r="E24" s="908"/>
      <c r="G24" s="18"/>
      <c r="H24" s="553"/>
      <c r="J24" s="18"/>
      <c r="K24" s="553"/>
      <c r="M24" s="18"/>
      <c r="N24" s="553"/>
      <c r="P24" s="18"/>
    </row>
    <row r="25" spans="5:16" x14ac:dyDescent="0.2">
      <c r="E25" s="908"/>
      <c r="G25" s="18"/>
      <c r="H25" s="553"/>
      <c r="J25" s="18"/>
      <c r="K25" s="553"/>
      <c r="M25" s="18"/>
      <c r="N25" s="553"/>
      <c r="P25" s="18"/>
    </row>
    <row r="26" spans="5:16" x14ac:dyDescent="0.2">
      <c r="E26" s="553"/>
      <c r="G26" s="18"/>
      <c r="H26" s="553"/>
      <c r="J26" s="18"/>
      <c r="K26" s="553"/>
      <c r="M26" s="18"/>
      <c r="N26" s="553"/>
      <c r="P26" s="18"/>
    </row>
    <row r="27" spans="5:16" x14ac:dyDescent="0.2">
      <c r="E27" s="908"/>
      <c r="G27" s="18"/>
      <c r="H27" s="553"/>
      <c r="J27" s="18"/>
      <c r="K27" s="553"/>
      <c r="M27" s="18"/>
      <c r="N27" s="553"/>
      <c r="P27" s="18"/>
    </row>
    <row r="28" spans="5:16" x14ac:dyDescent="0.2">
      <c r="E28" s="908"/>
      <c r="G28" s="18"/>
      <c r="H28" s="553"/>
      <c r="J28" s="18"/>
      <c r="K28" s="553"/>
      <c r="M28" s="18"/>
      <c r="N28" s="553"/>
      <c r="P28" s="18"/>
    </row>
  </sheetData>
  <mergeCells count="8">
    <mergeCell ref="A14:P14"/>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R61"/>
  <sheetViews>
    <sheetView workbookViewId="0">
      <pane ySplit="4" topLeftCell="A23" activePane="bottomLeft" state="frozen"/>
      <selection activeCell="A2" sqref="A2:XFD2"/>
      <selection pane="bottomLeft" activeCell="E54" sqref="E24:E54"/>
    </sheetView>
  </sheetViews>
  <sheetFormatPr defaultColWidth="8.85546875" defaultRowHeight="12.75" x14ac:dyDescent="0.2"/>
  <cols>
    <col min="1" max="9" width="6.7109375" style="587" customWidth="1"/>
    <col min="10" max="10" width="6.5703125" style="587" customWidth="1"/>
    <col min="11" max="11" width="6.7109375" style="587" customWidth="1"/>
    <col min="12" max="24" width="8.7109375" style="587" customWidth="1"/>
    <col min="25" max="16384" width="8.85546875" style="587"/>
  </cols>
  <sheetData>
    <row r="1" spans="1:14" ht="30" customHeight="1" x14ac:dyDescent="0.25">
      <c r="A1" s="84"/>
      <c r="B1" s="484"/>
      <c r="C1" s="484"/>
      <c r="D1" s="484"/>
      <c r="E1" s="584"/>
      <c r="G1" s="26"/>
      <c r="H1" s="1321" t="s">
        <v>200</v>
      </c>
      <c r="I1" s="1322"/>
      <c r="J1" s="1322"/>
      <c r="K1" s="26"/>
      <c r="L1" s="1327" t="s">
        <v>328</v>
      </c>
      <c r="M1" s="1328"/>
      <c r="N1" s="1328"/>
    </row>
    <row r="2" spans="1:14" s="589" customFormat="1" ht="15" customHeight="1" x14ac:dyDescent="0.2">
      <c r="A2" s="1329" t="s">
        <v>534</v>
      </c>
      <c r="B2" s="1329"/>
      <c r="C2" s="1329"/>
      <c r="D2" s="1329"/>
      <c r="E2" s="1329"/>
      <c r="F2" s="1329"/>
      <c r="G2" s="1329"/>
      <c r="H2" s="1329"/>
      <c r="I2" s="1329"/>
      <c r="J2" s="1329"/>
      <c r="K2" s="36"/>
    </row>
    <row r="3" spans="1:14" ht="15" customHeight="1" x14ac:dyDescent="0.2">
      <c r="A3" s="507"/>
      <c r="B3" s="1326" t="s">
        <v>34</v>
      </c>
      <c r="C3" s="1326"/>
      <c r="D3" s="1326"/>
      <c r="E3" s="1326" t="s">
        <v>158</v>
      </c>
      <c r="F3" s="1326"/>
      <c r="G3" s="1326"/>
      <c r="H3" s="1326" t="s">
        <v>35</v>
      </c>
      <c r="I3" s="1326"/>
      <c r="J3" s="1326"/>
    </row>
    <row r="4" spans="1:14" ht="15" customHeight="1" x14ac:dyDescent="0.2">
      <c r="A4" s="587" t="s">
        <v>39</v>
      </c>
      <c r="B4" s="119" t="s">
        <v>28</v>
      </c>
      <c r="C4" s="119" t="s">
        <v>29</v>
      </c>
      <c r="D4" s="119" t="s">
        <v>382</v>
      </c>
      <c r="E4" s="119" t="s">
        <v>28</v>
      </c>
      <c r="F4" s="119" t="s">
        <v>29</v>
      </c>
      <c r="G4" s="119" t="s">
        <v>382</v>
      </c>
      <c r="H4" s="119" t="s">
        <v>28</v>
      </c>
      <c r="I4" s="119" t="s">
        <v>29</v>
      </c>
      <c r="J4" s="119" t="s">
        <v>382</v>
      </c>
    </row>
    <row r="5" spans="1:14" s="584" customFormat="1" ht="6" customHeight="1" x14ac:dyDescent="0.2">
      <c r="A5" s="273"/>
      <c r="B5" s="582"/>
      <c r="C5" s="582"/>
      <c r="D5" s="582"/>
      <c r="E5" s="582"/>
      <c r="F5" s="582"/>
      <c r="G5" s="582"/>
      <c r="H5" s="588"/>
      <c r="I5" s="588"/>
    </row>
    <row r="6" spans="1:14" s="584" customFormat="1" x14ac:dyDescent="0.2">
      <c r="A6" s="586">
        <v>1971</v>
      </c>
      <c r="B6" s="152">
        <v>9</v>
      </c>
      <c r="C6" s="152">
        <v>10</v>
      </c>
      <c r="D6" s="649" t="s">
        <v>36</v>
      </c>
      <c r="E6" s="152">
        <v>91</v>
      </c>
      <c r="F6" s="152">
        <v>90</v>
      </c>
      <c r="G6" s="649" t="s">
        <v>36</v>
      </c>
      <c r="H6" s="81">
        <v>1</v>
      </c>
      <c r="I6" s="81">
        <v>2</v>
      </c>
      <c r="J6" s="649" t="s">
        <v>36</v>
      </c>
    </row>
    <row r="7" spans="1:14" x14ac:dyDescent="0.2">
      <c r="A7" s="586">
        <v>1972</v>
      </c>
      <c r="B7" s="152">
        <v>10</v>
      </c>
      <c r="C7" s="152">
        <v>9</v>
      </c>
      <c r="D7" s="649" t="s">
        <v>36</v>
      </c>
      <c r="E7" s="152">
        <v>90</v>
      </c>
      <c r="F7" s="152">
        <v>91</v>
      </c>
      <c r="G7" s="649" t="s">
        <v>36</v>
      </c>
      <c r="H7" s="649" t="s">
        <v>36</v>
      </c>
      <c r="I7" s="649" t="s">
        <v>36</v>
      </c>
      <c r="J7" s="649" t="s">
        <v>36</v>
      </c>
    </row>
    <row r="8" spans="1:14" x14ac:dyDescent="0.2">
      <c r="A8" s="586">
        <v>1973</v>
      </c>
      <c r="B8" s="152">
        <v>11</v>
      </c>
      <c r="C8" s="152">
        <v>8</v>
      </c>
      <c r="D8" s="649" t="s">
        <v>36</v>
      </c>
      <c r="E8" s="152">
        <v>89</v>
      </c>
      <c r="F8" s="152">
        <v>92</v>
      </c>
      <c r="G8" s="649" t="s">
        <v>36</v>
      </c>
      <c r="H8" s="649" t="s">
        <v>36</v>
      </c>
      <c r="I8" s="649" t="s">
        <v>36</v>
      </c>
      <c r="J8" s="649" t="s">
        <v>36</v>
      </c>
    </row>
    <row r="9" spans="1:14" x14ac:dyDescent="0.2">
      <c r="A9" s="586">
        <v>1974</v>
      </c>
      <c r="B9" s="152">
        <v>11</v>
      </c>
      <c r="C9" s="152">
        <v>10</v>
      </c>
      <c r="D9" s="649" t="s">
        <v>36</v>
      </c>
      <c r="E9" s="152">
        <v>87</v>
      </c>
      <c r="F9" s="152">
        <v>89</v>
      </c>
      <c r="G9" s="649" t="s">
        <v>36</v>
      </c>
      <c r="H9" s="81">
        <v>2</v>
      </c>
      <c r="I9" s="81">
        <v>1</v>
      </c>
      <c r="J9" s="649" t="s">
        <v>36</v>
      </c>
    </row>
    <row r="10" spans="1:14" x14ac:dyDescent="0.2">
      <c r="A10" s="586">
        <v>1975</v>
      </c>
      <c r="B10" s="152">
        <v>12</v>
      </c>
      <c r="C10" s="152">
        <v>10</v>
      </c>
      <c r="D10" s="649" t="s">
        <v>36</v>
      </c>
      <c r="E10" s="152">
        <v>86</v>
      </c>
      <c r="F10" s="152">
        <v>87</v>
      </c>
      <c r="G10" s="649" t="s">
        <v>36</v>
      </c>
      <c r="H10" s="81">
        <v>3</v>
      </c>
      <c r="I10" s="81">
        <v>2</v>
      </c>
      <c r="J10" s="649" t="s">
        <v>36</v>
      </c>
    </row>
    <row r="11" spans="1:14" ht="12.75" customHeight="1" x14ac:dyDescent="0.2">
      <c r="A11" s="586">
        <v>1976</v>
      </c>
      <c r="B11" s="152">
        <v>9</v>
      </c>
      <c r="C11" s="152">
        <v>9</v>
      </c>
      <c r="D11" s="649" t="s">
        <v>36</v>
      </c>
      <c r="E11" s="152">
        <v>90</v>
      </c>
      <c r="F11" s="152">
        <v>90</v>
      </c>
      <c r="G11" s="649" t="s">
        <v>36</v>
      </c>
      <c r="H11" s="81">
        <v>1</v>
      </c>
      <c r="I11" s="81">
        <v>1</v>
      </c>
      <c r="J11" s="649" t="s">
        <v>36</v>
      </c>
    </row>
    <row r="12" spans="1:14" x14ac:dyDescent="0.2">
      <c r="A12" s="586">
        <v>1977</v>
      </c>
      <c r="B12" s="152">
        <v>9</v>
      </c>
      <c r="C12" s="152">
        <v>7</v>
      </c>
      <c r="D12" s="649" t="s">
        <v>36</v>
      </c>
      <c r="E12" s="152">
        <v>88</v>
      </c>
      <c r="F12" s="152">
        <v>91</v>
      </c>
      <c r="G12" s="649" t="s">
        <v>36</v>
      </c>
      <c r="H12" s="81">
        <v>3</v>
      </c>
      <c r="I12" s="81">
        <v>3</v>
      </c>
      <c r="J12" s="649" t="s">
        <v>36</v>
      </c>
    </row>
    <row r="13" spans="1:14" x14ac:dyDescent="0.2">
      <c r="A13" s="586">
        <v>1978</v>
      </c>
      <c r="B13" s="152">
        <v>13</v>
      </c>
      <c r="C13" s="152">
        <v>10</v>
      </c>
      <c r="D13" s="649" t="s">
        <v>36</v>
      </c>
      <c r="E13" s="152">
        <v>90</v>
      </c>
      <c r="F13" s="152">
        <v>92</v>
      </c>
      <c r="G13" s="649" t="s">
        <v>36</v>
      </c>
      <c r="H13" s="81">
        <v>2</v>
      </c>
      <c r="I13" s="81">
        <v>2</v>
      </c>
      <c r="J13" s="649" t="s">
        <v>36</v>
      </c>
    </row>
    <row r="14" spans="1:14" x14ac:dyDescent="0.2">
      <c r="A14" s="586">
        <v>1979</v>
      </c>
      <c r="B14" s="152">
        <v>12</v>
      </c>
      <c r="C14" s="152">
        <v>8</v>
      </c>
      <c r="D14" s="649" t="s">
        <v>36</v>
      </c>
      <c r="E14" s="152">
        <v>86</v>
      </c>
      <c r="F14" s="152">
        <v>90</v>
      </c>
      <c r="G14" s="649" t="s">
        <v>36</v>
      </c>
      <c r="H14" s="81">
        <v>2</v>
      </c>
      <c r="I14" s="81">
        <v>2</v>
      </c>
      <c r="J14" s="649" t="s">
        <v>36</v>
      </c>
    </row>
    <row r="15" spans="1:14" x14ac:dyDescent="0.2">
      <c r="A15" s="586">
        <v>1980</v>
      </c>
      <c r="B15" s="152">
        <v>13</v>
      </c>
      <c r="C15" s="152">
        <v>11</v>
      </c>
      <c r="D15" s="649" t="s">
        <v>36</v>
      </c>
      <c r="E15" s="152">
        <v>86</v>
      </c>
      <c r="F15" s="152">
        <v>87</v>
      </c>
      <c r="G15" s="649" t="s">
        <v>36</v>
      </c>
      <c r="H15" s="81">
        <v>2</v>
      </c>
      <c r="I15" s="81">
        <v>1</v>
      </c>
      <c r="J15" s="649" t="s">
        <v>36</v>
      </c>
    </row>
    <row r="16" spans="1:14" x14ac:dyDescent="0.2">
      <c r="A16" s="586">
        <v>1981</v>
      </c>
      <c r="B16" s="152">
        <v>15</v>
      </c>
      <c r="C16" s="152">
        <v>14</v>
      </c>
      <c r="D16" s="649" t="s">
        <v>36</v>
      </c>
      <c r="E16" s="152">
        <v>83</v>
      </c>
      <c r="F16" s="152">
        <v>85</v>
      </c>
      <c r="G16" s="649" t="s">
        <v>36</v>
      </c>
      <c r="H16" s="81">
        <v>2</v>
      </c>
      <c r="I16" s="81">
        <v>2</v>
      </c>
      <c r="J16" s="649" t="s">
        <v>36</v>
      </c>
    </row>
    <row r="17" spans="1:13" x14ac:dyDescent="0.2">
      <c r="A17" s="586">
        <v>1982</v>
      </c>
      <c r="B17" s="152">
        <v>19</v>
      </c>
      <c r="C17" s="152">
        <v>18</v>
      </c>
      <c r="D17" s="649" t="s">
        <v>36</v>
      </c>
      <c r="E17" s="152">
        <v>79</v>
      </c>
      <c r="F17" s="152">
        <v>81</v>
      </c>
      <c r="G17" s="649" t="s">
        <v>36</v>
      </c>
      <c r="H17" s="81">
        <v>2</v>
      </c>
      <c r="I17" s="81">
        <v>1</v>
      </c>
      <c r="J17" s="649" t="s">
        <v>36</v>
      </c>
    </row>
    <row r="18" spans="1:13" x14ac:dyDescent="0.2">
      <c r="A18" s="586">
        <v>1983</v>
      </c>
      <c r="B18" s="152">
        <v>17</v>
      </c>
      <c r="C18" s="152">
        <v>17</v>
      </c>
      <c r="D18" s="649" t="s">
        <v>36</v>
      </c>
      <c r="E18" s="152">
        <v>80</v>
      </c>
      <c r="F18" s="152">
        <v>83</v>
      </c>
      <c r="G18" s="649" t="s">
        <v>36</v>
      </c>
      <c r="H18" s="649" t="s">
        <v>36</v>
      </c>
      <c r="I18" s="649" t="s">
        <v>36</v>
      </c>
      <c r="J18" s="649" t="s">
        <v>36</v>
      </c>
    </row>
    <row r="19" spans="1:13" x14ac:dyDescent="0.2">
      <c r="A19" s="586">
        <v>1984</v>
      </c>
      <c r="B19" s="649" t="s">
        <v>37</v>
      </c>
      <c r="C19" s="649" t="s">
        <v>37</v>
      </c>
      <c r="D19" s="649" t="s">
        <v>37</v>
      </c>
      <c r="E19" s="649" t="s">
        <v>37</v>
      </c>
      <c r="F19" s="649" t="s">
        <v>37</v>
      </c>
      <c r="G19" s="649" t="s">
        <v>37</v>
      </c>
      <c r="H19" s="649" t="s">
        <v>37</v>
      </c>
      <c r="I19" s="649" t="s">
        <v>37</v>
      </c>
      <c r="J19" s="649" t="s">
        <v>37</v>
      </c>
    </row>
    <row r="20" spans="1:13" x14ac:dyDescent="0.2">
      <c r="A20" s="586">
        <v>1985</v>
      </c>
      <c r="B20" s="649" t="s">
        <v>37</v>
      </c>
      <c r="C20" s="649" t="s">
        <v>37</v>
      </c>
      <c r="D20" s="649" t="s">
        <v>37</v>
      </c>
      <c r="E20" s="649" t="s">
        <v>37</v>
      </c>
      <c r="F20" s="649" t="s">
        <v>37</v>
      </c>
      <c r="G20" s="649" t="s">
        <v>37</v>
      </c>
      <c r="H20" s="649" t="s">
        <v>37</v>
      </c>
      <c r="I20" s="649" t="s">
        <v>37</v>
      </c>
      <c r="J20" s="649" t="s">
        <v>37</v>
      </c>
    </row>
    <row r="21" spans="1:13" x14ac:dyDescent="0.2">
      <c r="A21" s="586">
        <v>1986</v>
      </c>
      <c r="B21" s="152">
        <v>18</v>
      </c>
      <c r="C21" s="152">
        <v>21</v>
      </c>
      <c r="D21" s="649" t="s">
        <v>36</v>
      </c>
      <c r="E21" s="152">
        <v>79</v>
      </c>
      <c r="F21" s="152">
        <v>77</v>
      </c>
      <c r="G21" s="649" t="s">
        <v>36</v>
      </c>
      <c r="H21" s="81">
        <v>2</v>
      </c>
      <c r="I21" s="81">
        <v>2</v>
      </c>
      <c r="J21" s="649" t="s">
        <v>36</v>
      </c>
      <c r="L21" s="583"/>
    </row>
    <row r="22" spans="1:13" ht="12.75" customHeight="1" x14ac:dyDescent="0.2">
      <c r="A22" s="586">
        <v>1987</v>
      </c>
      <c r="B22" s="152">
        <v>20</v>
      </c>
      <c r="C22" s="152">
        <v>20</v>
      </c>
      <c r="D22" s="649" t="s">
        <v>36</v>
      </c>
      <c r="E22" s="152">
        <v>78</v>
      </c>
      <c r="F22" s="152">
        <v>78</v>
      </c>
      <c r="G22" s="649" t="s">
        <v>36</v>
      </c>
      <c r="H22" s="81">
        <v>2</v>
      </c>
      <c r="I22" s="81">
        <v>2</v>
      </c>
      <c r="J22" s="649" t="s">
        <v>36</v>
      </c>
      <c r="L22" s="583"/>
    </row>
    <row r="23" spans="1:13" ht="12.75" customHeight="1" x14ac:dyDescent="0.2">
      <c r="A23" s="586">
        <v>1988</v>
      </c>
      <c r="B23" s="152">
        <v>22</v>
      </c>
      <c r="C23" s="152">
        <v>25</v>
      </c>
      <c r="D23" s="649" t="s">
        <v>36</v>
      </c>
      <c r="E23" s="152">
        <v>76</v>
      </c>
      <c r="F23" s="152">
        <v>73</v>
      </c>
      <c r="G23" s="649" t="s">
        <v>36</v>
      </c>
      <c r="H23" s="81">
        <v>2</v>
      </c>
      <c r="I23" s="81">
        <v>2</v>
      </c>
      <c r="J23" s="649" t="s">
        <v>36</v>
      </c>
      <c r="L23" s="583"/>
    </row>
    <row r="24" spans="1:13" ht="12.75" customHeight="1" x14ac:dyDescent="0.2">
      <c r="A24" s="586">
        <v>1989</v>
      </c>
      <c r="B24" s="152">
        <v>21.947460533444328</v>
      </c>
      <c r="C24" s="152">
        <v>24.354584070004197</v>
      </c>
      <c r="D24" s="152">
        <v>23.123974272029539</v>
      </c>
      <c r="E24" s="152">
        <v>78.052539466556041</v>
      </c>
      <c r="F24" s="152">
        <v>75.64541592999646</v>
      </c>
      <c r="G24" s="152">
        <v>76.876025727973186</v>
      </c>
      <c r="H24" s="649" t="s">
        <v>37</v>
      </c>
      <c r="I24" s="649" t="s">
        <v>37</v>
      </c>
      <c r="J24" s="649" t="s">
        <v>37</v>
      </c>
      <c r="L24" s="26"/>
      <c r="M24" s="593"/>
    </row>
    <row r="25" spans="1:13" ht="12.75" customHeight="1" x14ac:dyDescent="0.2">
      <c r="A25" s="586">
        <v>1990</v>
      </c>
      <c r="B25" s="152">
        <v>21.168865843138761</v>
      </c>
      <c r="C25" s="152">
        <v>21.053101835837019</v>
      </c>
      <c r="D25" s="152">
        <v>21.112398929307314</v>
      </c>
      <c r="E25" s="152">
        <v>78.831134156864863</v>
      </c>
      <c r="F25" s="152">
        <v>78.946898164163628</v>
      </c>
      <c r="G25" s="152">
        <v>78.887601070691119</v>
      </c>
      <c r="H25" s="649" t="s">
        <v>37</v>
      </c>
      <c r="I25" s="649" t="s">
        <v>37</v>
      </c>
      <c r="J25" s="649" t="s">
        <v>37</v>
      </c>
      <c r="L25" s="26"/>
    </row>
    <row r="26" spans="1:13" ht="12.75" customHeight="1" x14ac:dyDescent="0.2">
      <c r="A26" s="586">
        <v>1991</v>
      </c>
      <c r="B26" s="152">
        <v>19.269549166071435</v>
      </c>
      <c r="C26" s="152">
        <v>22.016165771448506</v>
      </c>
      <c r="D26" s="152">
        <v>20.612322335027667</v>
      </c>
      <c r="E26" s="152">
        <v>80.730450833928884</v>
      </c>
      <c r="F26" s="152">
        <v>77.98383422855089</v>
      </c>
      <c r="G26" s="152">
        <v>79.387677664976536</v>
      </c>
      <c r="H26" s="649" t="s">
        <v>37</v>
      </c>
      <c r="I26" s="649" t="s">
        <v>37</v>
      </c>
      <c r="J26" s="649" t="s">
        <v>37</v>
      </c>
      <c r="L26" s="26"/>
    </row>
    <row r="27" spans="1:13" ht="12.75" customHeight="1" x14ac:dyDescent="0.2">
      <c r="A27" s="586">
        <v>1992</v>
      </c>
      <c r="B27" s="152">
        <v>18.32037467274446</v>
      </c>
      <c r="C27" s="152">
        <v>20.922551762429261</v>
      </c>
      <c r="D27" s="152">
        <v>19.587374736144042</v>
      </c>
      <c r="E27" s="152">
        <v>81.679625327260084</v>
      </c>
      <c r="F27" s="152">
        <v>79.077448237566188</v>
      </c>
      <c r="G27" s="152">
        <v>80.412625263857933</v>
      </c>
      <c r="H27" s="649" t="s">
        <v>37</v>
      </c>
      <c r="I27" s="649" t="s">
        <v>37</v>
      </c>
      <c r="J27" s="649" t="s">
        <v>37</v>
      </c>
      <c r="L27" s="26"/>
    </row>
    <row r="28" spans="1:13" ht="12.75" customHeight="1" x14ac:dyDescent="0.2">
      <c r="A28" s="586">
        <v>1993</v>
      </c>
      <c r="B28" s="152">
        <v>19.885041047942302</v>
      </c>
      <c r="C28" s="152">
        <v>22.24721158343781</v>
      </c>
      <c r="D28" s="152">
        <v>21.032183256176548</v>
      </c>
      <c r="E28" s="152">
        <v>80.114958952059197</v>
      </c>
      <c r="F28" s="152">
        <v>77.752788416563135</v>
      </c>
      <c r="G28" s="152">
        <v>78.967816743818133</v>
      </c>
      <c r="H28" s="649" t="s">
        <v>37</v>
      </c>
      <c r="I28" s="649" t="s">
        <v>37</v>
      </c>
      <c r="J28" s="649" t="s">
        <v>37</v>
      </c>
      <c r="L28" s="26"/>
    </row>
    <row r="29" spans="1:13" ht="12.75" customHeight="1" x14ac:dyDescent="0.2">
      <c r="A29" s="586">
        <v>1994</v>
      </c>
      <c r="B29" s="152">
        <v>19.077616213344708</v>
      </c>
      <c r="C29" s="152">
        <v>21.583539771402183</v>
      </c>
      <c r="D29" s="152">
        <v>20.300557796622655</v>
      </c>
      <c r="E29" s="152">
        <v>80.922383786654407</v>
      </c>
      <c r="F29" s="152">
        <v>78.416460228599206</v>
      </c>
      <c r="G29" s="152">
        <v>79.699442203377785</v>
      </c>
      <c r="H29" s="649" t="s">
        <v>37</v>
      </c>
      <c r="I29" s="649" t="s">
        <v>37</v>
      </c>
      <c r="J29" s="649" t="s">
        <v>37</v>
      </c>
      <c r="L29" s="26"/>
    </row>
    <row r="30" spans="1:13" ht="12.75" customHeight="1" x14ac:dyDescent="0.2">
      <c r="A30" s="586">
        <v>1995</v>
      </c>
      <c r="B30" s="152">
        <v>21.635730551881281</v>
      </c>
      <c r="C30" s="152">
        <v>19.600274935304967</v>
      </c>
      <c r="D30" s="152">
        <v>20.642229079379838</v>
      </c>
      <c r="E30" s="152">
        <v>78.364269448120922</v>
      </c>
      <c r="F30" s="152">
        <v>80.399725064693627</v>
      </c>
      <c r="G30" s="152">
        <v>79.357770920615238</v>
      </c>
      <c r="H30" s="649" t="s">
        <v>37</v>
      </c>
      <c r="I30" s="649" t="s">
        <v>37</v>
      </c>
      <c r="J30" s="649" t="s">
        <v>37</v>
      </c>
      <c r="L30" s="26"/>
    </row>
    <row r="31" spans="1:13" ht="12.75" customHeight="1" x14ac:dyDescent="0.2">
      <c r="A31" s="586">
        <v>1996</v>
      </c>
      <c r="B31" s="152">
        <v>22.38872021687952</v>
      </c>
      <c r="C31" s="152">
        <v>20.063583984102248</v>
      </c>
      <c r="D31" s="152">
        <v>21.255501868711963</v>
      </c>
      <c r="E31" s="152">
        <v>77.611279783119741</v>
      </c>
      <c r="F31" s="152">
        <v>79.936416015892448</v>
      </c>
      <c r="G31" s="152">
        <v>78.744498131279087</v>
      </c>
      <c r="H31" s="649" t="s">
        <v>37</v>
      </c>
      <c r="I31" s="649" t="s">
        <v>37</v>
      </c>
      <c r="J31" s="649" t="s">
        <v>37</v>
      </c>
      <c r="L31" s="26"/>
    </row>
    <row r="32" spans="1:13" ht="12.75" customHeight="1" x14ac:dyDescent="0.2">
      <c r="A32" s="586">
        <v>1997</v>
      </c>
      <c r="B32" s="152">
        <v>22.737912384991713</v>
      </c>
      <c r="C32" s="152">
        <v>20.964019351936983</v>
      </c>
      <c r="D32" s="152">
        <v>21.870811671158133</v>
      </c>
      <c r="E32" s="152">
        <v>77.262087615006863</v>
      </c>
      <c r="F32" s="152">
        <v>79.035980648066968</v>
      </c>
      <c r="G32" s="152">
        <v>78.129188328842432</v>
      </c>
      <c r="H32" s="649" t="s">
        <v>37</v>
      </c>
      <c r="I32" s="649" t="s">
        <v>37</v>
      </c>
      <c r="J32" s="649" t="s">
        <v>37</v>
      </c>
      <c r="L32" s="26"/>
    </row>
    <row r="33" spans="1:15" ht="12.75" customHeight="1" x14ac:dyDescent="0.2">
      <c r="A33" s="586">
        <v>1998</v>
      </c>
      <c r="B33" s="152">
        <v>22.025624564008968</v>
      </c>
      <c r="C33" s="152">
        <v>17.714489140158946</v>
      </c>
      <c r="D33" s="152">
        <v>19.932804171063783</v>
      </c>
      <c r="E33" s="152">
        <v>77.9743754359897</v>
      </c>
      <c r="F33" s="152">
        <v>82.285510859840443</v>
      </c>
      <c r="G33" s="152">
        <v>80.067195828938978</v>
      </c>
      <c r="H33" s="649" t="s">
        <v>37</v>
      </c>
      <c r="I33" s="649" t="s">
        <v>37</v>
      </c>
      <c r="J33" s="649" t="s">
        <v>37</v>
      </c>
      <c r="L33" s="26"/>
    </row>
    <row r="34" spans="1:15" ht="12.75" customHeight="1" x14ac:dyDescent="0.2">
      <c r="A34" s="586">
        <v>1999</v>
      </c>
      <c r="B34" s="152">
        <v>24.198139773324414</v>
      </c>
      <c r="C34" s="152">
        <v>20.215817434294593</v>
      </c>
      <c r="D34" s="152">
        <v>22.265584845519403</v>
      </c>
      <c r="E34" s="152">
        <v>75.801860226677761</v>
      </c>
      <c r="F34" s="152">
        <v>79.784182565704626</v>
      </c>
      <c r="G34" s="152">
        <v>77.734415154481667</v>
      </c>
      <c r="H34" s="649" t="s">
        <v>37</v>
      </c>
      <c r="I34" s="649" t="s">
        <v>37</v>
      </c>
      <c r="J34" s="649" t="s">
        <v>37</v>
      </c>
      <c r="L34" s="26"/>
    </row>
    <row r="35" spans="1:15" ht="12.75" customHeight="1" x14ac:dyDescent="0.2">
      <c r="A35" s="586">
        <v>2000</v>
      </c>
      <c r="B35" s="152">
        <v>19.901226428847206</v>
      </c>
      <c r="C35" s="152">
        <v>18.692362358747399</v>
      </c>
      <c r="D35" s="152">
        <v>19.290226699209047</v>
      </c>
      <c r="E35" s="152">
        <v>80.098773571152364</v>
      </c>
      <c r="F35" s="152">
        <v>81.307637641252313</v>
      </c>
      <c r="G35" s="152">
        <v>80.709773300789877</v>
      </c>
      <c r="H35" s="649" t="s">
        <v>37</v>
      </c>
      <c r="I35" s="649" t="s">
        <v>37</v>
      </c>
      <c r="J35" s="649" t="s">
        <v>37</v>
      </c>
      <c r="L35" s="26"/>
      <c r="O35" s="592"/>
    </row>
    <row r="36" spans="1:15" ht="12.75" customHeight="1" x14ac:dyDescent="0.2">
      <c r="A36" s="586">
        <v>2001</v>
      </c>
      <c r="B36" s="152">
        <v>21.220292281325566</v>
      </c>
      <c r="C36" s="152">
        <v>18.736505327431125</v>
      </c>
      <c r="D36" s="152">
        <v>20.025335712456339</v>
      </c>
      <c r="E36" s="152">
        <v>78.779707718670281</v>
      </c>
      <c r="F36" s="152">
        <v>81.263494672567731</v>
      </c>
      <c r="G36" s="152">
        <v>79.97466428754187</v>
      </c>
      <c r="H36" s="649" t="s">
        <v>37</v>
      </c>
      <c r="I36" s="649" t="s">
        <v>37</v>
      </c>
      <c r="J36" s="649" t="s">
        <v>37</v>
      </c>
      <c r="L36" s="26"/>
      <c r="O36" s="592"/>
    </row>
    <row r="37" spans="1:15" ht="12.75" customHeight="1" x14ac:dyDescent="0.2">
      <c r="A37" s="586">
        <v>2002</v>
      </c>
      <c r="B37" s="152">
        <v>23.565934807120698</v>
      </c>
      <c r="C37" s="152">
        <v>21.362977966777269</v>
      </c>
      <c r="D37" s="152">
        <v>22.512717921526576</v>
      </c>
      <c r="E37" s="152">
        <v>76.434065192878592</v>
      </c>
      <c r="F37" s="152">
        <v>78.637022033219878</v>
      </c>
      <c r="G37" s="152">
        <v>77.487282078473868</v>
      </c>
      <c r="H37" s="649" t="s">
        <v>37</v>
      </c>
      <c r="I37" s="649" t="s">
        <v>37</v>
      </c>
      <c r="J37" s="649" t="s">
        <v>37</v>
      </c>
      <c r="L37" s="26"/>
      <c r="O37" s="592"/>
    </row>
    <row r="38" spans="1:15" ht="12.75" customHeight="1" x14ac:dyDescent="0.2">
      <c r="A38" s="586">
        <v>2003</v>
      </c>
      <c r="B38" s="152">
        <v>27.126784429117539</v>
      </c>
      <c r="C38" s="152">
        <v>22.047742230160427</v>
      </c>
      <c r="D38" s="152">
        <v>24.640645707488833</v>
      </c>
      <c r="E38" s="152">
        <v>72.87321557087904</v>
      </c>
      <c r="F38" s="152">
        <v>77.952257769840188</v>
      </c>
      <c r="G38" s="152">
        <v>75.359354292507902</v>
      </c>
      <c r="H38" s="649" t="s">
        <v>37</v>
      </c>
      <c r="I38" s="649" t="s">
        <v>37</v>
      </c>
      <c r="J38" s="649" t="s">
        <v>37</v>
      </c>
      <c r="L38" s="26"/>
      <c r="O38" s="592"/>
    </row>
    <row r="39" spans="1:15" ht="12.75" customHeight="1" x14ac:dyDescent="0.2">
      <c r="A39" s="586">
        <v>2004</v>
      </c>
      <c r="B39" s="152">
        <v>28.952503680392923</v>
      </c>
      <c r="C39" s="152">
        <v>25.477600759717749</v>
      </c>
      <c r="D39" s="152">
        <v>27.263001762127477</v>
      </c>
      <c r="E39" s="152">
        <v>71.047496319606879</v>
      </c>
      <c r="F39" s="152">
        <v>74.522399240281516</v>
      </c>
      <c r="G39" s="152">
        <v>72.736998237870679</v>
      </c>
      <c r="H39" s="649" t="s">
        <v>37</v>
      </c>
      <c r="I39" s="649" t="s">
        <v>37</v>
      </c>
      <c r="J39" s="649" t="s">
        <v>37</v>
      </c>
      <c r="L39" s="26"/>
      <c r="O39" s="592"/>
    </row>
    <row r="40" spans="1:15" ht="12.75" customHeight="1" x14ac:dyDescent="0.2">
      <c r="A40" s="586">
        <v>2005</v>
      </c>
      <c r="B40" s="152">
        <v>29.31329426292907</v>
      </c>
      <c r="C40" s="152">
        <v>27.084107928806468</v>
      </c>
      <c r="D40" s="152">
        <v>28.219315266036212</v>
      </c>
      <c r="E40" s="152">
        <v>70.686705737074249</v>
      </c>
      <c r="F40" s="152">
        <v>72.915892071192019</v>
      </c>
      <c r="G40" s="152">
        <v>71.780684733965188</v>
      </c>
      <c r="H40" s="649" t="s">
        <v>37</v>
      </c>
      <c r="I40" s="649" t="s">
        <v>37</v>
      </c>
      <c r="J40" s="649" t="s">
        <v>37</v>
      </c>
      <c r="L40" s="26"/>
      <c r="O40" s="592"/>
    </row>
    <row r="41" spans="1:15" ht="12.75" customHeight="1" x14ac:dyDescent="0.2">
      <c r="A41" s="586">
        <v>2006</v>
      </c>
      <c r="B41" s="152">
        <v>31.630988185222485</v>
      </c>
      <c r="C41" s="152">
        <v>30.064674182583733</v>
      </c>
      <c r="D41" s="152">
        <v>30.882418138103993</v>
      </c>
      <c r="E41" s="152">
        <v>68.369011814777096</v>
      </c>
      <c r="F41" s="152">
        <v>69.935325817417137</v>
      </c>
      <c r="G41" s="152">
        <v>69.117581861893669</v>
      </c>
      <c r="H41" s="649" t="s">
        <v>37</v>
      </c>
      <c r="I41" s="649" t="s">
        <v>37</v>
      </c>
      <c r="J41" s="649" t="s">
        <v>37</v>
      </c>
      <c r="L41" s="26"/>
      <c r="O41" s="592"/>
    </row>
    <row r="42" spans="1:15" ht="12.75" customHeight="1" x14ac:dyDescent="0.2">
      <c r="A42" s="586">
        <v>2007</v>
      </c>
      <c r="B42" s="152">
        <v>38.822769567445434</v>
      </c>
      <c r="C42" s="152">
        <v>32.539316110128347</v>
      </c>
      <c r="D42" s="152">
        <v>35.763509678454753</v>
      </c>
      <c r="E42" s="152">
        <v>60.907995812099799</v>
      </c>
      <c r="F42" s="152">
        <v>67.151778342922384</v>
      </c>
      <c r="G42" s="152">
        <v>63.910876043092827</v>
      </c>
      <c r="H42" s="152">
        <v>0.26923462045688396</v>
      </c>
      <c r="I42" s="152">
        <v>0.30890554694483296</v>
      </c>
      <c r="J42" s="81">
        <v>0.32561427845369462</v>
      </c>
      <c r="L42" s="26"/>
      <c r="O42" s="592"/>
    </row>
    <row r="43" spans="1:15" ht="12.75" customHeight="1" x14ac:dyDescent="0.2">
      <c r="A43" s="586">
        <v>2008</v>
      </c>
      <c r="B43" s="152">
        <v>38.023373478884736</v>
      </c>
      <c r="C43" s="152">
        <v>33.172100705277039</v>
      </c>
      <c r="D43" s="152">
        <v>35.637971771512326</v>
      </c>
      <c r="E43" s="152">
        <v>61.677157605294752</v>
      </c>
      <c r="F43" s="152">
        <v>66.506623710416093</v>
      </c>
      <c r="G43" s="152">
        <v>64.011559653044159</v>
      </c>
      <c r="H43" s="152">
        <v>0.2994689158170154</v>
      </c>
      <c r="I43" s="152">
        <v>0.32127558430855879</v>
      </c>
      <c r="J43" s="81">
        <v>0.35046857543808446</v>
      </c>
      <c r="L43" s="905"/>
      <c r="M43" s="592"/>
    </row>
    <row r="44" spans="1:15" ht="12.75" customHeight="1" x14ac:dyDescent="0.2">
      <c r="A44" s="586">
        <v>2009</v>
      </c>
      <c r="B44" s="152">
        <v>40.527514977550481</v>
      </c>
      <c r="C44" s="152">
        <v>34.027836479228966</v>
      </c>
      <c r="D44" s="152">
        <v>37.383967758232657</v>
      </c>
      <c r="E44" s="152">
        <v>59.087055312317069</v>
      </c>
      <c r="F44" s="152">
        <v>65.73557061407358</v>
      </c>
      <c r="G44" s="152">
        <v>62.303487357966993</v>
      </c>
      <c r="H44" s="152">
        <v>0.38542971013066102</v>
      </c>
      <c r="I44" s="152">
        <v>0.23659290669860999</v>
      </c>
      <c r="J44" s="81">
        <v>0.31254488380074608</v>
      </c>
      <c r="L44" s="905"/>
      <c r="M44" s="592"/>
    </row>
    <row r="45" spans="1:15" ht="12.75" customHeight="1" x14ac:dyDescent="0.2">
      <c r="A45" s="586">
        <v>2010</v>
      </c>
      <c r="B45" s="152">
        <v>42.217096678987311</v>
      </c>
      <c r="C45" s="152">
        <v>37.999580398118567</v>
      </c>
      <c r="D45" s="152">
        <v>40.133301669988889</v>
      </c>
      <c r="E45" s="152">
        <v>57.668970758606186</v>
      </c>
      <c r="F45" s="152">
        <v>61.811432311250215</v>
      </c>
      <c r="G45" s="152">
        <v>59.71639608767633</v>
      </c>
      <c r="H45" s="152">
        <v>0.11393256240718973</v>
      </c>
      <c r="I45" s="152">
        <v>0.18898729063148828</v>
      </c>
      <c r="J45" s="81">
        <v>0.15030224233277961</v>
      </c>
      <c r="L45" s="905"/>
      <c r="M45" s="592"/>
    </row>
    <row r="46" spans="1:15" ht="12.75" customHeight="1" x14ac:dyDescent="0.2">
      <c r="A46" s="586">
        <v>2011</v>
      </c>
      <c r="B46" s="152">
        <v>44.319222216803681</v>
      </c>
      <c r="C46" s="152">
        <v>40.631931237549409</v>
      </c>
      <c r="D46" s="152">
        <v>42.537719554705042</v>
      </c>
      <c r="E46" s="152">
        <v>55.19904969926074</v>
      </c>
      <c r="F46" s="152">
        <v>58.977060050987554</v>
      </c>
      <c r="G46" s="152">
        <v>57.003571164461874</v>
      </c>
      <c r="H46" s="152">
        <v>0.48172808393296024</v>
      </c>
      <c r="I46" s="152">
        <v>0.39100871146164312</v>
      </c>
      <c r="J46" s="81">
        <v>0.45870928083054807</v>
      </c>
      <c r="M46" s="592"/>
    </row>
    <row r="47" spans="1:15" ht="12.75" customHeight="1" x14ac:dyDescent="0.2">
      <c r="A47" s="120" t="s">
        <v>89</v>
      </c>
      <c r="B47" s="152">
        <v>48.013470123774532</v>
      </c>
      <c r="C47" s="152">
        <v>45.912819875692392</v>
      </c>
      <c r="D47" s="152">
        <v>46.94034491023055</v>
      </c>
      <c r="E47" s="152">
        <v>51.581721335436256</v>
      </c>
      <c r="F47" s="152">
        <v>53.847882798628611</v>
      </c>
      <c r="G47" s="152">
        <v>52.691677799432149</v>
      </c>
      <c r="H47" s="152">
        <v>0.40480854079073475</v>
      </c>
      <c r="I47" s="152">
        <v>0.23929732567869094</v>
      </c>
      <c r="J47" s="81">
        <v>0.3679772903407082</v>
      </c>
      <c r="L47" s="905"/>
      <c r="M47" s="592"/>
    </row>
    <row r="48" spans="1:15" ht="12.75" customHeight="1" x14ac:dyDescent="0.2">
      <c r="A48" s="120" t="s">
        <v>90</v>
      </c>
      <c r="B48" s="152">
        <v>49.560255088551521</v>
      </c>
      <c r="C48" s="152">
        <v>43.896697891012323</v>
      </c>
      <c r="D48" s="152">
        <v>46.766061000000001</v>
      </c>
      <c r="E48" s="152">
        <v>49.033092998586291</v>
      </c>
      <c r="F48" s="152">
        <v>54.62760155488202</v>
      </c>
      <c r="G48" s="152">
        <v>51.776293000000003</v>
      </c>
      <c r="H48" s="152">
        <v>1.4066519128627413</v>
      </c>
      <c r="I48" s="152">
        <v>1.4757005541037693</v>
      </c>
      <c r="J48" s="152">
        <v>1.4576450000000001</v>
      </c>
      <c r="L48" s="905"/>
      <c r="M48" s="592"/>
    </row>
    <row r="49" spans="1:18" ht="12.75" customHeight="1" x14ac:dyDescent="0.2">
      <c r="A49" s="120">
        <v>2013</v>
      </c>
      <c r="B49" s="152">
        <v>53.980833117161929</v>
      </c>
      <c r="C49" s="152">
        <v>47.954721534114455</v>
      </c>
      <c r="D49" s="152">
        <v>50.946344000000003</v>
      </c>
      <c r="E49" s="152">
        <v>44.278886025797746</v>
      </c>
      <c r="F49" s="152">
        <v>50.493530799625752</v>
      </c>
      <c r="G49" s="152">
        <v>47.354131000000002</v>
      </c>
      <c r="H49" s="152">
        <v>1.7402808570431707</v>
      </c>
      <c r="I49" s="152">
        <v>1.5517476662611456</v>
      </c>
      <c r="J49" s="152">
        <v>1.699525</v>
      </c>
      <c r="L49" s="905"/>
      <c r="M49" s="592"/>
    </row>
    <row r="50" spans="1:18" ht="12.75" customHeight="1" x14ac:dyDescent="0.2">
      <c r="A50" s="120">
        <v>2014</v>
      </c>
      <c r="B50" s="152">
        <v>55.727070245754092</v>
      </c>
      <c r="C50" s="152">
        <v>48.753047723569772</v>
      </c>
      <c r="D50" s="152">
        <v>52.380904999999998</v>
      </c>
      <c r="E50" s="152">
        <v>42.572482000000001</v>
      </c>
      <c r="F50" s="152">
        <v>50.229717999999998</v>
      </c>
      <c r="G50" s="152">
        <v>46.251976999999997</v>
      </c>
      <c r="H50" s="152">
        <v>1.700448</v>
      </c>
      <c r="I50" s="152">
        <v>1.017234</v>
      </c>
      <c r="J50" s="152">
        <v>1.3671180000000001</v>
      </c>
      <c r="L50" s="435"/>
      <c r="O50" s="592"/>
    </row>
    <row r="51" spans="1:18" ht="12.75" customHeight="1" x14ac:dyDescent="0.2">
      <c r="A51" s="120">
        <v>2015</v>
      </c>
      <c r="B51" s="650">
        <v>57.770089203156083</v>
      </c>
      <c r="C51" s="650">
        <v>54.942690313081165</v>
      </c>
      <c r="D51" s="650">
        <v>56.314539000000003</v>
      </c>
      <c r="E51" s="650">
        <v>40.003827460428461</v>
      </c>
      <c r="F51" s="650">
        <v>43.674196580259284</v>
      </c>
      <c r="G51" s="650">
        <v>41.877822999999999</v>
      </c>
      <c r="H51" s="650">
        <v>2.2260833364162327</v>
      </c>
      <c r="I51" s="650">
        <v>1.3831131066603266</v>
      </c>
      <c r="J51" s="152">
        <v>1.8076380000000001</v>
      </c>
      <c r="L51" s="435"/>
      <c r="O51" s="592"/>
    </row>
    <row r="52" spans="1:18" ht="12.75" customHeight="1" x14ac:dyDescent="0.2">
      <c r="A52" s="120">
        <v>2016</v>
      </c>
      <c r="B52" s="650">
        <v>62.933477388609901</v>
      </c>
      <c r="C52" s="650">
        <v>55.219910076260007</v>
      </c>
      <c r="D52" s="650">
        <v>59.040475000000001</v>
      </c>
      <c r="E52" s="650">
        <v>35.833067539036001</v>
      </c>
      <c r="F52" s="650">
        <v>43.722799246994498</v>
      </c>
      <c r="G52" s="650">
        <v>39.753165000000003</v>
      </c>
      <c r="H52" s="650">
        <v>1.23345507235413</v>
      </c>
      <c r="I52" s="650">
        <v>1.05729067674545</v>
      </c>
      <c r="J52" s="650">
        <v>1.2063600000000001</v>
      </c>
      <c r="K52" s="435"/>
      <c r="L52" s="435"/>
      <c r="O52" s="592"/>
    </row>
    <row r="53" spans="1:18" s="897" customFormat="1" ht="12.75" customHeight="1" x14ac:dyDescent="0.2">
      <c r="A53" s="120">
        <v>2017</v>
      </c>
      <c r="B53" s="650">
        <v>61.934631891713401</v>
      </c>
      <c r="C53" s="650">
        <v>56.506965681277599</v>
      </c>
      <c r="D53" s="650">
        <v>58.997387328543397</v>
      </c>
      <c r="E53" s="650">
        <v>36.579729283591902</v>
      </c>
      <c r="F53" s="650">
        <v>42.507645259938798</v>
      </c>
      <c r="G53" s="650">
        <v>39.761593729588498</v>
      </c>
      <c r="H53" s="650">
        <v>1.4856388246946199</v>
      </c>
      <c r="I53" s="650">
        <v>0.98538905878355398</v>
      </c>
      <c r="J53" s="650">
        <v>1.2410189418680599</v>
      </c>
      <c r="K53" s="435"/>
      <c r="O53" s="592"/>
    </row>
    <row r="54" spans="1:18" ht="12.75" customHeight="1" x14ac:dyDescent="0.2">
      <c r="A54" s="120">
        <v>2018</v>
      </c>
      <c r="B54" s="152">
        <v>62.019077524426699</v>
      </c>
      <c r="C54" s="152">
        <v>56.480921322691799</v>
      </c>
      <c r="D54" s="152">
        <v>59.247812423137702</v>
      </c>
      <c r="E54" s="152">
        <v>35.690619666588098</v>
      </c>
      <c r="F54" s="152">
        <v>42.537335759015903</v>
      </c>
      <c r="G54" s="152">
        <v>39.072881190914799</v>
      </c>
      <c r="H54" s="152">
        <v>2.29030280898521</v>
      </c>
      <c r="I54" s="152">
        <v>0.98174291829233096</v>
      </c>
      <c r="J54" s="152">
        <v>1.6793063859475199</v>
      </c>
      <c r="K54" s="435"/>
      <c r="O54" s="592"/>
    </row>
    <row r="55" spans="1:18" ht="6" customHeight="1" x14ac:dyDescent="0.2">
      <c r="A55" s="158"/>
      <c r="B55" s="577"/>
      <c r="C55" s="577"/>
      <c r="D55" s="577"/>
      <c r="E55" s="159"/>
      <c r="F55" s="159"/>
      <c r="G55" s="205"/>
      <c r="H55" s="159"/>
      <c r="I55" s="159"/>
      <c r="J55" s="205"/>
      <c r="K55" s="584"/>
      <c r="R55" s="592"/>
    </row>
    <row r="56" spans="1:18" ht="78.75" customHeight="1" x14ac:dyDescent="0.2">
      <c r="A56" s="1323" t="s">
        <v>533</v>
      </c>
      <c r="B56" s="1324"/>
      <c r="C56" s="1324"/>
      <c r="D56" s="1324"/>
      <c r="E56" s="1324"/>
      <c r="F56" s="1324"/>
      <c r="G56" s="1324"/>
      <c r="H56" s="1324"/>
      <c r="I56" s="1324"/>
      <c r="J56" s="1324"/>
      <c r="K56" s="581"/>
      <c r="R56" s="592"/>
    </row>
    <row r="57" spans="1:18" ht="6" customHeight="1" x14ac:dyDescent="0.2">
      <c r="A57" s="484"/>
      <c r="B57" s="484"/>
      <c r="C57" s="484"/>
      <c r="D57" s="484"/>
      <c r="E57" s="584"/>
      <c r="F57" s="584"/>
      <c r="G57" s="584"/>
      <c r="H57" s="584"/>
      <c r="I57" s="584"/>
      <c r="J57" s="584"/>
      <c r="K57" s="584"/>
      <c r="R57" s="592"/>
    </row>
    <row r="58" spans="1:18" ht="12.75" customHeight="1" x14ac:dyDescent="0.2">
      <c r="A58" s="1325" t="s">
        <v>194</v>
      </c>
      <c r="B58" s="1325"/>
      <c r="C58" s="1325"/>
      <c r="D58" s="1325"/>
      <c r="E58" s="1325"/>
      <c r="F58" s="1325"/>
      <c r="G58" s="1325"/>
      <c r="H58" s="1325"/>
      <c r="I58" s="1325"/>
      <c r="J58" s="1325"/>
      <c r="K58" s="581"/>
      <c r="R58" s="592"/>
    </row>
    <row r="59" spans="1:18" x14ac:dyDescent="0.2">
      <c r="R59" s="592"/>
    </row>
    <row r="60" spans="1:18" x14ac:dyDescent="0.2">
      <c r="N60" s="592"/>
    </row>
    <row r="61" spans="1:18" x14ac:dyDescent="0.2">
      <c r="K61" s="80"/>
    </row>
  </sheetData>
  <mergeCells count="8">
    <mergeCell ref="H1:J1"/>
    <mergeCell ref="A56:J56"/>
    <mergeCell ref="A58:J58"/>
    <mergeCell ref="E3:G3"/>
    <mergeCell ref="L1:N1"/>
    <mergeCell ref="H3:J3"/>
    <mergeCell ref="B3:D3"/>
    <mergeCell ref="A2:J2"/>
  </mergeCells>
  <phoneticPr fontId="3" type="noConversion"/>
  <hyperlinks>
    <hyperlink ref="L1:N1" location="Tabellförteckning!A1" display="Tabellförteckning!A1"/>
  </hyperlinks>
  <pageMargins left="0.70866141732283472" right="0.70866141732283472" top="0.74803149606299213" bottom="0.74803149606299213" header="0.31496062992125984" footer="0.31496062992125984"/>
  <pageSetup paperSize="9" scale="95"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V26"/>
  <sheetViews>
    <sheetView workbookViewId="0">
      <pane ySplit="4" topLeftCell="A5" activePane="bottomLeft" state="frozen"/>
      <selection activeCell="A2" sqref="A2:XFD2"/>
      <selection pane="bottomLeft" activeCell="O1" sqref="O1:R1"/>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8" width="6.5703125" style="18" customWidth="1"/>
    <col min="9"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8" width="8.7109375" style="18" customWidth="1"/>
    <col min="19" max="16384" width="9.140625" style="18"/>
  </cols>
  <sheetData>
    <row r="1" spans="1:22" s="74" customFormat="1" ht="30" customHeight="1" x14ac:dyDescent="0.25">
      <c r="A1" s="349"/>
      <c r="B1" s="222"/>
      <c r="C1" s="222"/>
      <c r="D1" s="550"/>
      <c r="E1" s="222"/>
      <c r="F1" s="222"/>
      <c r="G1" s="550"/>
      <c r="H1" s="222"/>
      <c r="I1" s="491"/>
      <c r="J1" s="491"/>
      <c r="K1" s="491"/>
      <c r="L1" s="491"/>
      <c r="M1" s="491"/>
      <c r="N1" s="338"/>
      <c r="O1" s="1311" t="s">
        <v>328</v>
      </c>
      <c r="P1" s="1311"/>
      <c r="Q1" s="1312"/>
      <c r="R1" s="1312"/>
    </row>
    <row r="2" spans="1:22" s="220" customFormat="1" ht="30" customHeight="1" x14ac:dyDescent="0.2">
      <c r="A2" s="1378" t="s">
        <v>448</v>
      </c>
      <c r="B2" s="1378"/>
      <c r="C2" s="1378"/>
      <c r="D2" s="1378"/>
      <c r="E2" s="1378"/>
      <c r="F2" s="1378"/>
      <c r="G2" s="1378"/>
      <c r="H2" s="1378"/>
      <c r="I2" s="1378"/>
      <c r="J2" s="1378"/>
      <c r="K2" s="1378"/>
      <c r="L2" s="1378"/>
      <c r="M2" s="1378"/>
      <c r="N2" s="1378"/>
      <c r="O2" s="1378"/>
      <c r="P2" s="1378"/>
    </row>
    <row r="3" spans="1:22" s="213" customFormat="1" ht="30" customHeight="1" x14ac:dyDescent="0.2">
      <c r="B3" s="1334" t="s">
        <v>19</v>
      </c>
      <c r="C3" s="1334"/>
      <c r="D3" s="1334"/>
      <c r="E3" s="1334" t="s">
        <v>92</v>
      </c>
      <c r="F3" s="1334"/>
      <c r="G3" s="1334"/>
      <c r="H3" s="1354" t="s">
        <v>93</v>
      </c>
      <c r="I3" s="1354"/>
      <c r="J3" s="1354"/>
      <c r="K3" s="1354" t="s">
        <v>94</v>
      </c>
      <c r="L3" s="1354"/>
      <c r="M3" s="1354"/>
      <c r="N3" s="1354" t="s">
        <v>35</v>
      </c>
      <c r="O3" s="1354"/>
      <c r="P3" s="1354"/>
    </row>
    <row r="4" spans="1:22" ht="15" customHeight="1" x14ac:dyDescent="0.2">
      <c r="A4" s="18" t="s">
        <v>39</v>
      </c>
      <c r="B4" s="147" t="s">
        <v>28</v>
      </c>
      <c r="C4" s="147" t="s">
        <v>29</v>
      </c>
      <c r="D4" s="147" t="s">
        <v>382</v>
      </c>
      <c r="E4" s="147" t="s">
        <v>28</v>
      </c>
      <c r="F4" s="147" t="s">
        <v>29</v>
      </c>
      <c r="G4" s="147" t="s">
        <v>382</v>
      </c>
      <c r="H4" s="147" t="s">
        <v>28</v>
      </c>
      <c r="I4" s="147" t="s">
        <v>29</v>
      </c>
      <c r="J4" s="147" t="s">
        <v>382</v>
      </c>
      <c r="K4" s="147" t="s">
        <v>28</v>
      </c>
      <c r="L4" s="147" t="s">
        <v>29</v>
      </c>
      <c r="M4" s="147" t="s">
        <v>382</v>
      </c>
      <c r="N4" s="147" t="s">
        <v>28</v>
      </c>
      <c r="O4" s="147" t="s">
        <v>29</v>
      </c>
      <c r="P4" s="147" t="s">
        <v>382</v>
      </c>
    </row>
    <row r="5" spans="1:22" ht="6" customHeight="1" x14ac:dyDescent="0.2">
      <c r="A5" s="231"/>
      <c r="B5" s="300"/>
      <c r="C5" s="300"/>
      <c r="D5" s="300"/>
      <c r="E5" s="300"/>
      <c r="F5" s="300"/>
      <c r="G5" s="300"/>
      <c r="H5" s="300"/>
      <c r="I5" s="300"/>
      <c r="J5" s="300"/>
      <c r="K5" s="300"/>
      <c r="L5" s="300"/>
      <c r="M5" s="300"/>
      <c r="N5" s="300"/>
      <c r="O5" s="300"/>
      <c r="P5" s="42"/>
    </row>
    <row r="6" spans="1:22" ht="12.75" customHeight="1" x14ac:dyDescent="0.2">
      <c r="A6" s="286">
        <v>2012</v>
      </c>
      <c r="B6" s="674">
        <v>49.872955590504617</v>
      </c>
      <c r="C6" s="674">
        <v>72.928542825893516</v>
      </c>
      <c r="D6" s="674">
        <v>61.124297956115605</v>
      </c>
      <c r="E6" s="674">
        <v>49.073940987355222</v>
      </c>
      <c r="F6" s="674">
        <v>26.588273499121961</v>
      </c>
      <c r="G6" s="674">
        <v>38.101185457648242</v>
      </c>
      <c r="H6" s="674">
        <v>36.582830394279917</v>
      </c>
      <c r="I6" s="674">
        <v>16.864827627787491</v>
      </c>
      <c r="J6" s="674">
        <v>26.970825127734198</v>
      </c>
      <c r="K6" s="674">
        <v>21.971499299011167</v>
      </c>
      <c r="L6" s="674">
        <v>5.9381566562785579</v>
      </c>
      <c r="M6" s="674">
        <v>14.142281725657121</v>
      </c>
      <c r="N6" s="674">
        <v>1.0531034221405609</v>
      </c>
      <c r="O6" s="674">
        <v>0.48318367498251635</v>
      </c>
      <c r="P6" s="674">
        <v>0.77451658623698472</v>
      </c>
    </row>
    <row r="7" spans="1:22" ht="12.75" customHeight="1" x14ac:dyDescent="0.2">
      <c r="A7" s="219">
        <v>2013</v>
      </c>
      <c r="B7" s="674">
        <v>51.759780342521111</v>
      </c>
      <c r="C7" s="674">
        <v>73.345765569398509</v>
      </c>
      <c r="D7" s="674">
        <v>62.083427728796771</v>
      </c>
      <c r="E7" s="674">
        <v>47.135535598436093</v>
      </c>
      <c r="F7" s="674">
        <v>25.536443332691938</v>
      </c>
      <c r="G7" s="674">
        <v>36.787628235802316</v>
      </c>
      <c r="H7" s="674">
        <v>36.99258902260388</v>
      </c>
      <c r="I7" s="674">
        <v>16.389795920509993</v>
      </c>
      <c r="J7" s="674">
        <v>27.051822050325349</v>
      </c>
      <c r="K7" s="674">
        <v>24.073630015370853</v>
      </c>
      <c r="L7" s="674">
        <v>6.3164447966230792</v>
      </c>
      <c r="M7" s="674">
        <v>15.505309622589428</v>
      </c>
      <c r="N7" s="674">
        <v>1.1046840590437748</v>
      </c>
      <c r="O7" s="674">
        <v>1.117791097908583</v>
      </c>
      <c r="P7" s="674">
        <v>1.1289440354024149</v>
      </c>
    </row>
    <row r="8" spans="1:22" ht="12.75" customHeight="1" x14ac:dyDescent="0.2">
      <c r="A8" s="219">
        <v>2014</v>
      </c>
      <c r="B8" s="674">
        <v>48.466670791869277</v>
      </c>
      <c r="C8" s="674">
        <v>73.661949828844016</v>
      </c>
      <c r="D8" s="674">
        <v>60.67105522750542</v>
      </c>
      <c r="E8" s="674">
        <v>50.819418669809949</v>
      </c>
      <c r="F8" s="674">
        <v>26.070272977879277</v>
      </c>
      <c r="G8" s="674">
        <v>38.83266778380807</v>
      </c>
      <c r="H8" s="674">
        <v>40.590540053714506</v>
      </c>
      <c r="I8" s="674">
        <v>16.783376335496282</v>
      </c>
      <c r="J8" s="674">
        <v>29.07133725604303</v>
      </c>
      <c r="K8" s="674">
        <v>25.741408889931954</v>
      </c>
      <c r="L8" s="674">
        <v>5.590262306262753</v>
      </c>
      <c r="M8" s="674">
        <v>16.040851129917591</v>
      </c>
      <c r="N8" s="674">
        <v>0.71391053831998619</v>
      </c>
      <c r="O8" s="674">
        <v>0.26777719327405419</v>
      </c>
      <c r="P8" s="674">
        <v>0.49627698868756592</v>
      </c>
    </row>
    <row r="9" spans="1:22" x14ac:dyDescent="0.2">
      <c r="A9" s="440">
        <v>2015</v>
      </c>
      <c r="B9" s="674">
        <v>52.808590696217315</v>
      </c>
      <c r="C9" s="674">
        <v>73.241469327345982</v>
      </c>
      <c r="D9" s="674">
        <v>62.681359834217091</v>
      </c>
      <c r="E9" s="674">
        <v>46.459116658486046</v>
      </c>
      <c r="F9" s="674">
        <v>25.82725576950758</v>
      </c>
      <c r="G9" s="674">
        <v>36.495961024857657</v>
      </c>
      <c r="H9" s="674">
        <v>38.755001009343019</v>
      </c>
      <c r="I9" s="674">
        <v>17.791952661008871</v>
      </c>
      <c r="J9" s="674">
        <v>28.657750708782647</v>
      </c>
      <c r="K9" s="674">
        <v>25.244148717277358</v>
      </c>
      <c r="L9" s="674">
        <v>7.5638434004934574</v>
      </c>
      <c r="M9" s="674">
        <v>16.748924963597609</v>
      </c>
      <c r="N9" s="674">
        <v>0.73229264529660432</v>
      </c>
      <c r="O9" s="674">
        <v>0.93127490314708727</v>
      </c>
      <c r="P9" s="674">
        <v>0.82267914092808458</v>
      </c>
    </row>
    <row r="10" spans="1:22" s="587" customFormat="1" x14ac:dyDescent="0.2">
      <c r="A10" s="484">
        <v>2016</v>
      </c>
      <c r="B10" s="674">
        <v>51.438451300199439</v>
      </c>
      <c r="C10" s="674">
        <v>74.730063324388993</v>
      </c>
      <c r="D10" s="674">
        <v>62.300296363852347</v>
      </c>
      <c r="E10" s="674">
        <v>47.386701556574288</v>
      </c>
      <c r="F10" s="674">
        <v>24.283302658307583</v>
      </c>
      <c r="G10" s="674">
        <v>36.53493492372894</v>
      </c>
      <c r="H10" s="674">
        <v>38.413668228918681</v>
      </c>
      <c r="I10" s="674">
        <v>18.148932545355976</v>
      </c>
      <c r="J10" s="674">
        <v>28.850119220643066</v>
      </c>
      <c r="K10" s="674">
        <v>23.275153706574947</v>
      </c>
      <c r="L10" s="674">
        <v>7.2080383144027511</v>
      </c>
      <c r="M10" s="674">
        <v>15.768230320904578</v>
      </c>
      <c r="N10" s="674">
        <v>1.1748471432275487</v>
      </c>
      <c r="O10" s="674">
        <v>0.98663401730325773</v>
      </c>
      <c r="P10" s="674">
        <v>1.1647687124159347</v>
      </c>
      <c r="Q10" s="42"/>
    </row>
    <row r="11" spans="1:22" x14ac:dyDescent="0.2">
      <c r="A11" s="385">
        <v>2017</v>
      </c>
      <c r="B11" s="674">
        <v>52.97916957164017</v>
      </c>
      <c r="C11" s="674">
        <v>72.903998517030303</v>
      </c>
      <c r="D11" s="674">
        <v>62.18562216699803</v>
      </c>
      <c r="E11" s="674">
        <v>45.063474631505485</v>
      </c>
      <c r="F11" s="674">
        <v>25.678711940231064</v>
      </c>
      <c r="G11" s="674">
        <v>36.092023508584312</v>
      </c>
      <c r="H11" s="674">
        <v>38.031733905411826</v>
      </c>
      <c r="I11" s="674">
        <v>18.745181632520445</v>
      </c>
      <c r="J11" s="674">
        <v>29.034041719393805</v>
      </c>
      <c r="K11" s="674">
        <v>24.645297522093404</v>
      </c>
      <c r="L11" s="674">
        <v>8.2923623905276518</v>
      </c>
      <c r="M11" s="674">
        <v>17.07203564614899</v>
      </c>
      <c r="N11" s="674">
        <v>1.9573557968543815</v>
      </c>
      <c r="O11" s="674">
        <v>1.4172895427379055</v>
      </c>
      <c r="P11" s="674">
        <v>1.7223543244172037</v>
      </c>
      <c r="Q11" s="42"/>
    </row>
    <row r="12" spans="1:22" s="897" customFormat="1" x14ac:dyDescent="0.2">
      <c r="A12" s="484">
        <v>2018</v>
      </c>
      <c r="B12" s="674">
        <v>52.435902770385702</v>
      </c>
      <c r="C12" s="674">
        <v>71.631250542650406</v>
      </c>
      <c r="D12" s="674">
        <v>61.221124911432597</v>
      </c>
      <c r="E12" s="674">
        <v>46.105085528392401</v>
      </c>
      <c r="F12" s="674">
        <v>26.885558944692601</v>
      </c>
      <c r="G12" s="674">
        <v>37.288481854477801</v>
      </c>
      <c r="H12" s="674">
        <v>38.757738069691797</v>
      </c>
      <c r="I12" s="674">
        <v>20.183559989206401</v>
      </c>
      <c r="J12" s="674">
        <v>30.236668381427101</v>
      </c>
      <c r="K12" s="674">
        <v>24.134541391812999</v>
      </c>
      <c r="L12" s="674">
        <v>9.2136947856438098</v>
      </c>
      <c r="M12" s="674">
        <v>17.300755843869801</v>
      </c>
      <c r="N12" s="674">
        <v>1.4590117012219199</v>
      </c>
      <c r="O12" s="674">
        <v>1.483190512657</v>
      </c>
      <c r="P12" s="674">
        <v>1.4903932340895401</v>
      </c>
      <c r="Q12" s="42"/>
    </row>
    <row r="13" spans="1:22" s="37" customFormat="1" ht="6" customHeight="1" x14ac:dyDescent="0.25">
      <c r="A13" s="210" t="s">
        <v>39</v>
      </c>
      <c r="B13" s="209"/>
      <c r="C13" s="209"/>
      <c r="D13" s="490"/>
      <c r="E13" s="209"/>
      <c r="F13" s="209"/>
      <c r="G13" s="490"/>
      <c r="H13" s="209"/>
      <c r="I13" s="209"/>
      <c r="J13" s="490"/>
      <c r="K13" s="209"/>
      <c r="L13" s="209"/>
      <c r="M13" s="490"/>
      <c r="N13" s="209"/>
      <c r="O13" s="208"/>
      <c r="P13" s="208"/>
    </row>
    <row r="14" spans="1:22" s="37" customFormat="1" ht="12.75" customHeight="1" x14ac:dyDescent="0.25">
      <c r="A14" s="1331" t="s">
        <v>194</v>
      </c>
      <c r="B14" s="1331"/>
      <c r="C14" s="1331"/>
      <c r="D14" s="1331"/>
      <c r="E14" s="1331"/>
      <c r="F14" s="1331"/>
      <c r="G14" s="1331"/>
      <c r="H14" s="1331"/>
      <c r="I14" s="1331"/>
      <c r="J14" s="1331"/>
      <c r="K14" s="1331"/>
      <c r="L14" s="1331"/>
      <c r="M14" s="1331"/>
      <c r="N14" s="1331"/>
      <c r="O14" s="1331"/>
      <c r="P14" s="1331"/>
    </row>
    <row r="16" spans="1:22" x14ac:dyDescent="0.2">
      <c r="D16" s="18"/>
      <c r="I16" s="443"/>
      <c r="J16" s="443"/>
      <c r="O16" s="443"/>
      <c r="P16" s="443"/>
      <c r="T16" s="388"/>
      <c r="V16" s="388"/>
    </row>
    <row r="19" spans="2:4" x14ac:dyDescent="0.2">
      <c r="B19" s="674"/>
      <c r="C19" s="674"/>
      <c r="D19" s="674"/>
    </row>
    <row r="23" spans="2:4" x14ac:dyDescent="0.2">
      <c r="B23" s="674"/>
      <c r="C23" s="674"/>
      <c r="D23" s="674"/>
    </row>
    <row r="26" spans="2:4" x14ac:dyDescent="0.2">
      <c r="B26" s="674"/>
      <c r="C26" s="674"/>
      <c r="D26" s="674"/>
    </row>
  </sheetData>
  <mergeCells count="8">
    <mergeCell ref="A14:P14"/>
    <mergeCell ref="O1:R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D60"/>
  <sheetViews>
    <sheetView zoomScaleNormal="100" workbookViewId="0">
      <pane ySplit="4" topLeftCell="A20" activePane="bottomLeft" state="frozen"/>
      <selection activeCell="A2" sqref="A2:XFD2"/>
      <selection pane="bottomLeft" activeCell="E45" sqref="E45"/>
    </sheetView>
  </sheetViews>
  <sheetFormatPr defaultColWidth="9.140625" defaultRowHeight="12.75" x14ac:dyDescent="0.2"/>
  <cols>
    <col min="1" max="1" width="6.7109375" style="1281" customWidth="1"/>
    <col min="2" max="2" width="6.5703125" style="1281" customWidth="1"/>
    <col min="3" max="22" width="6.7109375" style="1281" customWidth="1"/>
    <col min="23" max="24" width="8.7109375" style="1281" customWidth="1"/>
    <col min="25" max="16384" width="9.140625" style="1281"/>
  </cols>
  <sheetData>
    <row r="1" spans="1:27" ht="30" customHeight="1" x14ac:dyDescent="0.2">
      <c r="A1" s="84"/>
      <c r="B1" s="1280"/>
      <c r="C1" s="1280"/>
      <c r="D1" s="1280"/>
      <c r="E1" s="1280"/>
      <c r="F1" s="1280"/>
      <c r="G1" s="1280"/>
      <c r="H1" s="1280"/>
      <c r="I1" s="1280"/>
      <c r="J1" s="1280"/>
      <c r="K1" s="1280"/>
      <c r="L1" s="1280"/>
      <c r="M1" s="1280"/>
      <c r="N1" s="1280"/>
      <c r="O1" s="1280"/>
      <c r="P1" s="1280"/>
      <c r="Q1" s="1280"/>
      <c r="R1" s="1280"/>
      <c r="S1" s="1280"/>
      <c r="T1" s="1321" t="s">
        <v>200</v>
      </c>
      <c r="U1" s="1360"/>
      <c r="V1" s="1360"/>
      <c r="W1" s="1280"/>
      <c r="X1" s="1327" t="s">
        <v>328</v>
      </c>
      <c r="Y1" s="1327"/>
      <c r="Z1" s="1328"/>
      <c r="AA1" s="1328"/>
    </row>
    <row r="2" spans="1:27" s="1282" customFormat="1" ht="15" customHeight="1" x14ac:dyDescent="0.2">
      <c r="A2" s="1317" t="s">
        <v>472</v>
      </c>
      <c r="B2" s="1317"/>
      <c r="C2" s="1317"/>
      <c r="D2" s="1317"/>
      <c r="E2" s="1317"/>
      <c r="F2" s="1317"/>
      <c r="G2" s="1317"/>
      <c r="H2" s="1317"/>
      <c r="I2" s="1317"/>
      <c r="J2" s="1317"/>
      <c r="K2" s="1364"/>
      <c r="L2" s="1364"/>
      <c r="M2" s="1364"/>
      <c r="N2" s="1317"/>
      <c r="O2" s="1317"/>
      <c r="P2" s="1317"/>
      <c r="Q2" s="1317"/>
      <c r="R2" s="1317"/>
      <c r="S2" s="1317"/>
      <c r="T2" s="1317"/>
      <c r="U2" s="1317"/>
      <c r="V2" s="1317"/>
      <c r="W2" s="107"/>
      <c r="X2" s="107"/>
    </row>
    <row r="3" spans="1:27" ht="45" customHeight="1" x14ac:dyDescent="0.2">
      <c r="B3" s="1343" t="s">
        <v>25</v>
      </c>
      <c r="C3" s="1343"/>
      <c r="D3" s="1343"/>
      <c r="E3" s="1326" t="s">
        <v>1</v>
      </c>
      <c r="F3" s="1326"/>
      <c r="G3" s="1326"/>
      <c r="H3" s="1326" t="s">
        <v>2</v>
      </c>
      <c r="I3" s="1326"/>
      <c r="J3" s="1326"/>
      <c r="K3" s="1343" t="s">
        <v>619</v>
      </c>
      <c r="L3" s="1343"/>
      <c r="M3" s="1343"/>
      <c r="N3" s="1326" t="s">
        <v>282</v>
      </c>
      <c r="O3" s="1326"/>
      <c r="P3" s="1326"/>
      <c r="Q3" s="1343" t="s">
        <v>0</v>
      </c>
      <c r="R3" s="1343"/>
      <c r="S3" s="1343"/>
      <c r="T3" s="1343" t="s">
        <v>35</v>
      </c>
      <c r="U3" s="1343"/>
      <c r="V3" s="1343"/>
    </row>
    <row r="4" spans="1:27" ht="15" customHeight="1" x14ac:dyDescent="0.2">
      <c r="A4" s="107" t="s">
        <v>39</v>
      </c>
      <c r="B4" s="1277" t="s">
        <v>28</v>
      </c>
      <c r="C4" s="1277" t="s">
        <v>29</v>
      </c>
      <c r="D4" s="1277" t="s">
        <v>382</v>
      </c>
      <c r="E4" s="1277" t="s">
        <v>28</v>
      </c>
      <c r="F4" s="1277" t="s">
        <v>29</v>
      </c>
      <c r="G4" s="1277" t="s">
        <v>382</v>
      </c>
      <c r="H4" s="1277" t="s">
        <v>28</v>
      </c>
      <c r="I4" s="1277" t="s">
        <v>29</v>
      </c>
      <c r="J4" s="1277" t="s">
        <v>382</v>
      </c>
      <c r="K4" s="1277" t="s">
        <v>28</v>
      </c>
      <c r="L4" s="1277" t="s">
        <v>29</v>
      </c>
      <c r="M4" s="1277" t="s">
        <v>382</v>
      </c>
      <c r="N4" s="1277" t="s">
        <v>28</v>
      </c>
      <c r="O4" s="1277" t="s">
        <v>29</v>
      </c>
      <c r="P4" s="1277" t="s">
        <v>382</v>
      </c>
      <c r="Q4" s="1277" t="s">
        <v>28</v>
      </c>
      <c r="R4" s="1277" t="s">
        <v>29</v>
      </c>
      <c r="S4" s="1277" t="s">
        <v>382</v>
      </c>
      <c r="T4" s="1277" t="s">
        <v>28</v>
      </c>
      <c r="U4" s="1277" t="s">
        <v>29</v>
      </c>
      <c r="V4" s="1277" t="s">
        <v>382</v>
      </c>
    </row>
    <row r="5" spans="1:27" ht="6" customHeight="1" x14ac:dyDescent="0.2">
      <c r="A5" s="231"/>
      <c r="B5" s="249"/>
      <c r="C5" s="249"/>
      <c r="D5" s="249"/>
      <c r="E5" s="250"/>
      <c r="F5" s="250"/>
      <c r="G5" s="250"/>
      <c r="H5" s="250"/>
      <c r="I5" s="250"/>
      <c r="J5" s="250"/>
      <c r="K5" s="250"/>
      <c r="L5" s="250"/>
      <c r="M5" s="250"/>
      <c r="N5" s="250"/>
      <c r="O5" s="250"/>
      <c r="P5" s="250"/>
      <c r="Q5" s="249"/>
      <c r="R5" s="249"/>
      <c r="S5" s="249"/>
      <c r="T5" s="249"/>
      <c r="U5" s="249"/>
      <c r="V5" s="75"/>
    </row>
    <row r="6" spans="1:27" ht="12.75" customHeight="1" x14ac:dyDescent="0.2">
      <c r="A6" s="484">
        <v>1974</v>
      </c>
      <c r="B6" s="81">
        <v>74</v>
      </c>
      <c r="C6" s="81">
        <v>93</v>
      </c>
      <c r="D6" s="77" t="s">
        <v>36</v>
      </c>
      <c r="E6" s="32" t="s">
        <v>37</v>
      </c>
      <c r="F6" s="32" t="s">
        <v>37</v>
      </c>
      <c r="G6" s="32" t="s">
        <v>37</v>
      </c>
      <c r="H6" s="32" t="s">
        <v>37</v>
      </c>
      <c r="I6" s="32" t="s">
        <v>37</v>
      </c>
      <c r="J6" s="32" t="s">
        <v>37</v>
      </c>
      <c r="K6" s="32" t="s">
        <v>37</v>
      </c>
      <c r="L6" s="32" t="s">
        <v>37</v>
      </c>
      <c r="M6" s="32" t="s">
        <v>37</v>
      </c>
      <c r="N6" s="32" t="s">
        <v>37</v>
      </c>
      <c r="O6" s="32" t="s">
        <v>37</v>
      </c>
      <c r="P6" s="32" t="s">
        <v>37</v>
      </c>
      <c r="Q6" s="81">
        <v>25</v>
      </c>
      <c r="R6" s="81">
        <v>4</v>
      </c>
      <c r="S6" s="77" t="s">
        <v>36</v>
      </c>
      <c r="T6" s="81">
        <v>2</v>
      </c>
      <c r="U6" s="81">
        <v>3</v>
      </c>
      <c r="V6" s="77" t="s">
        <v>36</v>
      </c>
    </row>
    <row r="7" spans="1:27" ht="12.75" customHeight="1" x14ac:dyDescent="0.2">
      <c r="A7" s="484">
        <v>1975</v>
      </c>
      <c r="B7" s="81">
        <v>72</v>
      </c>
      <c r="C7" s="81">
        <v>92</v>
      </c>
      <c r="D7" s="77" t="s">
        <v>36</v>
      </c>
      <c r="E7" s="32" t="s">
        <v>37</v>
      </c>
      <c r="F7" s="32" t="s">
        <v>37</v>
      </c>
      <c r="G7" s="32" t="s">
        <v>37</v>
      </c>
      <c r="H7" s="32" t="s">
        <v>37</v>
      </c>
      <c r="I7" s="32" t="s">
        <v>37</v>
      </c>
      <c r="J7" s="32" t="s">
        <v>37</v>
      </c>
      <c r="K7" s="32" t="s">
        <v>37</v>
      </c>
      <c r="L7" s="32" t="s">
        <v>37</v>
      </c>
      <c r="M7" s="32" t="s">
        <v>37</v>
      </c>
      <c r="N7" s="32" t="s">
        <v>37</v>
      </c>
      <c r="O7" s="32" t="s">
        <v>37</v>
      </c>
      <c r="P7" s="32" t="s">
        <v>37</v>
      </c>
      <c r="Q7" s="81">
        <v>26</v>
      </c>
      <c r="R7" s="81">
        <v>5</v>
      </c>
      <c r="S7" s="77" t="s">
        <v>36</v>
      </c>
      <c r="T7" s="81">
        <v>1</v>
      </c>
      <c r="U7" s="81">
        <v>3</v>
      </c>
      <c r="V7" s="77" t="s">
        <v>36</v>
      </c>
    </row>
    <row r="8" spans="1:27" ht="12.75" customHeight="1" x14ac:dyDescent="0.2">
      <c r="A8" s="484">
        <v>1976</v>
      </c>
      <c r="B8" s="81">
        <v>67</v>
      </c>
      <c r="C8" s="81">
        <v>93</v>
      </c>
      <c r="D8" s="77" t="s">
        <v>36</v>
      </c>
      <c r="E8" s="32" t="s">
        <v>37</v>
      </c>
      <c r="F8" s="32" t="s">
        <v>37</v>
      </c>
      <c r="G8" s="32" t="s">
        <v>37</v>
      </c>
      <c r="H8" s="32" t="s">
        <v>37</v>
      </c>
      <c r="I8" s="32" t="s">
        <v>37</v>
      </c>
      <c r="J8" s="32" t="s">
        <v>37</v>
      </c>
      <c r="K8" s="32" t="s">
        <v>37</v>
      </c>
      <c r="L8" s="32" t="s">
        <v>37</v>
      </c>
      <c r="M8" s="32" t="s">
        <v>37</v>
      </c>
      <c r="N8" s="32" t="s">
        <v>37</v>
      </c>
      <c r="O8" s="32" t="s">
        <v>37</v>
      </c>
      <c r="P8" s="32" t="s">
        <v>37</v>
      </c>
      <c r="Q8" s="81">
        <v>29</v>
      </c>
      <c r="R8" s="81">
        <v>5</v>
      </c>
      <c r="S8" s="77" t="s">
        <v>36</v>
      </c>
      <c r="T8" s="81">
        <v>2</v>
      </c>
      <c r="U8" s="81">
        <v>3</v>
      </c>
      <c r="V8" s="77" t="s">
        <v>36</v>
      </c>
    </row>
    <row r="9" spans="1:27" ht="12.75" customHeight="1" x14ac:dyDescent="0.2">
      <c r="A9" s="484">
        <v>1977</v>
      </c>
      <c r="B9" s="81">
        <v>68</v>
      </c>
      <c r="C9" s="81">
        <v>91</v>
      </c>
      <c r="D9" s="77" t="s">
        <v>36</v>
      </c>
      <c r="E9" s="32" t="s">
        <v>37</v>
      </c>
      <c r="F9" s="32" t="s">
        <v>37</v>
      </c>
      <c r="G9" s="32" t="s">
        <v>37</v>
      </c>
      <c r="H9" s="32" t="s">
        <v>37</v>
      </c>
      <c r="I9" s="32" t="s">
        <v>37</v>
      </c>
      <c r="J9" s="32" t="s">
        <v>37</v>
      </c>
      <c r="K9" s="32" t="s">
        <v>37</v>
      </c>
      <c r="L9" s="32" t="s">
        <v>37</v>
      </c>
      <c r="M9" s="32" t="s">
        <v>37</v>
      </c>
      <c r="N9" s="32" t="s">
        <v>37</v>
      </c>
      <c r="O9" s="32" t="s">
        <v>37</v>
      </c>
      <c r="P9" s="32" t="s">
        <v>37</v>
      </c>
      <c r="Q9" s="81">
        <v>30</v>
      </c>
      <c r="R9" s="81">
        <v>8</v>
      </c>
      <c r="S9" s="77" t="s">
        <v>36</v>
      </c>
      <c r="T9" s="81">
        <v>2</v>
      </c>
      <c r="U9" s="81">
        <v>3</v>
      </c>
      <c r="V9" s="77" t="s">
        <v>36</v>
      </c>
    </row>
    <row r="10" spans="1:27" ht="12.75" customHeight="1" x14ac:dyDescent="0.2">
      <c r="A10" s="484">
        <v>1978</v>
      </c>
      <c r="B10" s="77" t="s">
        <v>36</v>
      </c>
      <c r="C10" s="77" t="s">
        <v>36</v>
      </c>
      <c r="D10" s="77" t="s">
        <v>36</v>
      </c>
      <c r="E10" s="32" t="s">
        <v>37</v>
      </c>
      <c r="F10" s="32" t="s">
        <v>37</v>
      </c>
      <c r="G10" s="32" t="s">
        <v>37</v>
      </c>
      <c r="H10" s="32" t="s">
        <v>37</v>
      </c>
      <c r="I10" s="32" t="s">
        <v>37</v>
      </c>
      <c r="J10" s="32" t="s">
        <v>37</v>
      </c>
      <c r="K10" s="32" t="s">
        <v>37</v>
      </c>
      <c r="L10" s="32" t="s">
        <v>37</v>
      </c>
      <c r="M10" s="32" t="s">
        <v>37</v>
      </c>
      <c r="N10" s="32" t="s">
        <v>37</v>
      </c>
      <c r="O10" s="32" t="s">
        <v>37</v>
      </c>
      <c r="P10" s="32" t="s">
        <v>37</v>
      </c>
      <c r="Q10" s="77" t="s">
        <v>36</v>
      </c>
      <c r="R10" s="77" t="s">
        <v>36</v>
      </c>
      <c r="S10" s="77" t="s">
        <v>36</v>
      </c>
      <c r="T10" s="77" t="s">
        <v>36</v>
      </c>
      <c r="U10" s="77" t="s">
        <v>36</v>
      </c>
      <c r="V10" s="77" t="s">
        <v>36</v>
      </c>
    </row>
    <row r="11" spans="1:27" ht="12.75" customHeight="1" x14ac:dyDescent="0.2">
      <c r="A11" s="484">
        <v>1979</v>
      </c>
      <c r="B11" s="81">
        <v>69</v>
      </c>
      <c r="C11" s="81">
        <v>91</v>
      </c>
      <c r="D11" s="77" t="s">
        <v>36</v>
      </c>
      <c r="E11" s="32" t="s">
        <v>37</v>
      </c>
      <c r="F11" s="32" t="s">
        <v>37</v>
      </c>
      <c r="G11" s="32" t="s">
        <v>37</v>
      </c>
      <c r="H11" s="32" t="s">
        <v>37</v>
      </c>
      <c r="I11" s="32" t="s">
        <v>37</v>
      </c>
      <c r="J11" s="32" t="s">
        <v>37</v>
      </c>
      <c r="K11" s="32" t="s">
        <v>37</v>
      </c>
      <c r="L11" s="32" t="s">
        <v>37</v>
      </c>
      <c r="M11" s="32" t="s">
        <v>37</v>
      </c>
      <c r="N11" s="32" t="s">
        <v>37</v>
      </c>
      <c r="O11" s="32" t="s">
        <v>37</v>
      </c>
      <c r="P11" s="32" t="s">
        <v>37</v>
      </c>
      <c r="Q11" s="81">
        <v>29</v>
      </c>
      <c r="R11" s="81">
        <v>6</v>
      </c>
      <c r="S11" s="77" t="s">
        <v>36</v>
      </c>
      <c r="T11" s="81">
        <v>1</v>
      </c>
      <c r="U11" s="81">
        <v>2</v>
      </c>
      <c r="V11" s="77" t="s">
        <v>36</v>
      </c>
    </row>
    <row r="12" spans="1:27" ht="12.75" customHeight="1" x14ac:dyDescent="0.2">
      <c r="A12" s="484">
        <v>1980</v>
      </c>
      <c r="B12" s="81">
        <v>68</v>
      </c>
      <c r="C12" s="81">
        <v>88</v>
      </c>
      <c r="D12" s="77" t="s">
        <v>36</v>
      </c>
      <c r="E12" s="32" t="s">
        <v>37</v>
      </c>
      <c r="F12" s="32" t="s">
        <v>37</v>
      </c>
      <c r="G12" s="32" t="s">
        <v>37</v>
      </c>
      <c r="H12" s="32" t="s">
        <v>37</v>
      </c>
      <c r="I12" s="32" t="s">
        <v>37</v>
      </c>
      <c r="J12" s="32" t="s">
        <v>37</v>
      </c>
      <c r="K12" s="32" t="s">
        <v>37</v>
      </c>
      <c r="L12" s="32" t="s">
        <v>37</v>
      </c>
      <c r="M12" s="32" t="s">
        <v>37</v>
      </c>
      <c r="N12" s="32" t="s">
        <v>37</v>
      </c>
      <c r="O12" s="32" t="s">
        <v>37</v>
      </c>
      <c r="P12" s="32" t="s">
        <v>37</v>
      </c>
      <c r="Q12" s="81">
        <v>30</v>
      </c>
      <c r="R12" s="81">
        <v>8</v>
      </c>
      <c r="S12" s="77" t="s">
        <v>36</v>
      </c>
      <c r="T12" s="81">
        <v>2</v>
      </c>
      <c r="U12" s="81">
        <v>3</v>
      </c>
      <c r="V12" s="77" t="s">
        <v>36</v>
      </c>
    </row>
    <row r="13" spans="1:27" ht="12.75" customHeight="1" x14ac:dyDescent="0.2">
      <c r="A13" s="484">
        <v>1981</v>
      </c>
      <c r="B13" s="81">
        <v>68</v>
      </c>
      <c r="C13" s="81">
        <v>89</v>
      </c>
      <c r="D13" s="77" t="s">
        <v>36</v>
      </c>
      <c r="E13" s="32" t="s">
        <v>37</v>
      </c>
      <c r="F13" s="32" t="s">
        <v>37</v>
      </c>
      <c r="G13" s="32" t="s">
        <v>37</v>
      </c>
      <c r="H13" s="32" t="s">
        <v>37</v>
      </c>
      <c r="I13" s="32" t="s">
        <v>37</v>
      </c>
      <c r="J13" s="32" t="s">
        <v>37</v>
      </c>
      <c r="K13" s="32" t="s">
        <v>37</v>
      </c>
      <c r="L13" s="32" t="s">
        <v>37</v>
      </c>
      <c r="M13" s="32" t="s">
        <v>37</v>
      </c>
      <c r="N13" s="32" t="s">
        <v>37</v>
      </c>
      <c r="O13" s="32" t="s">
        <v>37</v>
      </c>
      <c r="P13" s="32" t="s">
        <v>37</v>
      </c>
      <c r="Q13" s="81">
        <v>30</v>
      </c>
      <c r="R13" s="81">
        <v>7</v>
      </c>
      <c r="S13" s="77" t="s">
        <v>36</v>
      </c>
      <c r="T13" s="81">
        <v>1</v>
      </c>
      <c r="U13" s="81">
        <v>4</v>
      </c>
      <c r="V13" s="77" t="s">
        <v>36</v>
      </c>
    </row>
    <row r="14" spans="1:27" ht="12.75" customHeight="1" x14ac:dyDescent="0.2">
      <c r="A14" s="484">
        <v>1982</v>
      </c>
      <c r="B14" s="81">
        <v>69</v>
      </c>
      <c r="C14" s="81">
        <v>91</v>
      </c>
      <c r="D14" s="77" t="s">
        <v>36</v>
      </c>
      <c r="E14" s="32" t="s">
        <v>37</v>
      </c>
      <c r="F14" s="32" t="s">
        <v>37</v>
      </c>
      <c r="G14" s="32" t="s">
        <v>37</v>
      </c>
      <c r="H14" s="32" t="s">
        <v>37</v>
      </c>
      <c r="I14" s="32" t="s">
        <v>37</v>
      </c>
      <c r="J14" s="32" t="s">
        <v>37</v>
      </c>
      <c r="K14" s="32" t="s">
        <v>37</v>
      </c>
      <c r="L14" s="32" t="s">
        <v>37</v>
      </c>
      <c r="M14" s="32" t="s">
        <v>37</v>
      </c>
      <c r="N14" s="32" t="s">
        <v>37</v>
      </c>
      <c r="O14" s="32" t="s">
        <v>37</v>
      </c>
      <c r="P14" s="32" t="s">
        <v>37</v>
      </c>
      <c r="Q14" s="81">
        <v>30</v>
      </c>
      <c r="R14" s="81">
        <v>7</v>
      </c>
      <c r="S14" s="77" t="s">
        <v>36</v>
      </c>
      <c r="T14" s="81">
        <v>1</v>
      </c>
      <c r="U14" s="81">
        <v>2</v>
      </c>
      <c r="V14" s="77" t="s">
        <v>36</v>
      </c>
    </row>
    <row r="15" spans="1:27" ht="12.75" customHeight="1" x14ac:dyDescent="0.2">
      <c r="A15" s="484" t="s">
        <v>95</v>
      </c>
      <c r="B15" s="77" t="s">
        <v>36</v>
      </c>
      <c r="C15" s="77" t="s">
        <v>36</v>
      </c>
      <c r="D15" s="77" t="s">
        <v>36</v>
      </c>
      <c r="E15" s="32" t="s">
        <v>37</v>
      </c>
      <c r="F15" s="32" t="s">
        <v>37</v>
      </c>
      <c r="G15" s="32" t="s">
        <v>37</v>
      </c>
      <c r="H15" s="32" t="s">
        <v>37</v>
      </c>
      <c r="I15" s="32" t="s">
        <v>37</v>
      </c>
      <c r="J15" s="32" t="s">
        <v>37</v>
      </c>
      <c r="K15" s="32" t="s">
        <v>37</v>
      </c>
      <c r="L15" s="32" t="s">
        <v>37</v>
      </c>
      <c r="M15" s="32" t="s">
        <v>37</v>
      </c>
      <c r="N15" s="32" t="s">
        <v>37</v>
      </c>
      <c r="O15" s="32" t="s">
        <v>37</v>
      </c>
      <c r="P15" s="32" t="s">
        <v>37</v>
      </c>
      <c r="Q15" s="81">
        <v>29</v>
      </c>
      <c r="R15" s="81">
        <v>7</v>
      </c>
      <c r="S15" s="77" t="s">
        <v>36</v>
      </c>
      <c r="T15" s="77" t="s">
        <v>36</v>
      </c>
      <c r="U15" s="77" t="s">
        <v>36</v>
      </c>
      <c r="V15" s="77" t="s">
        <v>36</v>
      </c>
    </row>
    <row r="16" spans="1:27" ht="12.75" customHeight="1" x14ac:dyDescent="0.2">
      <c r="A16" s="484" t="s">
        <v>96</v>
      </c>
      <c r="B16" s="81">
        <v>79</v>
      </c>
      <c r="C16" s="81">
        <v>97</v>
      </c>
      <c r="D16" s="77" t="s">
        <v>36</v>
      </c>
      <c r="E16" s="32" t="s">
        <v>37</v>
      </c>
      <c r="F16" s="32" t="s">
        <v>37</v>
      </c>
      <c r="G16" s="32" t="s">
        <v>37</v>
      </c>
      <c r="H16" s="32" t="s">
        <v>37</v>
      </c>
      <c r="I16" s="32" t="s">
        <v>37</v>
      </c>
      <c r="J16" s="32" t="s">
        <v>37</v>
      </c>
      <c r="K16" s="32" t="s">
        <v>37</v>
      </c>
      <c r="L16" s="32" t="s">
        <v>37</v>
      </c>
      <c r="M16" s="32" t="s">
        <v>37</v>
      </c>
      <c r="N16" s="32" t="s">
        <v>37</v>
      </c>
      <c r="O16" s="32" t="s">
        <v>37</v>
      </c>
      <c r="P16" s="32" t="s">
        <v>37</v>
      </c>
      <c r="Q16" s="81">
        <v>21</v>
      </c>
      <c r="R16" s="81">
        <v>2</v>
      </c>
      <c r="S16" s="77" t="s">
        <v>36</v>
      </c>
      <c r="T16" s="77" t="s">
        <v>36</v>
      </c>
      <c r="U16" s="77" t="s">
        <v>36</v>
      </c>
      <c r="V16" s="77" t="s">
        <v>36</v>
      </c>
    </row>
    <row r="17" spans="1:30" ht="12.75" customHeight="1" x14ac:dyDescent="0.2">
      <c r="A17" s="484">
        <v>1984</v>
      </c>
      <c r="B17" s="81">
        <v>78</v>
      </c>
      <c r="C17" s="81">
        <v>98</v>
      </c>
      <c r="D17" s="77" t="s">
        <v>36</v>
      </c>
      <c r="E17" s="32" t="s">
        <v>37</v>
      </c>
      <c r="F17" s="32" t="s">
        <v>37</v>
      </c>
      <c r="G17" s="32" t="s">
        <v>37</v>
      </c>
      <c r="H17" s="32" t="s">
        <v>37</v>
      </c>
      <c r="I17" s="32" t="s">
        <v>37</v>
      </c>
      <c r="J17" s="32" t="s">
        <v>37</v>
      </c>
      <c r="K17" s="32" t="s">
        <v>37</v>
      </c>
      <c r="L17" s="32" t="s">
        <v>37</v>
      </c>
      <c r="M17" s="32" t="s">
        <v>37</v>
      </c>
      <c r="N17" s="32" t="s">
        <v>37</v>
      </c>
      <c r="O17" s="32" t="s">
        <v>37</v>
      </c>
      <c r="P17" s="32" t="s">
        <v>37</v>
      </c>
      <c r="Q17" s="81">
        <v>24</v>
      </c>
      <c r="R17" s="81">
        <v>1</v>
      </c>
      <c r="S17" s="77" t="s">
        <v>36</v>
      </c>
      <c r="T17" s="77" t="s">
        <v>36</v>
      </c>
      <c r="U17" s="77" t="s">
        <v>36</v>
      </c>
      <c r="V17" s="77" t="s">
        <v>36</v>
      </c>
    </row>
    <row r="18" spans="1:30" ht="12.75" customHeight="1" x14ac:dyDescent="0.2">
      <c r="A18" s="484">
        <v>1985</v>
      </c>
      <c r="B18" s="81">
        <v>78</v>
      </c>
      <c r="C18" s="81">
        <v>97</v>
      </c>
      <c r="D18" s="77" t="s">
        <v>36</v>
      </c>
      <c r="E18" s="32" t="s">
        <v>37</v>
      </c>
      <c r="F18" s="32" t="s">
        <v>37</v>
      </c>
      <c r="G18" s="32" t="s">
        <v>37</v>
      </c>
      <c r="H18" s="32" t="s">
        <v>37</v>
      </c>
      <c r="I18" s="32" t="s">
        <v>37</v>
      </c>
      <c r="J18" s="32" t="s">
        <v>37</v>
      </c>
      <c r="K18" s="32" t="s">
        <v>37</v>
      </c>
      <c r="L18" s="32" t="s">
        <v>37</v>
      </c>
      <c r="M18" s="32" t="s">
        <v>37</v>
      </c>
      <c r="N18" s="32" t="s">
        <v>37</v>
      </c>
      <c r="O18" s="32" t="s">
        <v>37</v>
      </c>
      <c r="P18" s="32" t="s">
        <v>37</v>
      </c>
      <c r="Q18" s="81">
        <v>21</v>
      </c>
      <c r="R18" s="81">
        <v>2</v>
      </c>
      <c r="S18" s="77" t="s">
        <v>36</v>
      </c>
      <c r="T18" s="77" t="s">
        <v>36</v>
      </c>
      <c r="U18" s="77" t="s">
        <v>36</v>
      </c>
      <c r="V18" s="77" t="s">
        <v>36</v>
      </c>
    </row>
    <row r="19" spans="1:30" ht="12.75" customHeight="1" x14ac:dyDescent="0.2">
      <c r="A19" s="484">
        <v>1986</v>
      </c>
      <c r="B19" s="81">
        <v>74</v>
      </c>
      <c r="C19" s="81">
        <v>95</v>
      </c>
      <c r="D19" s="77" t="s">
        <v>36</v>
      </c>
      <c r="E19" s="32" t="s">
        <v>37</v>
      </c>
      <c r="F19" s="32" t="s">
        <v>37</v>
      </c>
      <c r="G19" s="32" t="s">
        <v>37</v>
      </c>
      <c r="H19" s="32" t="s">
        <v>37</v>
      </c>
      <c r="I19" s="32" t="s">
        <v>37</v>
      </c>
      <c r="J19" s="32" t="s">
        <v>37</v>
      </c>
      <c r="K19" s="32" t="s">
        <v>37</v>
      </c>
      <c r="L19" s="32" t="s">
        <v>37</v>
      </c>
      <c r="M19" s="32" t="s">
        <v>37</v>
      </c>
      <c r="N19" s="32" t="s">
        <v>37</v>
      </c>
      <c r="O19" s="32" t="s">
        <v>37</v>
      </c>
      <c r="P19" s="32" t="s">
        <v>37</v>
      </c>
      <c r="Q19" s="81">
        <v>24</v>
      </c>
      <c r="R19" s="81">
        <v>2</v>
      </c>
      <c r="S19" s="77" t="s">
        <v>36</v>
      </c>
      <c r="T19" s="81">
        <v>3</v>
      </c>
      <c r="U19" s="81">
        <v>2</v>
      </c>
      <c r="V19" s="77" t="s">
        <v>36</v>
      </c>
    </row>
    <row r="20" spans="1:30" ht="12.75" customHeight="1" x14ac:dyDescent="0.2">
      <c r="A20" s="484">
        <v>1987</v>
      </c>
      <c r="B20" s="81">
        <v>74</v>
      </c>
      <c r="C20" s="81">
        <v>95</v>
      </c>
      <c r="D20" s="77" t="s">
        <v>36</v>
      </c>
      <c r="E20" s="32" t="s">
        <v>37</v>
      </c>
      <c r="F20" s="32" t="s">
        <v>37</v>
      </c>
      <c r="G20" s="32" t="s">
        <v>37</v>
      </c>
      <c r="H20" s="32" t="s">
        <v>37</v>
      </c>
      <c r="I20" s="32" t="s">
        <v>37</v>
      </c>
      <c r="J20" s="32" t="s">
        <v>37</v>
      </c>
      <c r="K20" s="32" t="s">
        <v>37</v>
      </c>
      <c r="L20" s="32" t="s">
        <v>37</v>
      </c>
      <c r="M20" s="32" t="s">
        <v>37</v>
      </c>
      <c r="N20" s="32" t="s">
        <v>37</v>
      </c>
      <c r="O20" s="32" t="s">
        <v>37</v>
      </c>
      <c r="P20" s="32" t="s">
        <v>37</v>
      </c>
      <c r="Q20" s="81">
        <v>25</v>
      </c>
      <c r="R20" s="81">
        <v>2</v>
      </c>
      <c r="S20" s="77" t="s">
        <v>36</v>
      </c>
      <c r="T20" s="81">
        <v>1</v>
      </c>
      <c r="U20" s="81">
        <v>2</v>
      </c>
      <c r="V20" s="77" t="s">
        <v>36</v>
      </c>
    </row>
    <row r="21" spans="1:30" ht="12.75" customHeight="1" x14ac:dyDescent="0.2">
      <c r="A21" s="484">
        <v>1988</v>
      </c>
      <c r="B21" s="81">
        <v>75</v>
      </c>
      <c r="C21" s="81">
        <v>95</v>
      </c>
      <c r="D21" s="77" t="s">
        <v>36</v>
      </c>
      <c r="E21" s="32" t="s">
        <v>37</v>
      </c>
      <c r="F21" s="32" t="s">
        <v>37</v>
      </c>
      <c r="G21" s="32" t="s">
        <v>37</v>
      </c>
      <c r="H21" s="32" t="s">
        <v>37</v>
      </c>
      <c r="I21" s="32" t="s">
        <v>37</v>
      </c>
      <c r="J21" s="32" t="s">
        <v>37</v>
      </c>
      <c r="K21" s="32" t="s">
        <v>37</v>
      </c>
      <c r="L21" s="32" t="s">
        <v>37</v>
      </c>
      <c r="M21" s="32" t="s">
        <v>37</v>
      </c>
      <c r="N21" s="32" t="s">
        <v>37</v>
      </c>
      <c r="O21" s="32" t="s">
        <v>37</v>
      </c>
      <c r="P21" s="32" t="s">
        <v>37</v>
      </c>
      <c r="Q21" s="81">
        <v>22</v>
      </c>
      <c r="R21" s="81">
        <v>2</v>
      </c>
      <c r="S21" s="77" t="s">
        <v>36</v>
      </c>
      <c r="T21" s="81">
        <v>2</v>
      </c>
      <c r="U21" s="81">
        <v>3</v>
      </c>
      <c r="V21" s="77" t="s">
        <v>36</v>
      </c>
    </row>
    <row r="22" spans="1:30" ht="12.75" customHeight="1" x14ac:dyDescent="0.2">
      <c r="A22" s="484">
        <v>1989</v>
      </c>
      <c r="B22" s="81">
        <v>78.394265529671856</v>
      </c>
      <c r="C22" s="81">
        <v>95.158873270664856</v>
      </c>
      <c r="D22" s="81">
        <v>86.588191196426564</v>
      </c>
      <c r="E22" s="32" t="s">
        <v>37</v>
      </c>
      <c r="F22" s="32" t="s">
        <v>37</v>
      </c>
      <c r="G22" s="32" t="s">
        <v>37</v>
      </c>
      <c r="H22" s="32" t="s">
        <v>37</v>
      </c>
      <c r="I22" s="32" t="s">
        <v>37</v>
      </c>
      <c r="J22" s="32" t="s">
        <v>37</v>
      </c>
      <c r="K22" s="32" t="s">
        <v>37</v>
      </c>
      <c r="L22" s="32" t="s">
        <v>37</v>
      </c>
      <c r="M22" s="32" t="s">
        <v>37</v>
      </c>
      <c r="N22" s="32" t="s">
        <v>37</v>
      </c>
      <c r="O22" s="32" t="s">
        <v>37</v>
      </c>
      <c r="P22" s="32" t="s">
        <v>37</v>
      </c>
      <c r="Q22" s="81">
        <v>19.959618772723591</v>
      </c>
      <c r="R22" s="81">
        <v>2.8422317383467979</v>
      </c>
      <c r="S22" s="81">
        <v>11.593267520391143</v>
      </c>
      <c r="T22" s="81">
        <v>1.6461156976048199</v>
      </c>
      <c r="U22" s="81">
        <v>1.9988949909884357</v>
      </c>
      <c r="V22" s="81">
        <v>1.8185412831845726</v>
      </c>
    </row>
    <row r="23" spans="1:30" ht="12.75" customHeight="1" x14ac:dyDescent="0.2">
      <c r="A23" s="484">
        <v>1990</v>
      </c>
      <c r="B23" s="81">
        <v>79.357894572453489</v>
      </c>
      <c r="C23" s="81">
        <v>95.727480493273859</v>
      </c>
      <c r="D23" s="81">
        <v>87.342587044498842</v>
      </c>
      <c r="E23" s="32" t="s">
        <v>37</v>
      </c>
      <c r="F23" s="32" t="s">
        <v>37</v>
      </c>
      <c r="G23" s="32" t="s">
        <v>37</v>
      </c>
      <c r="H23" s="32" t="s">
        <v>37</v>
      </c>
      <c r="I23" s="32" t="s">
        <v>37</v>
      </c>
      <c r="J23" s="32" t="s">
        <v>37</v>
      </c>
      <c r="K23" s="32" t="s">
        <v>37</v>
      </c>
      <c r="L23" s="32" t="s">
        <v>37</v>
      </c>
      <c r="M23" s="32" t="s">
        <v>37</v>
      </c>
      <c r="N23" s="32" t="s">
        <v>37</v>
      </c>
      <c r="O23" s="32" t="s">
        <v>37</v>
      </c>
      <c r="P23" s="32" t="s">
        <v>37</v>
      </c>
      <c r="Q23" s="81">
        <v>19.239612056095741</v>
      </c>
      <c r="R23" s="81">
        <v>2.2790196265758298</v>
      </c>
      <c r="S23" s="81">
        <v>10.966640745243735</v>
      </c>
      <c r="T23" s="81">
        <v>1.4024933714544756</v>
      </c>
      <c r="U23" s="81">
        <v>1.9934998801503969</v>
      </c>
      <c r="V23" s="81">
        <v>1.690772210255977</v>
      </c>
    </row>
    <row r="24" spans="1:30" ht="12.75" customHeight="1" x14ac:dyDescent="0.2">
      <c r="A24" s="484">
        <v>1991</v>
      </c>
      <c r="B24" s="81">
        <v>83.590416563266615</v>
      </c>
      <c r="C24" s="81">
        <v>97.712232854567802</v>
      </c>
      <c r="D24" s="81">
        <v>90.494327351459333</v>
      </c>
      <c r="E24" s="32" t="s">
        <v>37</v>
      </c>
      <c r="F24" s="32" t="s">
        <v>37</v>
      </c>
      <c r="G24" s="32" t="s">
        <v>37</v>
      </c>
      <c r="H24" s="32" t="s">
        <v>37</v>
      </c>
      <c r="I24" s="32" t="s">
        <v>37</v>
      </c>
      <c r="J24" s="32" t="s">
        <v>37</v>
      </c>
      <c r="K24" s="32" t="s">
        <v>37</v>
      </c>
      <c r="L24" s="32" t="s">
        <v>37</v>
      </c>
      <c r="M24" s="32" t="s">
        <v>37</v>
      </c>
      <c r="N24" s="32" t="s">
        <v>37</v>
      </c>
      <c r="O24" s="32" t="s">
        <v>37</v>
      </c>
      <c r="P24" s="32" t="s">
        <v>37</v>
      </c>
      <c r="Q24" s="81">
        <v>15.411787847808297</v>
      </c>
      <c r="R24" s="81">
        <v>1.228129471494763</v>
      </c>
      <c r="S24" s="81">
        <v>8.4776435380231341</v>
      </c>
      <c r="T24" s="81">
        <v>0.99779558892541076</v>
      </c>
      <c r="U24" s="81">
        <v>1.0596376739374072</v>
      </c>
      <c r="V24" s="81">
        <v>1.0280291105257409</v>
      </c>
    </row>
    <row r="25" spans="1:30" ht="12.75" customHeight="1" x14ac:dyDescent="0.2">
      <c r="A25" s="484">
        <v>1992</v>
      </c>
      <c r="B25" s="81">
        <v>80.746432978430988</v>
      </c>
      <c r="C25" s="81">
        <v>98.381692506281198</v>
      </c>
      <c r="D25" s="81">
        <v>89.333041102998109</v>
      </c>
      <c r="E25" s="32" t="s">
        <v>37</v>
      </c>
      <c r="F25" s="32" t="s">
        <v>37</v>
      </c>
      <c r="G25" s="32" t="s">
        <v>37</v>
      </c>
      <c r="H25" s="32" t="s">
        <v>37</v>
      </c>
      <c r="I25" s="32" t="s">
        <v>37</v>
      </c>
      <c r="J25" s="32" t="s">
        <v>37</v>
      </c>
      <c r="K25" s="32" t="s">
        <v>37</v>
      </c>
      <c r="L25" s="32" t="s">
        <v>37</v>
      </c>
      <c r="M25" s="32" t="s">
        <v>37</v>
      </c>
      <c r="N25" s="32" t="s">
        <v>37</v>
      </c>
      <c r="O25" s="32" t="s">
        <v>37</v>
      </c>
      <c r="P25" s="32" t="s">
        <v>37</v>
      </c>
      <c r="Q25" s="81">
        <v>18.321232322032188</v>
      </c>
      <c r="R25" s="81">
        <v>0.81262418545506399</v>
      </c>
      <c r="S25" s="81">
        <v>9.7962907617502566</v>
      </c>
      <c r="T25" s="81">
        <v>0.93233469954169779</v>
      </c>
      <c r="U25" s="81">
        <v>0.80568330826341761</v>
      </c>
      <c r="V25" s="81">
        <v>0.87066813525782627</v>
      </c>
    </row>
    <row r="26" spans="1:30" ht="12.75" customHeight="1" x14ac:dyDescent="0.2">
      <c r="A26" s="484">
        <v>1993</v>
      </c>
      <c r="B26" s="81">
        <v>82.820596240113829</v>
      </c>
      <c r="C26" s="81">
        <v>98.277531320353006</v>
      </c>
      <c r="D26" s="81">
        <v>90.326956333103766</v>
      </c>
      <c r="E26" s="32" t="s">
        <v>37</v>
      </c>
      <c r="F26" s="32" t="s">
        <v>37</v>
      </c>
      <c r="G26" s="32" t="s">
        <v>37</v>
      </c>
      <c r="H26" s="32" t="s">
        <v>37</v>
      </c>
      <c r="I26" s="32" t="s">
        <v>37</v>
      </c>
      <c r="J26" s="32" t="s">
        <v>37</v>
      </c>
      <c r="K26" s="32" t="s">
        <v>37</v>
      </c>
      <c r="L26" s="32" t="s">
        <v>37</v>
      </c>
      <c r="M26" s="32" t="s">
        <v>37</v>
      </c>
      <c r="N26" s="32" t="s">
        <v>37</v>
      </c>
      <c r="O26" s="32" t="s">
        <v>37</v>
      </c>
      <c r="P26" s="32" t="s">
        <v>37</v>
      </c>
      <c r="Q26" s="81">
        <v>16.085983470669625</v>
      </c>
      <c r="R26" s="81">
        <v>0.74412265955837942</v>
      </c>
      <c r="S26" s="81">
        <v>8.6355069598397733</v>
      </c>
      <c r="T26" s="81">
        <v>1.0934202892175655</v>
      </c>
      <c r="U26" s="81">
        <v>0.9783460200886428</v>
      </c>
      <c r="V26" s="81">
        <v>1.0375367070561903</v>
      </c>
    </row>
    <row r="27" spans="1:30" ht="12.75" customHeight="1" x14ac:dyDescent="0.2">
      <c r="A27" s="484">
        <v>1994</v>
      </c>
      <c r="B27" s="81">
        <v>79.090685868598698</v>
      </c>
      <c r="C27" s="81">
        <v>97.984348882339717</v>
      </c>
      <c r="D27" s="81">
        <v>88.311177086561258</v>
      </c>
      <c r="E27" s="32" t="s">
        <v>37</v>
      </c>
      <c r="F27" s="32" t="s">
        <v>37</v>
      </c>
      <c r="G27" s="32" t="s">
        <v>37</v>
      </c>
      <c r="H27" s="32" t="s">
        <v>37</v>
      </c>
      <c r="I27" s="32" t="s">
        <v>37</v>
      </c>
      <c r="J27" s="32" t="s">
        <v>37</v>
      </c>
      <c r="K27" s="32" t="s">
        <v>37</v>
      </c>
      <c r="L27" s="32" t="s">
        <v>37</v>
      </c>
      <c r="M27" s="32" t="s">
        <v>37</v>
      </c>
      <c r="N27" s="32" t="s">
        <v>37</v>
      </c>
      <c r="O27" s="32" t="s">
        <v>37</v>
      </c>
      <c r="P27" s="32" t="s">
        <v>37</v>
      </c>
      <c r="Q27" s="81">
        <v>19.635096385910881</v>
      </c>
      <c r="R27" s="81">
        <v>1.3997354575270169</v>
      </c>
      <c r="S27" s="81">
        <v>10.735869953518851</v>
      </c>
      <c r="T27" s="81">
        <v>1.2742177454892085</v>
      </c>
      <c r="U27" s="81">
        <v>0.61591566013341503</v>
      </c>
      <c r="V27" s="81">
        <v>0.95295295991653994</v>
      </c>
    </row>
    <row r="28" spans="1:30" ht="12.75" customHeight="1" x14ac:dyDescent="0.2">
      <c r="A28" s="484">
        <v>1995</v>
      </c>
      <c r="B28" s="81">
        <v>81.690832591007862</v>
      </c>
      <c r="C28" s="81">
        <v>97.661976797184835</v>
      </c>
      <c r="D28" s="81">
        <v>89.486313444112596</v>
      </c>
      <c r="E28" s="32" t="s">
        <v>37</v>
      </c>
      <c r="F28" s="32" t="s">
        <v>37</v>
      </c>
      <c r="G28" s="32" t="s">
        <v>37</v>
      </c>
      <c r="H28" s="32" t="s">
        <v>37</v>
      </c>
      <c r="I28" s="32" t="s">
        <v>37</v>
      </c>
      <c r="J28" s="32" t="s">
        <v>37</v>
      </c>
      <c r="K28" s="32" t="s">
        <v>37</v>
      </c>
      <c r="L28" s="32" t="s">
        <v>37</v>
      </c>
      <c r="M28" s="32" t="s">
        <v>37</v>
      </c>
      <c r="N28" s="32" t="s">
        <v>37</v>
      </c>
      <c r="O28" s="32" t="s">
        <v>37</v>
      </c>
      <c r="P28" s="32" t="s">
        <v>37</v>
      </c>
      <c r="Q28" s="81">
        <v>17.003093033836084</v>
      </c>
      <c r="R28" s="81">
        <v>1.2490731570180471</v>
      </c>
      <c r="S28" s="81">
        <v>9.3135900950497401</v>
      </c>
      <c r="T28" s="81">
        <v>1.3060743751571648</v>
      </c>
      <c r="U28" s="81">
        <v>1.0889500457969283</v>
      </c>
      <c r="V28" s="81">
        <v>1.200096460837367</v>
      </c>
    </row>
    <row r="29" spans="1:30" ht="12.75" customHeight="1" x14ac:dyDescent="0.2">
      <c r="A29" s="484">
        <v>1996</v>
      </c>
      <c r="B29" s="81">
        <v>81.095400867985617</v>
      </c>
      <c r="C29" s="81">
        <v>97.301353147742972</v>
      </c>
      <c r="D29" s="81">
        <v>88.993812244502237</v>
      </c>
      <c r="E29" s="32" t="s">
        <v>37</v>
      </c>
      <c r="F29" s="32" t="s">
        <v>37</v>
      </c>
      <c r="G29" s="32" t="s">
        <v>37</v>
      </c>
      <c r="H29" s="32" t="s">
        <v>37</v>
      </c>
      <c r="I29" s="32" t="s">
        <v>37</v>
      </c>
      <c r="J29" s="32" t="s">
        <v>37</v>
      </c>
      <c r="K29" s="32" t="s">
        <v>37</v>
      </c>
      <c r="L29" s="32" t="s">
        <v>37</v>
      </c>
      <c r="M29" s="32" t="s">
        <v>37</v>
      </c>
      <c r="N29" s="32" t="s">
        <v>37</v>
      </c>
      <c r="O29" s="32" t="s">
        <v>37</v>
      </c>
      <c r="P29" s="32" t="s">
        <v>37</v>
      </c>
      <c r="Q29" s="81">
        <v>16.712246908300248</v>
      </c>
      <c r="R29" s="81">
        <v>1.4159178913933894</v>
      </c>
      <c r="S29" s="81">
        <v>9.2571651555860814</v>
      </c>
      <c r="T29" s="81">
        <v>2.192352223713018</v>
      </c>
      <c r="U29" s="81">
        <v>1.2827289608630041</v>
      </c>
      <c r="V29" s="81">
        <v>1.7490225999043774</v>
      </c>
    </row>
    <row r="30" spans="1:30" ht="12.75" customHeight="1" x14ac:dyDescent="0.2">
      <c r="A30" s="484" t="s">
        <v>164</v>
      </c>
      <c r="B30" s="81">
        <v>81.352371581885976</v>
      </c>
      <c r="C30" s="81">
        <v>97.646971954427812</v>
      </c>
      <c r="D30" s="247">
        <v>89.184434910678746</v>
      </c>
      <c r="E30" s="32" t="s">
        <v>37</v>
      </c>
      <c r="F30" s="32" t="s">
        <v>37</v>
      </c>
      <c r="G30" s="32" t="s">
        <v>37</v>
      </c>
      <c r="H30" s="32" t="s">
        <v>37</v>
      </c>
      <c r="I30" s="32" t="s">
        <v>37</v>
      </c>
      <c r="J30" s="32" t="s">
        <v>37</v>
      </c>
      <c r="K30" s="32" t="s">
        <v>37</v>
      </c>
      <c r="L30" s="32" t="s">
        <v>37</v>
      </c>
      <c r="M30" s="32" t="s">
        <v>37</v>
      </c>
      <c r="N30" s="32" t="s">
        <v>37</v>
      </c>
      <c r="O30" s="32" t="s">
        <v>37</v>
      </c>
      <c r="P30" s="32" t="s">
        <v>37</v>
      </c>
      <c r="Q30" s="81">
        <v>17.732947315526797</v>
      </c>
      <c r="R30" s="81">
        <v>1.5577893691079117</v>
      </c>
      <c r="S30" s="247">
        <v>9.9582944554878221</v>
      </c>
      <c r="T30" s="81">
        <v>0.9146811025868945</v>
      </c>
      <c r="U30" s="81">
        <v>0.7952386764641568</v>
      </c>
      <c r="V30" s="247">
        <v>0.85727063383344271</v>
      </c>
      <c r="W30" s="81"/>
      <c r="Y30" s="1295"/>
      <c r="Z30" s="1296"/>
      <c r="AB30" s="75"/>
      <c r="AD30" s="75"/>
    </row>
    <row r="31" spans="1:30" ht="12.75" customHeight="1" x14ac:dyDescent="0.2">
      <c r="A31" s="484" t="s">
        <v>165</v>
      </c>
      <c r="B31" s="81">
        <v>77.566279539309363</v>
      </c>
      <c r="C31" s="81">
        <v>95.992520181843702</v>
      </c>
      <c r="D31" s="81">
        <v>86.725684675469481</v>
      </c>
      <c r="E31" s="81">
        <v>9.6614612302137601</v>
      </c>
      <c r="F31" s="81">
        <v>0.40570938101143111</v>
      </c>
      <c r="G31" s="81">
        <v>5.0605671753019514</v>
      </c>
      <c r="H31" s="81">
        <v>2.76777987286501</v>
      </c>
      <c r="I31" s="81">
        <v>0.31837964962966131</v>
      </c>
      <c r="J31" s="81">
        <v>1.5502201209628041</v>
      </c>
      <c r="K31" s="81">
        <v>12.42924110307877</v>
      </c>
      <c r="L31" s="81">
        <v>0.72408903064109242</v>
      </c>
      <c r="M31" s="81">
        <v>6.6107872962647551</v>
      </c>
      <c r="N31" s="81">
        <v>8.5698019343596261</v>
      </c>
      <c r="O31" s="81">
        <v>2.5330627165489989</v>
      </c>
      <c r="P31" s="81">
        <v>5.5690303027529007</v>
      </c>
      <c r="Q31" s="81">
        <v>20.999043037438398</v>
      </c>
      <c r="R31" s="81">
        <v>3.2571517471900915</v>
      </c>
      <c r="S31" s="81">
        <v>12.179817599017657</v>
      </c>
      <c r="T31" s="81">
        <v>1.4346774232525867</v>
      </c>
      <c r="U31" s="81">
        <v>0.75032807096587906</v>
      </c>
      <c r="V31" s="81">
        <v>1.0944977255125277</v>
      </c>
      <c r="W31" s="81"/>
      <c r="Y31" s="1297"/>
      <c r="Z31" s="1296"/>
      <c r="AB31" s="75"/>
      <c r="AD31" s="75"/>
    </row>
    <row r="32" spans="1:30" ht="12.75" customHeight="1" x14ac:dyDescent="0.2">
      <c r="A32" s="484">
        <v>1998</v>
      </c>
      <c r="B32" s="81">
        <v>78.020309710662445</v>
      </c>
      <c r="C32" s="81">
        <v>96.434905740481582</v>
      </c>
      <c r="D32" s="81">
        <v>86.959588650003724</v>
      </c>
      <c r="E32" s="81">
        <v>10.839396364686785</v>
      </c>
      <c r="F32" s="81">
        <v>0.39374779604997978</v>
      </c>
      <c r="G32" s="81">
        <v>5.7686054493642089</v>
      </c>
      <c r="H32" s="81">
        <v>2.504514774167764</v>
      </c>
      <c r="I32" s="81">
        <v>5.8703517700688601E-2</v>
      </c>
      <c r="J32" s="81">
        <v>1.3172072155806691</v>
      </c>
      <c r="K32" s="81">
        <v>13.343911138854548</v>
      </c>
      <c r="L32" s="81">
        <v>0.45245131375066838</v>
      </c>
      <c r="M32" s="81">
        <v>7.0858126649448785</v>
      </c>
      <c r="N32" s="81">
        <v>7.1637115155400517</v>
      </c>
      <c r="O32" s="81">
        <v>1.8294768659603</v>
      </c>
      <c r="P32" s="81">
        <v>4.5742324206275526</v>
      </c>
      <c r="Q32" s="81">
        <v>20.507622654394599</v>
      </c>
      <c r="R32" s="81">
        <v>2.2819281797109685</v>
      </c>
      <c r="S32" s="81">
        <v>11.660045085572431</v>
      </c>
      <c r="T32" s="81">
        <v>1.4720676349397841</v>
      </c>
      <c r="U32" s="81">
        <v>1.2831660798062317</v>
      </c>
      <c r="V32" s="81">
        <v>1.3803662644248504</v>
      </c>
      <c r="Y32" s="1297"/>
      <c r="Z32" s="1296"/>
      <c r="AB32" s="75"/>
      <c r="AD32" s="75"/>
    </row>
    <row r="33" spans="1:30" ht="12.75" customHeight="1" x14ac:dyDescent="0.2">
      <c r="A33" s="484">
        <v>1999</v>
      </c>
      <c r="B33" s="81">
        <v>75.033786945936768</v>
      </c>
      <c r="C33" s="81">
        <v>95.516093752245069</v>
      </c>
      <c r="D33" s="81">
        <v>84.973510449330661</v>
      </c>
      <c r="E33" s="81">
        <v>13.289134323312721</v>
      </c>
      <c r="F33" s="81">
        <v>0.85672659936582241</v>
      </c>
      <c r="G33" s="81">
        <v>7.2558932227828459</v>
      </c>
      <c r="H33" s="81">
        <v>2.3704562254785224</v>
      </c>
      <c r="I33" s="81">
        <v>0.49446937324600232</v>
      </c>
      <c r="J33" s="81">
        <v>1.4600709459528249</v>
      </c>
      <c r="K33" s="81">
        <v>15.659590548791243</v>
      </c>
      <c r="L33" s="81">
        <v>1.3511959726118248</v>
      </c>
      <c r="M33" s="81">
        <v>8.7159641687356704</v>
      </c>
      <c r="N33" s="81">
        <v>8.3240856553680835</v>
      </c>
      <c r="O33" s="81">
        <v>2.0881612229271109</v>
      </c>
      <c r="P33" s="81">
        <v>5.2978950396007747</v>
      </c>
      <c r="Q33" s="81">
        <v>23.983676204159327</v>
      </c>
      <c r="R33" s="81">
        <v>3.4393571955389355</v>
      </c>
      <c r="S33" s="81">
        <v>14.013859208336445</v>
      </c>
      <c r="T33" s="81">
        <v>0.98253684990678414</v>
      </c>
      <c r="U33" s="81">
        <v>1.0445490522151504</v>
      </c>
      <c r="V33" s="81">
        <v>1.0126303423347032</v>
      </c>
      <c r="Y33" s="1297"/>
      <c r="Z33" s="1296"/>
      <c r="AB33" s="75"/>
      <c r="AD33" s="75"/>
    </row>
    <row r="34" spans="1:30" ht="12.75" customHeight="1" x14ac:dyDescent="0.2">
      <c r="A34" s="484">
        <v>2000</v>
      </c>
      <c r="B34" s="81">
        <v>72.829533095606052</v>
      </c>
      <c r="C34" s="81">
        <v>95.304036427379771</v>
      </c>
      <c r="D34" s="81">
        <v>84.18888755002807</v>
      </c>
      <c r="E34" s="81">
        <v>13.892509576332538</v>
      </c>
      <c r="F34" s="81">
        <v>0.22464891314451169</v>
      </c>
      <c r="G34" s="81">
        <v>6.9843224802772514</v>
      </c>
      <c r="H34" s="81">
        <v>3.2361827445479419</v>
      </c>
      <c r="I34" s="81">
        <v>0.25665508262336556</v>
      </c>
      <c r="J34" s="81">
        <v>1.7302312973046918</v>
      </c>
      <c r="K34" s="81">
        <v>17.128692320880479</v>
      </c>
      <c r="L34" s="81">
        <v>0.48130399576787725</v>
      </c>
      <c r="M34" s="81">
        <v>8.7145537775819442</v>
      </c>
      <c r="N34" s="81">
        <v>8.9933546555179191</v>
      </c>
      <c r="O34" s="81">
        <v>3.1022465328266811</v>
      </c>
      <c r="P34" s="81">
        <v>6.0157945151623924</v>
      </c>
      <c r="Q34" s="81">
        <v>26.122046976398398</v>
      </c>
      <c r="R34" s="81">
        <v>3.5835505285945581</v>
      </c>
      <c r="S34" s="81">
        <v>14.730348292744337</v>
      </c>
      <c r="T34" s="81">
        <v>1.0484199279961017</v>
      </c>
      <c r="U34" s="81">
        <v>1.112413044027073</v>
      </c>
      <c r="V34" s="81">
        <v>1.080764157228129</v>
      </c>
      <c r="Y34" s="1297"/>
      <c r="Z34" s="1296"/>
      <c r="AB34" s="75"/>
      <c r="AD34" s="75"/>
    </row>
    <row r="35" spans="1:30" ht="12.75" customHeight="1" x14ac:dyDescent="0.2">
      <c r="A35" s="484">
        <v>2001</v>
      </c>
      <c r="B35" s="81">
        <v>71.964734462250021</v>
      </c>
      <c r="C35" s="81">
        <v>93.792921422816477</v>
      </c>
      <c r="D35" s="81">
        <v>82.568985984607636</v>
      </c>
      <c r="E35" s="81">
        <v>14.998706025353931</v>
      </c>
      <c r="F35" s="81">
        <v>0.6364657248161899</v>
      </c>
      <c r="G35" s="81">
        <v>8.022711475859035</v>
      </c>
      <c r="H35" s="81">
        <v>3.0238069703482915</v>
      </c>
      <c r="I35" s="81">
        <v>0.51339445390214267</v>
      </c>
      <c r="J35" s="81">
        <v>1.8043082085618407</v>
      </c>
      <c r="K35" s="81">
        <v>18.022512995702222</v>
      </c>
      <c r="L35" s="81">
        <v>1.1498601787183325</v>
      </c>
      <c r="M35" s="81">
        <v>9.8270196844208755</v>
      </c>
      <c r="N35" s="81">
        <v>9.2741347168312291</v>
      </c>
      <c r="O35" s="81">
        <v>4.0062311291803354</v>
      </c>
      <c r="P35" s="81">
        <v>6.7140421830118813</v>
      </c>
      <c r="Q35" s="81">
        <v>27.296647712533449</v>
      </c>
      <c r="R35" s="81">
        <v>5.1560913078986683</v>
      </c>
      <c r="S35" s="81">
        <v>16.541061867432756</v>
      </c>
      <c r="T35" s="81">
        <v>0.73861782521494468</v>
      </c>
      <c r="U35" s="81">
        <v>1.0509872692835476</v>
      </c>
      <c r="V35" s="81">
        <v>0.88995214795701671</v>
      </c>
      <c r="Y35" s="1297"/>
      <c r="Z35" s="1296"/>
      <c r="AB35" s="75"/>
      <c r="AD35" s="75"/>
    </row>
    <row r="36" spans="1:30" ht="12.75" customHeight="1" x14ac:dyDescent="0.2">
      <c r="A36" s="484">
        <v>2002</v>
      </c>
      <c r="B36" s="81">
        <v>74.095806416534018</v>
      </c>
      <c r="C36" s="81">
        <v>94.011906388105558</v>
      </c>
      <c r="D36" s="81">
        <v>83.748941615056609</v>
      </c>
      <c r="E36" s="81">
        <v>14.87731259129438</v>
      </c>
      <c r="F36" s="81">
        <v>1.0627907367207605</v>
      </c>
      <c r="G36" s="81">
        <v>8.182117995125159</v>
      </c>
      <c r="H36" s="81">
        <v>2.4993756474070965</v>
      </c>
      <c r="I36" s="81">
        <v>0.39492565345540409</v>
      </c>
      <c r="J36" s="81">
        <v>1.4794132925573971</v>
      </c>
      <c r="K36" s="81">
        <v>17.376688238701476</v>
      </c>
      <c r="L36" s="81">
        <v>1.4577163901761647</v>
      </c>
      <c r="M36" s="81">
        <v>9.661531287682557</v>
      </c>
      <c r="N36" s="81">
        <v>7.8591338857818451</v>
      </c>
      <c r="O36" s="81">
        <v>3.731209125633244</v>
      </c>
      <c r="P36" s="81">
        <v>5.8579134945760805</v>
      </c>
      <c r="Q36" s="81">
        <v>25.23582212448332</v>
      </c>
      <c r="R36" s="81">
        <v>5.1889255158094088</v>
      </c>
      <c r="S36" s="81">
        <v>15.519444782258638</v>
      </c>
      <c r="T36" s="81">
        <v>0.66837145898556738</v>
      </c>
      <c r="U36" s="81">
        <v>0.7991680960823514</v>
      </c>
      <c r="V36" s="81">
        <v>0.73161360268531495</v>
      </c>
      <c r="Y36" s="1297"/>
      <c r="Z36" s="1296"/>
      <c r="AB36" s="75"/>
      <c r="AD36" s="75"/>
    </row>
    <row r="37" spans="1:30" ht="12.75" customHeight="1" x14ac:dyDescent="0.2">
      <c r="A37" s="484">
        <v>2003</v>
      </c>
      <c r="B37" s="81">
        <v>75.125338367812986</v>
      </c>
      <c r="C37" s="81">
        <v>93.310809657011447</v>
      </c>
      <c r="D37" s="81">
        <v>84.026938821612191</v>
      </c>
      <c r="E37" s="81">
        <v>14.073339799663032</v>
      </c>
      <c r="F37" s="81">
        <v>1.1594913385995038</v>
      </c>
      <c r="G37" s="81">
        <v>7.7521442973147057</v>
      </c>
      <c r="H37" s="81">
        <v>2.142603406876066</v>
      </c>
      <c r="I37" s="81">
        <v>0.60427481416810525</v>
      </c>
      <c r="J37" s="81">
        <v>1.389607442065212</v>
      </c>
      <c r="K37" s="81">
        <v>16.215943206539098</v>
      </c>
      <c r="L37" s="81">
        <v>1.7637661527676092</v>
      </c>
      <c r="M37" s="81">
        <v>9.1417517393799184</v>
      </c>
      <c r="N37" s="81">
        <v>8.0559895284014225</v>
      </c>
      <c r="O37" s="81">
        <v>4.357948709749242</v>
      </c>
      <c r="P37" s="81">
        <v>6.2458367253196698</v>
      </c>
      <c r="Q37" s="81">
        <v>24.271932734940521</v>
      </c>
      <c r="R37" s="81">
        <v>6.1217148625168516</v>
      </c>
      <c r="S37" s="81">
        <v>15.387588464699588</v>
      </c>
      <c r="T37" s="81">
        <v>0.60272889724475032</v>
      </c>
      <c r="U37" s="81">
        <v>0.56747548047436913</v>
      </c>
      <c r="V37" s="81">
        <v>0.58547271368308029</v>
      </c>
      <c r="Y37" s="1297"/>
      <c r="Z37" s="1296"/>
      <c r="AB37" s="75"/>
      <c r="AD37" s="75"/>
    </row>
    <row r="38" spans="1:30" ht="12.75" customHeight="1" x14ac:dyDescent="0.2">
      <c r="A38" s="484">
        <v>2004</v>
      </c>
      <c r="B38" s="81">
        <v>78.432990303937117</v>
      </c>
      <c r="C38" s="81">
        <v>91.888822209290893</v>
      </c>
      <c r="D38" s="81">
        <v>84.958525914939244</v>
      </c>
      <c r="E38" s="81">
        <v>11.90541343149726</v>
      </c>
      <c r="F38" s="81">
        <v>1.6714417018642946</v>
      </c>
      <c r="G38" s="81">
        <v>6.943179837919633</v>
      </c>
      <c r="H38" s="81">
        <v>2.7149520941673391</v>
      </c>
      <c r="I38" s="81">
        <v>1.0529967132492972</v>
      </c>
      <c r="J38" s="81">
        <v>1.9089613435665347</v>
      </c>
      <c r="K38" s="81">
        <v>14.620365525664599</v>
      </c>
      <c r="L38" s="81">
        <v>2.7244384151135916</v>
      </c>
      <c r="M38" s="81">
        <v>8.8521411814861679</v>
      </c>
      <c r="N38" s="81">
        <v>6.0941408204861585</v>
      </c>
      <c r="O38" s="81">
        <v>4.8426631013576147</v>
      </c>
      <c r="P38" s="81">
        <v>5.4864703226715541</v>
      </c>
      <c r="Q38" s="81">
        <v>20.714506346150756</v>
      </c>
      <c r="R38" s="81">
        <v>7.5671015164712063</v>
      </c>
      <c r="S38" s="81">
        <v>14.338611504157722</v>
      </c>
      <c r="T38" s="81">
        <v>0.85250334991178356</v>
      </c>
      <c r="U38" s="81">
        <v>0.54407627424155425</v>
      </c>
      <c r="V38" s="81">
        <v>0.70286258090395193</v>
      </c>
      <c r="Y38" s="1297"/>
      <c r="Z38" s="1296"/>
      <c r="AB38" s="75"/>
      <c r="AD38" s="75"/>
    </row>
    <row r="39" spans="1:30" ht="12.75" customHeight="1" x14ac:dyDescent="0.2">
      <c r="A39" s="484">
        <v>2005</v>
      </c>
      <c r="B39" s="81">
        <v>78.914543436158297</v>
      </c>
      <c r="C39" s="81">
        <v>93.287083564310777</v>
      </c>
      <c r="D39" s="81">
        <v>85.887539741999802</v>
      </c>
      <c r="E39" s="81">
        <v>12.298341793663212</v>
      </c>
      <c r="F39" s="81">
        <v>1.3574779654578661</v>
      </c>
      <c r="G39" s="81">
        <v>6.9960478881001125</v>
      </c>
      <c r="H39" s="81">
        <v>1.8770499180073588</v>
      </c>
      <c r="I39" s="81">
        <v>0.64312137167753536</v>
      </c>
      <c r="J39" s="81">
        <v>1.2767881137973134</v>
      </c>
      <c r="K39" s="81">
        <v>14.175391711670571</v>
      </c>
      <c r="L39" s="81">
        <v>2.0005993371354016</v>
      </c>
      <c r="M39" s="81">
        <v>8.2728360018974261</v>
      </c>
      <c r="N39" s="81">
        <v>6.4337152074636101</v>
      </c>
      <c r="O39" s="81">
        <v>3.965314233383193</v>
      </c>
      <c r="P39" s="81">
        <v>5.2319390844811648</v>
      </c>
      <c r="Q39" s="81">
        <v>20.609106919134181</v>
      </c>
      <c r="R39" s="81">
        <v>5.9659135705185946</v>
      </c>
      <c r="S39" s="81">
        <v>13.50477508637859</v>
      </c>
      <c r="T39" s="81">
        <v>0.47634964470771657</v>
      </c>
      <c r="U39" s="81">
        <v>0.74700286517090597</v>
      </c>
      <c r="V39" s="81">
        <v>0.60768517162266711</v>
      </c>
      <c r="Y39" s="1298"/>
      <c r="Z39" s="1296"/>
      <c r="AB39" s="75"/>
      <c r="AD39" s="75"/>
    </row>
    <row r="40" spans="1:30" ht="12.75" customHeight="1" x14ac:dyDescent="0.2">
      <c r="A40" s="484">
        <v>2006</v>
      </c>
      <c r="B40" s="81">
        <v>79.372580069839202</v>
      </c>
      <c r="C40" s="81">
        <v>92.580747408465129</v>
      </c>
      <c r="D40" s="81">
        <v>85.826958794911562</v>
      </c>
      <c r="E40" s="81">
        <v>11.741501685559651</v>
      </c>
      <c r="F40" s="81">
        <v>1.6231500253695359</v>
      </c>
      <c r="G40" s="81">
        <v>6.8002938584772048</v>
      </c>
      <c r="H40" s="81">
        <v>2.0313005692214867</v>
      </c>
      <c r="I40" s="81">
        <v>0.95371416708865209</v>
      </c>
      <c r="J40" s="81">
        <v>1.5044392485541178</v>
      </c>
      <c r="K40" s="81">
        <v>13.772802254781137</v>
      </c>
      <c r="L40" s="81">
        <v>2.5768641924581881</v>
      </c>
      <c r="M40" s="81">
        <v>8.3047331070313231</v>
      </c>
      <c r="N40" s="81">
        <v>6.2673637974920444</v>
      </c>
      <c r="O40" s="81">
        <v>4.4052803187856684</v>
      </c>
      <c r="P40" s="81">
        <v>5.3547106219498959</v>
      </c>
      <c r="Q40" s="81">
        <v>20.040166052273182</v>
      </c>
      <c r="R40" s="81">
        <v>6.982144511243856</v>
      </c>
      <c r="S40" s="81">
        <v>13.65944372898122</v>
      </c>
      <c r="T40" s="81">
        <v>0.58725387788674743</v>
      </c>
      <c r="U40" s="81">
        <v>0.43710808029159692</v>
      </c>
      <c r="V40" s="81">
        <v>0.51359747610517315</v>
      </c>
      <c r="Y40" s="1297"/>
      <c r="Z40" s="1296"/>
      <c r="AB40" s="75"/>
      <c r="AD40" s="75"/>
    </row>
    <row r="41" spans="1:30" ht="12.75" customHeight="1" x14ac:dyDescent="0.2">
      <c r="A41" s="484">
        <v>2007</v>
      </c>
      <c r="B41" s="81">
        <v>82.646445847069415</v>
      </c>
      <c r="C41" s="81">
        <v>95.02394978763239</v>
      </c>
      <c r="D41" s="81">
        <v>88.601495465424506</v>
      </c>
      <c r="E41" s="81">
        <v>8.5689167088972233</v>
      </c>
      <c r="F41" s="81">
        <v>0.78353393478504363</v>
      </c>
      <c r="G41" s="81">
        <v>4.8100761178642415</v>
      </c>
      <c r="H41" s="81">
        <v>2.2449334033665713</v>
      </c>
      <c r="I41" s="81">
        <v>0.59927163730423127</v>
      </c>
      <c r="J41" s="81">
        <v>1.4457694353301389</v>
      </c>
      <c r="K41" s="81">
        <v>10.813850112263795</v>
      </c>
      <c r="L41" s="81">
        <v>1.3828055720892749</v>
      </c>
      <c r="M41" s="81">
        <v>6.25584555319438</v>
      </c>
      <c r="N41" s="81">
        <v>6.1151910922574295</v>
      </c>
      <c r="O41" s="81">
        <v>3.1907850010264265</v>
      </c>
      <c r="P41" s="81">
        <v>4.7106482413812332</v>
      </c>
      <c r="Q41" s="81">
        <v>16.929041204521226</v>
      </c>
      <c r="R41" s="81">
        <v>4.5735905731157018</v>
      </c>
      <c r="S41" s="81">
        <v>10.966493794575612</v>
      </c>
      <c r="T41" s="81">
        <v>0.42451294841328113</v>
      </c>
      <c r="U41" s="81">
        <v>0.40245963925036271</v>
      </c>
      <c r="V41" s="81">
        <v>0.4320107400005076</v>
      </c>
      <c r="Y41" s="1297"/>
      <c r="Z41" s="1296"/>
      <c r="AB41" s="75"/>
      <c r="AD41" s="75"/>
    </row>
    <row r="42" spans="1:30" ht="12.75" customHeight="1" x14ac:dyDescent="0.2">
      <c r="A42" s="484">
        <v>2008</v>
      </c>
      <c r="B42" s="81">
        <v>82.908747801150739</v>
      </c>
      <c r="C42" s="81">
        <v>95.368493746861148</v>
      </c>
      <c r="D42" s="81">
        <v>88.952112222939036</v>
      </c>
      <c r="E42" s="81">
        <v>7.276422622661828</v>
      </c>
      <c r="F42" s="81">
        <v>0.37444964476092818</v>
      </c>
      <c r="G42" s="81">
        <v>3.9409969183382083</v>
      </c>
      <c r="H42" s="81">
        <v>2.2410323492078015</v>
      </c>
      <c r="I42" s="81">
        <v>0.33780613915973817</v>
      </c>
      <c r="J42" s="81">
        <v>1.3153165144762067</v>
      </c>
      <c r="K42" s="81">
        <v>9.5174549718696291</v>
      </c>
      <c r="L42" s="81">
        <v>0.71225578392066635</v>
      </c>
      <c r="M42" s="81">
        <v>5.256313432814415</v>
      </c>
      <c r="N42" s="81">
        <v>6.8944194842821398</v>
      </c>
      <c r="O42" s="81">
        <v>3.1809795907711416</v>
      </c>
      <c r="P42" s="81">
        <v>5.0846220928935741</v>
      </c>
      <c r="Q42" s="81">
        <v>16.411874456151768</v>
      </c>
      <c r="R42" s="81">
        <v>3.893235374691808</v>
      </c>
      <c r="S42" s="81">
        <v>10.340935525707989</v>
      </c>
      <c r="T42" s="81">
        <v>0.67937774269574902</v>
      </c>
      <c r="U42" s="81">
        <v>0.73827087844584016</v>
      </c>
      <c r="V42" s="81">
        <v>0.70695225134862028</v>
      </c>
      <c r="Y42" s="1297"/>
      <c r="Z42" s="1296"/>
      <c r="AB42" s="75"/>
      <c r="AD42" s="75"/>
    </row>
    <row r="43" spans="1:30" ht="12.75" customHeight="1" x14ac:dyDescent="0.2">
      <c r="A43" s="484">
        <v>2009</v>
      </c>
      <c r="B43" s="81">
        <v>83.379489954733202</v>
      </c>
      <c r="C43" s="81">
        <v>95.150719007982175</v>
      </c>
      <c r="D43" s="81">
        <v>89.13319224749084</v>
      </c>
      <c r="E43" s="81">
        <v>6.2096430493949653</v>
      </c>
      <c r="F43" s="81">
        <v>0.42992278631507097</v>
      </c>
      <c r="G43" s="81">
        <v>3.3860477263619639</v>
      </c>
      <c r="H43" s="81">
        <v>2.9271860793827971</v>
      </c>
      <c r="I43" s="81">
        <v>0.38736850065307782</v>
      </c>
      <c r="J43" s="81">
        <v>1.6862443430747356</v>
      </c>
      <c r="K43" s="81">
        <v>9.1368291287777623</v>
      </c>
      <c r="L43" s="81">
        <v>0.81729128696814879</v>
      </c>
      <c r="M43" s="81">
        <v>5.0722920694366991</v>
      </c>
      <c r="N43" s="81">
        <v>6.6053288130885583</v>
      </c>
      <c r="O43" s="81">
        <v>3.3097974024963186</v>
      </c>
      <c r="P43" s="81">
        <v>4.9929977067720834</v>
      </c>
      <c r="Q43" s="81">
        <v>15.742157941866321</v>
      </c>
      <c r="R43" s="81">
        <v>4.1270886894644674</v>
      </c>
      <c r="S43" s="81">
        <v>10.065289776208783</v>
      </c>
      <c r="T43" s="81">
        <v>0.87835210339819114</v>
      </c>
      <c r="U43" s="81">
        <v>0.72219230255326183</v>
      </c>
      <c r="V43" s="81">
        <v>0.80151797630109578</v>
      </c>
      <c r="Y43" s="1298"/>
      <c r="Z43" s="1296"/>
      <c r="AB43" s="75"/>
      <c r="AD43" s="75"/>
    </row>
    <row r="44" spans="1:30" ht="12.75" customHeight="1" x14ac:dyDescent="0.2">
      <c r="A44" s="484">
        <v>2010</v>
      </c>
      <c r="B44" s="81">
        <v>82.862652181123096</v>
      </c>
      <c r="C44" s="81">
        <v>95.776747259893313</v>
      </c>
      <c r="D44" s="81">
        <v>89.150801315490781</v>
      </c>
      <c r="E44" s="81">
        <v>6.0165808255926798</v>
      </c>
      <c r="F44" s="81">
        <v>0.49907594330165028</v>
      </c>
      <c r="G44" s="81">
        <v>3.3310659855677009</v>
      </c>
      <c r="H44" s="81">
        <v>2.18013638331306</v>
      </c>
      <c r="I44" s="81">
        <v>0.47860941682534525</v>
      </c>
      <c r="J44" s="81">
        <v>1.3516906873406973</v>
      </c>
      <c r="K44" s="81">
        <v>8.1967172089057403</v>
      </c>
      <c r="L44" s="81">
        <v>0.97768536012699547</v>
      </c>
      <c r="M44" s="81">
        <v>4.6827566729083987</v>
      </c>
      <c r="N44" s="81">
        <v>8.0993588982448319</v>
      </c>
      <c r="O44" s="81">
        <v>2.7347209538857338</v>
      </c>
      <c r="P44" s="81">
        <v>5.4863935677235656</v>
      </c>
      <c r="Q44" s="81">
        <v>16.296076107150572</v>
      </c>
      <c r="R44" s="81">
        <v>3.7124063140127292</v>
      </c>
      <c r="S44" s="81">
        <v>10.169150240631964</v>
      </c>
      <c r="T44" s="81">
        <v>0.84127171172514359</v>
      </c>
      <c r="U44" s="81">
        <v>0.51084642609571362</v>
      </c>
      <c r="V44" s="81">
        <v>0.68004844387549301</v>
      </c>
      <c r="Y44" s="1298"/>
      <c r="Z44" s="1296"/>
      <c r="AB44" s="75"/>
      <c r="AD44" s="75"/>
    </row>
    <row r="45" spans="1:30" ht="12.75" customHeight="1" x14ac:dyDescent="0.2">
      <c r="A45" s="484">
        <v>2011</v>
      </c>
      <c r="B45" s="81">
        <v>86.37120007640705</v>
      </c>
      <c r="C45" s="81">
        <v>95.657977247163515</v>
      </c>
      <c r="D45" s="81">
        <v>90.873033330504796</v>
      </c>
      <c r="E45" s="81">
        <v>4.9285488655356025</v>
      </c>
      <c r="F45" s="81">
        <v>0.38933327012139562</v>
      </c>
      <c r="G45" s="81">
        <v>2.7307368315193572</v>
      </c>
      <c r="H45" s="81">
        <v>1.4990045649786907</v>
      </c>
      <c r="I45" s="81">
        <v>0.31213761361840525</v>
      </c>
      <c r="J45" s="81">
        <v>0.92402720100777314</v>
      </c>
      <c r="K45" s="81">
        <v>6.4275534305142932</v>
      </c>
      <c r="L45" s="81">
        <v>0.70147088373980093</v>
      </c>
      <c r="M45" s="81">
        <v>3.6547640325271304</v>
      </c>
      <c r="N45" s="81">
        <v>6.2146389684594894</v>
      </c>
      <c r="O45" s="81">
        <v>2.7686503426139817</v>
      </c>
      <c r="P45" s="81">
        <v>4.5424301676005232</v>
      </c>
      <c r="Q45" s="81">
        <v>12.642192398973783</v>
      </c>
      <c r="R45" s="81">
        <v>3.4701212263537826</v>
      </c>
      <c r="S45" s="81">
        <v>8.1971942001276545</v>
      </c>
      <c r="T45" s="81">
        <v>0.98660752461779166</v>
      </c>
      <c r="U45" s="81">
        <v>0.87190152647855657</v>
      </c>
      <c r="V45" s="81">
        <v>0.9297724693654742</v>
      </c>
      <c r="X45" s="75"/>
      <c r="Y45" s="1296"/>
      <c r="Z45" s="1296"/>
      <c r="AB45" s="75"/>
      <c r="AD45" s="75"/>
    </row>
    <row r="46" spans="1:30" ht="12.75" customHeight="1" x14ac:dyDescent="0.2">
      <c r="A46" s="484" t="s">
        <v>89</v>
      </c>
      <c r="B46" s="81">
        <v>85.365800498398642</v>
      </c>
      <c r="C46" s="81">
        <v>97.761007690673566</v>
      </c>
      <c r="D46" s="81">
        <v>91.402365678194599</v>
      </c>
      <c r="E46" s="81">
        <v>5.1218960063477184</v>
      </c>
      <c r="F46" s="81">
        <v>0.26868767877001154</v>
      </c>
      <c r="G46" s="81">
        <v>2.7590135087142054</v>
      </c>
      <c r="H46" s="81">
        <v>2.1966771187690601</v>
      </c>
      <c r="I46" s="81">
        <v>0.23498601752897541</v>
      </c>
      <c r="J46" s="81">
        <v>1.2414491514733199</v>
      </c>
      <c r="K46" s="81">
        <v>7.318573125116778</v>
      </c>
      <c r="L46" s="81">
        <v>0.50367369629898695</v>
      </c>
      <c r="M46" s="81">
        <v>4.0004626601875248</v>
      </c>
      <c r="N46" s="81">
        <v>6.4240204397527947</v>
      </c>
      <c r="O46" s="81">
        <v>1.6296332920124863</v>
      </c>
      <c r="P46" s="81">
        <v>4.0882754491582327</v>
      </c>
      <c r="Q46" s="81">
        <v>13.742593564869573</v>
      </c>
      <c r="R46" s="81">
        <v>2.1333069883114733</v>
      </c>
      <c r="S46" s="81">
        <v>8.0887381093457584</v>
      </c>
      <c r="T46" s="81">
        <v>0.89160593673335098</v>
      </c>
      <c r="U46" s="81">
        <v>0.10568532101433506</v>
      </c>
      <c r="V46" s="81">
        <v>0.50889621246365013</v>
      </c>
      <c r="X46" s="75"/>
      <c r="Y46" s="1296"/>
      <c r="Z46" s="1296"/>
    </row>
    <row r="47" spans="1:30" ht="12.75" customHeight="1" x14ac:dyDescent="0.2">
      <c r="A47" s="484" t="s">
        <v>90</v>
      </c>
      <c r="B47" s="81">
        <v>86.402957141522137</v>
      </c>
      <c r="C47" s="81">
        <v>96.218234949002138</v>
      </c>
      <c r="D47" s="81">
        <v>91.163232014389834</v>
      </c>
      <c r="E47" s="81">
        <v>4.9250925245661179</v>
      </c>
      <c r="F47" s="81">
        <v>0.26477855143365314</v>
      </c>
      <c r="G47" s="81">
        <v>2.639213610307785</v>
      </c>
      <c r="H47" s="81">
        <v>1.8276363402003879</v>
      </c>
      <c r="I47" s="81">
        <v>0.23314843467513455</v>
      </c>
      <c r="J47" s="81">
        <v>1.0452210187376914</v>
      </c>
      <c r="K47" s="81">
        <v>6.7527288647665058</v>
      </c>
      <c r="L47" s="81">
        <v>0.49792698610878772</v>
      </c>
      <c r="M47" s="81">
        <v>3.6844346290454766</v>
      </c>
      <c r="N47" s="81">
        <v>4.3802405550565329</v>
      </c>
      <c r="O47" s="81">
        <v>1.3856011924833276</v>
      </c>
      <c r="P47" s="81">
        <v>2.9290925782875585</v>
      </c>
      <c r="Q47" s="81">
        <v>11.132969419823038</v>
      </c>
      <c r="R47" s="81">
        <v>1.8835281785921154</v>
      </c>
      <c r="S47" s="81">
        <v>6.6135272073330356</v>
      </c>
      <c r="T47" s="81">
        <v>2.4640734386546037</v>
      </c>
      <c r="U47" s="81">
        <v>1.898236872405102</v>
      </c>
      <c r="V47" s="81">
        <v>2.223240778280255</v>
      </c>
      <c r="X47" s="75"/>
      <c r="Y47" s="1296"/>
      <c r="Z47" s="1296"/>
      <c r="AA47" s="75"/>
    </row>
    <row r="48" spans="1:30" ht="12.75" customHeight="1" x14ac:dyDescent="0.2">
      <c r="A48" s="484">
        <v>2013</v>
      </c>
      <c r="B48" s="81">
        <v>87.681091363647312</v>
      </c>
      <c r="C48" s="81">
        <v>96.197962221174862</v>
      </c>
      <c r="D48" s="81">
        <v>91.772126259237922</v>
      </c>
      <c r="E48" s="81">
        <v>3.8890075619466189</v>
      </c>
      <c r="F48" s="81">
        <v>0.42121080564378854</v>
      </c>
      <c r="G48" s="81">
        <v>2.236051512265115</v>
      </c>
      <c r="H48" s="81">
        <v>1.4894641525771619</v>
      </c>
      <c r="I48" s="81">
        <v>0.32329969348366261</v>
      </c>
      <c r="J48" s="81">
        <v>0.91954826666862055</v>
      </c>
      <c r="K48" s="81">
        <v>5.3784717145237808</v>
      </c>
      <c r="L48" s="81">
        <v>0.74451049912745115</v>
      </c>
      <c r="M48" s="81">
        <v>3.1555997789337358</v>
      </c>
      <c r="N48" s="81">
        <v>4.2604951228335715</v>
      </c>
      <c r="O48" s="81">
        <v>1.2163485957145959</v>
      </c>
      <c r="P48" s="81">
        <v>2.7905421596219915</v>
      </c>
      <c r="Q48" s="81">
        <v>9.6389668373573514</v>
      </c>
      <c r="R48" s="81">
        <v>1.960859094842047</v>
      </c>
      <c r="S48" s="81">
        <v>5.9461419385557273</v>
      </c>
      <c r="T48" s="81">
        <v>2.6799417989947147</v>
      </c>
      <c r="U48" s="81">
        <v>1.8411786839830011</v>
      </c>
      <c r="V48" s="81">
        <v>2.2817318022034714</v>
      </c>
      <c r="X48" s="75"/>
      <c r="Y48" s="1296"/>
      <c r="Z48" s="1296"/>
      <c r="AA48" s="75"/>
    </row>
    <row r="49" spans="1:27" ht="12.75" customHeight="1" x14ac:dyDescent="0.2">
      <c r="A49" s="484">
        <v>2014</v>
      </c>
      <c r="B49" s="81">
        <v>89.366445733468964</v>
      </c>
      <c r="C49" s="81">
        <v>96.735945731462351</v>
      </c>
      <c r="D49" s="81">
        <v>92.944720044100663</v>
      </c>
      <c r="E49" s="81">
        <v>3.900586275210296</v>
      </c>
      <c r="F49" s="81">
        <v>0.54777797484924828</v>
      </c>
      <c r="G49" s="81">
        <v>2.2747143527400477</v>
      </c>
      <c r="H49" s="81">
        <v>1.5464702185571308</v>
      </c>
      <c r="I49" s="81">
        <v>0.2079741499646757</v>
      </c>
      <c r="J49" s="81">
        <v>0.89741936038795667</v>
      </c>
      <c r="K49" s="81">
        <v>5.4470564937674268</v>
      </c>
      <c r="L49" s="81">
        <v>0.75575212481392395</v>
      </c>
      <c r="M49" s="81">
        <v>3.1721337131280043</v>
      </c>
      <c r="N49" s="81">
        <v>3.5013666796250709</v>
      </c>
      <c r="O49" s="81">
        <v>1.8366112328375175</v>
      </c>
      <c r="P49" s="81">
        <v>2.6905898704333659</v>
      </c>
      <c r="Q49" s="81">
        <v>8.9484231733924986</v>
      </c>
      <c r="R49" s="81">
        <v>2.5923633576514415</v>
      </c>
      <c r="S49" s="81">
        <v>5.8627235835613707</v>
      </c>
      <c r="T49" s="81">
        <v>1.6851310931395562</v>
      </c>
      <c r="U49" s="81">
        <v>0.67169091088601951</v>
      </c>
      <c r="V49" s="81">
        <v>1.1925563723412143</v>
      </c>
      <c r="X49" s="75"/>
      <c r="Y49" s="1296"/>
      <c r="Z49" s="1296"/>
      <c r="AA49" s="75"/>
    </row>
    <row r="50" spans="1:27" x14ac:dyDescent="0.2">
      <c r="A50" s="484">
        <v>2015</v>
      </c>
      <c r="B50" s="81">
        <v>87.53208688467403</v>
      </c>
      <c r="C50" s="81">
        <v>96.470708144225355</v>
      </c>
      <c r="D50" s="81">
        <v>91.787612197805728</v>
      </c>
      <c r="E50" s="81">
        <v>4.4334789035100357</v>
      </c>
      <c r="F50" s="81">
        <v>0.20945825017007194</v>
      </c>
      <c r="G50" s="81">
        <v>2.4135932127797752</v>
      </c>
      <c r="H50" s="81">
        <v>1.9969545433703404</v>
      </c>
      <c r="I50" s="81">
        <v>0.16029936415638046</v>
      </c>
      <c r="J50" s="81">
        <v>1.1209351229752516</v>
      </c>
      <c r="K50" s="81">
        <v>6.4304334468803761</v>
      </c>
      <c r="L50" s="81">
        <v>0.36975761432645238</v>
      </c>
      <c r="M50" s="81">
        <v>3.5345283357550268</v>
      </c>
      <c r="N50" s="81">
        <v>3.3398083087766914</v>
      </c>
      <c r="O50" s="81">
        <v>1.1671081021220395</v>
      </c>
      <c r="P50" s="81">
        <v>2.3348138076067007</v>
      </c>
      <c r="Q50" s="81">
        <v>9.770241755657068</v>
      </c>
      <c r="R50" s="81">
        <v>1.5368657164484918</v>
      </c>
      <c r="S50" s="81">
        <v>5.8693421433617274</v>
      </c>
      <c r="T50" s="81">
        <v>2.6976713596682056</v>
      </c>
      <c r="U50" s="81">
        <v>1.9924261393269342</v>
      </c>
      <c r="V50" s="81">
        <v>2.3430456588341055</v>
      </c>
      <c r="X50" s="75"/>
      <c r="Y50" s="1299"/>
      <c r="Z50" s="1299"/>
      <c r="AA50" s="75"/>
    </row>
    <row r="51" spans="1:27" x14ac:dyDescent="0.2">
      <c r="A51" s="484">
        <v>2016</v>
      </c>
      <c r="B51" s="81">
        <v>89.188401603486028</v>
      </c>
      <c r="C51" s="81">
        <v>97.6761813479431</v>
      </c>
      <c r="D51" s="81">
        <v>92.96545618727572</v>
      </c>
      <c r="E51" s="81">
        <v>3.2986647417728028</v>
      </c>
      <c r="F51" s="81">
        <v>7.9355860085364577E-2</v>
      </c>
      <c r="G51" s="81">
        <v>1.8932241835168864</v>
      </c>
      <c r="H51" s="81">
        <v>1.8125779069950518</v>
      </c>
      <c r="I51" s="81">
        <v>0.18807959397854629</v>
      </c>
      <c r="J51" s="81">
        <v>1.0991898526867341</v>
      </c>
      <c r="K51" s="81">
        <v>5.1112426487678544</v>
      </c>
      <c r="L51" s="81">
        <v>0.26743545406391089</v>
      </c>
      <c r="M51" s="81">
        <v>2.9924140362036207</v>
      </c>
      <c r="N51" s="81">
        <v>3.858533951110652</v>
      </c>
      <c r="O51" s="81">
        <v>1.0848121625653444</v>
      </c>
      <c r="P51" s="81">
        <v>2.6055619696689987</v>
      </c>
      <c r="Q51" s="81">
        <v>8.9697765998785073</v>
      </c>
      <c r="R51" s="81">
        <v>1.3522476166292554</v>
      </c>
      <c r="S51" s="81">
        <v>5.5979760058726189</v>
      </c>
      <c r="T51" s="81">
        <v>1.7999999999999998</v>
      </c>
      <c r="U51" s="81">
        <v>0.97157103542763312</v>
      </c>
      <c r="V51" s="81">
        <v>1.4365678068513739</v>
      </c>
      <c r="X51" s="75"/>
      <c r="AA51" s="75"/>
    </row>
    <row r="52" spans="1:27" x14ac:dyDescent="0.2">
      <c r="A52" s="484">
        <v>2017</v>
      </c>
      <c r="B52" s="81">
        <v>87.982832618025753</v>
      </c>
      <c r="C52" s="81">
        <v>96.058443764865785</v>
      </c>
      <c r="D52" s="81">
        <v>91.786414108425859</v>
      </c>
      <c r="E52" s="81">
        <v>3.8626609442060089</v>
      </c>
      <c r="F52" s="81">
        <v>0.27183146449201495</v>
      </c>
      <c r="G52" s="81">
        <v>2.2044415414761596</v>
      </c>
      <c r="H52" s="81">
        <v>1.1224826675470452</v>
      </c>
      <c r="I52" s="81">
        <v>0.13591573224600748</v>
      </c>
      <c r="J52" s="81">
        <v>0.63683866753755713</v>
      </c>
      <c r="K52" s="81">
        <v>4.9851436117530543</v>
      </c>
      <c r="L52" s="81">
        <v>0.4077471967380224</v>
      </c>
      <c r="M52" s="81">
        <v>2.8412802090137168</v>
      </c>
      <c r="N52" s="81">
        <v>3.6975899636843841</v>
      </c>
      <c r="O52" s="81">
        <v>1.6649677200135917</v>
      </c>
      <c r="P52" s="81">
        <v>2.7596342259960811</v>
      </c>
      <c r="Q52" s="81">
        <v>8.6827335754374388</v>
      </c>
      <c r="R52" s="81">
        <v>2.0727149167516141</v>
      </c>
      <c r="S52" s="81">
        <v>5.6009144350097984</v>
      </c>
      <c r="T52" s="81">
        <v>3.33443380653681</v>
      </c>
      <c r="U52" s="81">
        <v>1.8688413183826029</v>
      </c>
      <c r="V52" s="81">
        <v>2.6126714565643372</v>
      </c>
      <c r="W52" s="1300"/>
      <c r="AA52" s="75"/>
    </row>
    <row r="53" spans="1:27" x14ac:dyDescent="0.2">
      <c r="A53" s="484">
        <v>2018</v>
      </c>
      <c r="B53" s="81">
        <v>86.577476853126726</v>
      </c>
      <c r="C53" s="81">
        <v>95.563667418635262</v>
      </c>
      <c r="D53" s="81">
        <v>90.650494902245612</v>
      </c>
      <c r="E53" s="81">
        <v>4.2276302877211247</v>
      </c>
      <c r="F53" s="81">
        <v>0.38421723081400205</v>
      </c>
      <c r="G53" s="81">
        <v>2.4629016482325383</v>
      </c>
      <c r="H53" s="81">
        <v>1.5713719305820291</v>
      </c>
      <c r="I53" s="81">
        <v>0.39080806440215138</v>
      </c>
      <c r="J53" s="81">
        <v>1.0383107720050773</v>
      </c>
      <c r="K53" s="81">
        <v>5.799002218303154</v>
      </c>
      <c r="L53" s="81">
        <v>0.77502529521615338</v>
      </c>
      <c r="M53" s="81">
        <v>3.5012124202376156</v>
      </c>
      <c r="N53" s="81">
        <v>4.1577730510540363</v>
      </c>
      <c r="O53" s="81">
        <v>1.882838548286242</v>
      </c>
      <c r="P53" s="81">
        <v>3.1246016705221562</v>
      </c>
      <c r="Q53" s="81">
        <v>9.9567752693572036</v>
      </c>
      <c r="R53" s="81">
        <v>2.6578638435023949</v>
      </c>
      <c r="S53" s="81">
        <v>6.6258140907597793</v>
      </c>
      <c r="T53" s="81">
        <v>3.4657478775161699</v>
      </c>
      <c r="U53" s="81">
        <v>1.7784687378625079</v>
      </c>
      <c r="V53" s="81">
        <v>2.7236910069939797</v>
      </c>
      <c r="W53" s="1300"/>
      <c r="AA53" s="75"/>
    </row>
    <row r="54" spans="1:27" ht="6" customHeight="1" x14ac:dyDescent="0.2">
      <c r="A54" s="233"/>
      <c r="B54" s="233"/>
      <c r="C54" s="205"/>
      <c r="D54" s="205"/>
      <c r="E54" s="205"/>
      <c r="F54" s="1073"/>
      <c r="G54" s="1073"/>
      <c r="H54" s="1073"/>
      <c r="I54" s="1073"/>
      <c r="J54" s="1073"/>
      <c r="K54" s="1073"/>
      <c r="L54" s="1073"/>
      <c r="M54" s="1073"/>
      <c r="N54" s="1073"/>
      <c r="O54" s="1073"/>
      <c r="P54" s="1073"/>
      <c r="Q54" s="1073"/>
      <c r="R54" s="1073"/>
      <c r="S54" s="1073"/>
      <c r="T54" s="1073"/>
      <c r="U54" s="205"/>
      <c r="V54" s="205"/>
    </row>
    <row r="55" spans="1:27" s="3" customFormat="1" ht="43.5" customHeight="1" x14ac:dyDescent="0.2">
      <c r="A55" s="1325" t="s">
        <v>283</v>
      </c>
      <c r="B55" s="1325"/>
      <c r="C55" s="1325"/>
      <c r="D55" s="1325"/>
      <c r="E55" s="1325"/>
      <c r="F55" s="1325"/>
      <c r="G55" s="1325"/>
      <c r="H55" s="1325"/>
      <c r="I55" s="1325"/>
      <c r="J55" s="1325"/>
      <c r="K55" s="1325"/>
      <c r="L55" s="1325"/>
      <c r="M55" s="1325"/>
      <c r="N55" s="1325"/>
      <c r="O55" s="1325"/>
      <c r="P55" s="1325"/>
      <c r="Q55" s="1325"/>
      <c r="R55" s="1325"/>
      <c r="S55" s="1325"/>
      <c r="T55" s="1325"/>
      <c r="U55" s="1325"/>
      <c r="V55" s="1325"/>
      <c r="W55" s="38"/>
      <c r="X55" s="38"/>
    </row>
    <row r="56" spans="1:27" s="3" customFormat="1" ht="6" customHeight="1" x14ac:dyDescent="0.2">
      <c r="A56" s="1278"/>
      <c r="B56" s="1276"/>
      <c r="C56" s="1276"/>
      <c r="D56" s="1276"/>
      <c r="E56" s="1276"/>
      <c r="F56" s="1276"/>
      <c r="G56" s="1276"/>
      <c r="H56" s="1276"/>
      <c r="I56" s="1276"/>
      <c r="J56" s="1276"/>
      <c r="K56" s="1276"/>
      <c r="L56" s="1276"/>
      <c r="M56" s="1276"/>
      <c r="N56" s="1276"/>
      <c r="O56" s="1276"/>
      <c r="P56" s="1276"/>
      <c r="Q56" s="1276"/>
      <c r="R56" s="1276"/>
      <c r="S56" s="1276"/>
      <c r="T56" s="1276"/>
      <c r="U56" s="1276"/>
      <c r="V56" s="1276"/>
      <c r="W56" s="38"/>
      <c r="X56" s="38"/>
    </row>
    <row r="57" spans="1:27" ht="12.75" customHeight="1" x14ac:dyDescent="0.2">
      <c r="A57" s="1325" t="s">
        <v>194</v>
      </c>
      <c r="B57" s="1325"/>
      <c r="C57" s="1325"/>
      <c r="D57" s="1325"/>
      <c r="E57" s="1325"/>
      <c r="F57" s="1325"/>
      <c r="G57" s="1325"/>
      <c r="H57" s="1325"/>
      <c r="I57" s="1325"/>
      <c r="J57" s="1325"/>
      <c r="K57" s="1325"/>
      <c r="L57" s="1325"/>
      <c r="M57" s="1325"/>
      <c r="N57" s="1325"/>
      <c r="O57" s="1325"/>
      <c r="P57" s="1325"/>
      <c r="Q57" s="1325"/>
      <c r="R57" s="1325"/>
      <c r="S57" s="1325"/>
      <c r="T57" s="1325"/>
      <c r="U57" s="1325"/>
      <c r="V57" s="1325"/>
    </row>
    <row r="58" spans="1:27" x14ac:dyDescent="0.2">
      <c r="A58" s="72"/>
      <c r="B58" s="72"/>
      <c r="C58" s="72"/>
      <c r="D58" s="72"/>
      <c r="E58" s="72"/>
      <c r="F58" s="72"/>
      <c r="G58" s="72"/>
      <c r="H58" s="798"/>
      <c r="I58" s="798"/>
      <c r="J58" s="798"/>
      <c r="K58" s="72"/>
      <c r="L58" s="72"/>
      <c r="M58" s="72"/>
      <c r="N58" s="72"/>
      <c r="O58" s="72"/>
      <c r="P58" s="72"/>
      <c r="Q58" s="72"/>
      <c r="R58" s="72"/>
      <c r="S58" s="72"/>
    </row>
    <row r="59" spans="1:27" x14ac:dyDescent="0.2">
      <c r="J59" s="223"/>
    </row>
    <row r="60" spans="1:27" x14ac:dyDescent="0.2">
      <c r="F60" s="1302"/>
      <c r="G60" s="1302"/>
      <c r="H60" s="1302"/>
      <c r="I60" s="1301"/>
    </row>
  </sheetData>
  <mergeCells count="12">
    <mergeCell ref="X1:AA1"/>
    <mergeCell ref="T1:V1"/>
    <mergeCell ref="N3:P3"/>
    <mergeCell ref="T3:V3"/>
    <mergeCell ref="A55:V55"/>
    <mergeCell ref="K3:M3"/>
    <mergeCell ref="A57:V57"/>
    <mergeCell ref="A2:V2"/>
    <mergeCell ref="B3:D3"/>
    <mergeCell ref="Q3:S3"/>
    <mergeCell ref="E3:G3"/>
    <mergeCell ref="H3:J3"/>
  </mergeCells>
  <hyperlinks>
    <hyperlink ref="X1:AA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A27"/>
  <sheetViews>
    <sheetView workbookViewId="0">
      <pane ySplit="4" topLeftCell="A5" activePane="bottomLeft" state="frozen"/>
      <selection activeCell="A2" sqref="A2:XFD2"/>
      <selection pane="bottomLeft" activeCell="S20" sqref="S20"/>
    </sheetView>
  </sheetViews>
  <sheetFormatPr defaultColWidth="9.140625" defaultRowHeight="12.75" x14ac:dyDescent="0.2"/>
  <cols>
    <col min="1" max="1" width="6.7109375" style="18" customWidth="1"/>
    <col min="2" max="2" width="6.5703125" style="18" customWidth="1"/>
    <col min="3"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3" width="6.7109375" style="1281" customWidth="1"/>
    <col min="14" max="15" width="6.7109375" style="18" customWidth="1"/>
    <col min="16" max="16" width="6.7109375" style="553" customWidth="1"/>
    <col min="17" max="18" width="6.7109375" style="18" customWidth="1"/>
    <col min="19" max="19" width="6.7109375" style="553" customWidth="1"/>
    <col min="20" max="21" width="6.7109375" style="18" customWidth="1"/>
    <col min="22" max="22" width="6.7109375" style="553" customWidth="1"/>
    <col min="23" max="25" width="8.7109375" style="18" customWidth="1"/>
    <col min="26" max="16384" width="9.140625" style="18"/>
  </cols>
  <sheetData>
    <row r="1" spans="1:27" s="74" customFormat="1" ht="30" customHeight="1" x14ac:dyDescent="0.25">
      <c r="A1" s="349"/>
      <c r="B1" s="222"/>
      <c r="C1" s="222"/>
      <c r="D1" s="550"/>
      <c r="T1" s="1321" t="s">
        <v>200</v>
      </c>
      <c r="U1" s="1322"/>
      <c r="V1" s="1322"/>
      <c r="X1" s="1311" t="s">
        <v>328</v>
      </c>
      <c r="Y1" s="1311"/>
      <c r="Z1" s="1312"/>
      <c r="AA1" s="1312"/>
    </row>
    <row r="2" spans="1:27" s="220" customFormat="1" ht="15" customHeight="1" x14ac:dyDescent="0.2">
      <c r="A2" s="1378" t="s">
        <v>509</v>
      </c>
      <c r="B2" s="1378"/>
      <c r="C2" s="1378"/>
      <c r="D2" s="1378"/>
      <c r="E2" s="1378"/>
      <c r="F2" s="1378"/>
      <c r="G2" s="1378"/>
      <c r="H2" s="1378"/>
      <c r="I2" s="1378"/>
      <c r="J2" s="1378"/>
      <c r="K2" s="1379"/>
      <c r="L2" s="1379"/>
      <c r="M2" s="1379"/>
      <c r="N2" s="1378"/>
      <c r="O2" s="1378"/>
      <c r="P2" s="1378"/>
      <c r="Q2" s="1378"/>
      <c r="R2" s="1378"/>
      <c r="S2" s="1378"/>
      <c r="T2" s="1378"/>
      <c r="U2" s="1378"/>
      <c r="V2" s="1378"/>
    </row>
    <row r="3" spans="1:27" ht="45" customHeight="1" x14ac:dyDescent="0.2">
      <c r="B3" s="1326" t="s">
        <v>25</v>
      </c>
      <c r="C3" s="1326"/>
      <c r="D3" s="1326"/>
      <c r="E3" s="1326" t="s">
        <v>1</v>
      </c>
      <c r="F3" s="1326"/>
      <c r="G3" s="1326"/>
      <c r="H3" s="1326" t="s">
        <v>2</v>
      </c>
      <c r="I3" s="1326"/>
      <c r="J3" s="1326"/>
      <c r="K3" s="1343" t="s">
        <v>619</v>
      </c>
      <c r="L3" s="1343"/>
      <c r="M3" s="1343"/>
      <c r="N3" s="1326" t="s">
        <v>282</v>
      </c>
      <c r="O3" s="1326"/>
      <c r="P3" s="1326"/>
      <c r="Q3" s="1326" t="s">
        <v>0</v>
      </c>
      <c r="R3" s="1326"/>
      <c r="S3" s="1326"/>
      <c r="T3" s="1326" t="s">
        <v>35</v>
      </c>
      <c r="U3" s="1326"/>
      <c r="V3" s="1326"/>
      <c r="X3" s="1281"/>
      <c r="Y3" s="75"/>
      <c r="Z3" s="75"/>
    </row>
    <row r="4" spans="1:27" ht="15" customHeight="1" x14ac:dyDescent="0.2">
      <c r="A4" s="107" t="s">
        <v>39</v>
      </c>
      <c r="B4" s="214" t="s">
        <v>28</v>
      </c>
      <c r="C4" s="214" t="s">
        <v>29</v>
      </c>
      <c r="D4" s="542" t="s">
        <v>382</v>
      </c>
      <c r="E4" s="214" t="s">
        <v>28</v>
      </c>
      <c r="F4" s="214" t="s">
        <v>29</v>
      </c>
      <c r="G4" s="542" t="s">
        <v>382</v>
      </c>
      <c r="H4" s="214" t="s">
        <v>28</v>
      </c>
      <c r="I4" s="214" t="s">
        <v>29</v>
      </c>
      <c r="J4" s="542" t="s">
        <v>382</v>
      </c>
      <c r="K4" s="1277" t="s">
        <v>28</v>
      </c>
      <c r="L4" s="1277" t="s">
        <v>29</v>
      </c>
      <c r="M4" s="1277" t="s">
        <v>382</v>
      </c>
      <c r="N4" s="214" t="s">
        <v>28</v>
      </c>
      <c r="O4" s="214" t="s">
        <v>29</v>
      </c>
      <c r="P4" s="542" t="s">
        <v>382</v>
      </c>
      <c r="Q4" s="214" t="s">
        <v>28</v>
      </c>
      <c r="R4" s="214" t="s">
        <v>29</v>
      </c>
      <c r="S4" s="542" t="s">
        <v>382</v>
      </c>
      <c r="T4" s="214" t="s">
        <v>28</v>
      </c>
      <c r="U4" s="214" t="s">
        <v>29</v>
      </c>
      <c r="V4" s="542" t="s">
        <v>382</v>
      </c>
      <c r="X4" s="1281"/>
      <c r="Y4" s="75"/>
      <c r="Z4" s="75"/>
    </row>
    <row r="5" spans="1:27" ht="6" customHeight="1" x14ac:dyDescent="0.2">
      <c r="A5" s="231"/>
      <c r="B5" s="249"/>
      <c r="C5" s="249"/>
      <c r="D5" s="249"/>
      <c r="E5" s="249"/>
      <c r="F5" s="249"/>
      <c r="G5" s="249"/>
      <c r="H5" s="249"/>
      <c r="I5" s="249"/>
      <c r="J5" s="249"/>
      <c r="K5" s="249"/>
      <c r="L5" s="249"/>
      <c r="M5" s="249"/>
      <c r="N5" s="249"/>
      <c r="O5" s="249"/>
      <c r="P5" s="249"/>
      <c r="Q5" s="249"/>
      <c r="R5" s="249"/>
      <c r="S5" s="249"/>
      <c r="T5" s="249"/>
      <c r="U5" s="249"/>
      <c r="V5" s="75"/>
      <c r="X5" s="1281"/>
      <c r="Y5" s="75"/>
      <c r="Z5" s="75"/>
    </row>
    <row r="6" spans="1:27" ht="12.75" customHeight="1" x14ac:dyDescent="0.2">
      <c r="A6" s="286">
        <v>2004</v>
      </c>
      <c r="B6" s="81">
        <v>71.062449426113176</v>
      </c>
      <c r="C6" s="81">
        <v>91.09797063539672</v>
      </c>
      <c r="D6" s="81">
        <v>80.792519107537387</v>
      </c>
      <c r="E6" s="81">
        <v>19.891176997122407</v>
      </c>
      <c r="F6" s="81">
        <v>2.8876437931531149</v>
      </c>
      <c r="G6" s="81">
        <v>11.633564870293506</v>
      </c>
      <c r="H6" s="81">
        <v>2.1150650049640038</v>
      </c>
      <c r="I6" s="81">
        <v>0.66772934847917897</v>
      </c>
      <c r="J6" s="81">
        <v>1.4121795325616322</v>
      </c>
      <c r="K6" s="81">
        <v>22.00624200208641</v>
      </c>
      <c r="L6" s="81">
        <v>3.5553731416322938</v>
      </c>
      <c r="M6" s="81">
        <v>13.045744402855139</v>
      </c>
      <c r="N6" s="81">
        <v>6.5921088385528988</v>
      </c>
      <c r="O6" s="81">
        <v>5.1344140511693528</v>
      </c>
      <c r="P6" s="81">
        <v>5.8841925479134476</v>
      </c>
      <c r="Q6" s="81">
        <v>28.598350840639309</v>
      </c>
      <c r="R6" s="81">
        <v>8.6897871928016457</v>
      </c>
      <c r="S6" s="81">
        <f>G6+J6+P6</f>
        <v>18.929936950768585</v>
      </c>
      <c r="T6" s="81">
        <v>0.33919973324534636</v>
      </c>
      <c r="U6" s="81">
        <v>0.21224217180186794</v>
      </c>
      <c r="V6" s="81">
        <v>0.27754394168763902</v>
      </c>
      <c r="X6" s="1281"/>
      <c r="Y6" s="75"/>
      <c r="Z6" s="75"/>
    </row>
    <row r="7" spans="1:27" ht="12.75" customHeight="1" x14ac:dyDescent="0.2">
      <c r="A7" s="219">
        <v>2005</v>
      </c>
      <c r="B7" s="81">
        <v>70.792983276538322</v>
      </c>
      <c r="C7" s="81">
        <v>88.497176957474295</v>
      </c>
      <c r="D7" s="81">
        <v>79.424746134893113</v>
      </c>
      <c r="E7" s="81">
        <v>19.494783091141564</v>
      </c>
      <c r="F7" s="81">
        <v>3.510929339883607</v>
      </c>
      <c r="G7" s="81">
        <v>11.701780052995115</v>
      </c>
      <c r="H7" s="81">
        <v>2.5346200935825336</v>
      </c>
      <c r="I7" s="81">
        <v>1.0996502897974165</v>
      </c>
      <c r="J7" s="81">
        <v>1.8349938198082469</v>
      </c>
      <c r="K7" s="81">
        <v>22.029403184724096</v>
      </c>
      <c r="L7" s="81">
        <v>4.6105796296810233</v>
      </c>
      <c r="M7" s="81">
        <v>13.536773872803362</v>
      </c>
      <c r="N7" s="81">
        <v>6.6749775652686498</v>
      </c>
      <c r="O7" s="81">
        <v>6.5778950119893116</v>
      </c>
      <c r="P7" s="81">
        <v>6.6276445100224013</v>
      </c>
      <c r="Q7" s="81">
        <v>28.704380749992744</v>
      </c>
      <c r="R7" s="81">
        <v>11.188474641670336</v>
      </c>
      <c r="S7" s="81">
        <f t="shared" ref="S7:S14" si="0">G7+J7+P7</f>
        <v>20.164418382825765</v>
      </c>
      <c r="T7" s="81">
        <v>0.50263597346867228</v>
      </c>
      <c r="U7" s="81">
        <v>0.31434840085566151</v>
      </c>
      <c r="V7" s="81">
        <v>0.4108354822821893</v>
      </c>
      <c r="Y7" s="75"/>
      <c r="Z7" s="75"/>
    </row>
    <row r="8" spans="1:27" ht="12.75" customHeight="1" x14ac:dyDescent="0.2">
      <c r="A8" s="219">
        <v>2006</v>
      </c>
      <c r="B8" s="81">
        <v>70.382081728366828</v>
      </c>
      <c r="C8" s="81">
        <v>88.885516272735487</v>
      </c>
      <c r="D8" s="81">
        <v>79.409095265784828</v>
      </c>
      <c r="E8" s="81">
        <v>19.949059157420866</v>
      </c>
      <c r="F8" s="81">
        <v>3.9964026547062423</v>
      </c>
      <c r="G8" s="81">
        <v>12.169417682575014</v>
      </c>
      <c r="H8" s="81">
        <v>2.7528833291167629</v>
      </c>
      <c r="I8" s="81">
        <v>0.90719732129787201</v>
      </c>
      <c r="J8" s="81">
        <v>1.8525608694573918</v>
      </c>
      <c r="K8" s="81">
        <v>22.701942486537629</v>
      </c>
      <c r="L8" s="81">
        <v>4.9035999760041147</v>
      </c>
      <c r="M8" s="81">
        <v>14.021978552032406</v>
      </c>
      <c r="N8" s="81">
        <v>6.511037132792068</v>
      </c>
      <c r="O8" s="81">
        <v>5.7910882623871096</v>
      </c>
      <c r="P8" s="81">
        <v>6.1569666676274855</v>
      </c>
      <c r="Q8" s="81">
        <v>29.212979619329698</v>
      </c>
      <c r="R8" s="81">
        <v>10.694688238391224</v>
      </c>
      <c r="S8" s="81">
        <f t="shared" si="0"/>
        <v>20.178945219659891</v>
      </c>
      <c r="T8" s="81">
        <v>0.40493865230346066</v>
      </c>
      <c r="U8" s="81">
        <v>0.41979548887339446</v>
      </c>
      <c r="V8" s="81">
        <v>0.41195951455670632</v>
      </c>
      <c r="Y8" s="75"/>
      <c r="Z8" s="75"/>
    </row>
    <row r="9" spans="1:27" ht="12.75" customHeight="1" x14ac:dyDescent="0.2">
      <c r="A9" s="219">
        <v>2007</v>
      </c>
      <c r="B9" s="81">
        <v>72.636839319969127</v>
      </c>
      <c r="C9" s="81">
        <v>89.348778972898032</v>
      </c>
      <c r="D9" s="81">
        <v>80.756380372721608</v>
      </c>
      <c r="E9" s="81">
        <v>17.998399635087171</v>
      </c>
      <c r="F9" s="81">
        <v>2.4981949052239436</v>
      </c>
      <c r="G9" s="81">
        <v>10.464879475702313</v>
      </c>
      <c r="H9" s="81">
        <v>1.978618910156285</v>
      </c>
      <c r="I9" s="81">
        <v>1.0281092085499313</v>
      </c>
      <c r="J9" s="81">
        <v>1.5363305568043697</v>
      </c>
      <c r="K9" s="81">
        <v>19.977018545243457</v>
      </c>
      <c r="L9" s="81">
        <v>3.5263041137738749</v>
      </c>
      <c r="M9" s="81">
        <v>12.001210032506682</v>
      </c>
      <c r="N9" s="81">
        <v>6.783623059868102</v>
      </c>
      <c r="O9" s="81">
        <v>6.6509051411337285</v>
      </c>
      <c r="P9" s="81">
        <v>6.703588627933911</v>
      </c>
      <c r="Q9" s="81">
        <v>26.760641605111559</v>
      </c>
      <c r="R9" s="81">
        <v>10.177209254907604</v>
      </c>
      <c r="S9" s="81">
        <f t="shared" si="0"/>
        <v>18.704798660440595</v>
      </c>
      <c r="T9" s="81">
        <v>0.60251907491997436</v>
      </c>
      <c r="U9" s="81">
        <v>0.47401177219390167</v>
      </c>
      <c r="V9" s="81">
        <v>0.53882096683970093</v>
      </c>
      <c r="Y9" s="75"/>
      <c r="Z9" s="75"/>
    </row>
    <row r="10" spans="1:27" ht="12.75" customHeight="1" x14ac:dyDescent="0.2">
      <c r="A10" s="219">
        <v>2008</v>
      </c>
      <c r="B10" s="81">
        <v>76.475280641660376</v>
      </c>
      <c r="C10" s="81">
        <v>90.877745891748802</v>
      </c>
      <c r="D10" s="81">
        <v>83.379651257368266</v>
      </c>
      <c r="E10" s="81">
        <v>13.046041411468234</v>
      </c>
      <c r="F10" s="81">
        <v>2.6747604342355071</v>
      </c>
      <c r="G10" s="81">
        <v>8.078079524883746</v>
      </c>
      <c r="H10" s="81">
        <v>2.6013165489739034</v>
      </c>
      <c r="I10" s="81">
        <v>0.55683981517617354</v>
      </c>
      <c r="J10" s="81">
        <v>1.6219592091811321</v>
      </c>
      <c r="K10" s="81">
        <v>15.647357960442138</v>
      </c>
      <c r="L10" s="81">
        <v>3.2316002494116809</v>
      </c>
      <c r="M10" s="81">
        <v>9.7000387340648775</v>
      </c>
      <c r="N10" s="81">
        <v>7.4815373539804897</v>
      </c>
      <c r="O10" s="81">
        <v>5.6987148699468699</v>
      </c>
      <c r="P10" s="81">
        <v>6.6222890428712642</v>
      </c>
      <c r="Q10" s="81">
        <v>23.128895314422628</v>
      </c>
      <c r="R10" s="81">
        <v>8.9303151193585499</v>
      </c>
      <c r="S10" s="81">
        <f t="shared" si="0"/>
        <v>16.322327776936142</v>
      </c>
      <c r="T10" s="81">
        <v>0.39582404391748216</v>
      </c>
      <c r="U10" s="81">
        <v>0.19193898889319491</v>
      </c>
      <c r="V10" s="81">
        <v>0.29802096569509612</v>
      </c>
      <c r="Y10" s="75"/>
      <c r="Z10" s="75"/>
    </row>
    <row r="11" spans="1:27" ht="12.75" customHeight="1" x14ac:dyDescent="0.2">
      <c r="A11" s="219">
        <v>2009</v>
      </c>
      <c r="B11" s="81">
        <v>75.553423400174907</v>
      </c>
      <c r="C11" s="81">
        <v>92.537465326408565</v>
      </c>
      <c r="D11" s="81">
        <v>83.707464661418911</v>
      </c>
      <c r="E11" s="81">
        <v>13.831857040693333</v>
      </c>
      <c r="F11" s="81">
        <v>2.4028891449177117</v>
      </c>
      <c r="G11" s="81">
        <v>8.3460936611139331</v>
      </c>
      <c r="H11" s="81">
        <v>1.9891043774840216</v>
      </c>
      <c r="I11" s="81">
        <v>0.70748274635318165</v>
      </c>
      <c r="J11" s="81">
        <v>1.3737267411775662</v>
      </c>
      <c r="K11" s="81">
        <v>15.820961418177355</v>
      </c>
      <c r="L11" s="81">
        <v>3.1103718912708933</v>
      </c>
      <c r="M11" s="81">
        <v>9.7198204022915</v>
      </c>
      <c r="N11" s="81">
        <v>8.0503876424209846</v>
      </c>
      <c r="O11" s="81">
        <v>4.0231650199143072</v>
      </c>
      <c r="P11" s="81">
        <v>6.115810777804243</v>
      </c>
      <c r="Q11" s="81">
        <v>23.871349060598341</v>
      </c>
      <c r="R11" s="81">
        <v>7.1335369111852005</v>
      </c>
      <c r="S11" s="81">
        <f t="shared" si="0"/>
        <v>15.835631180095742</v>
      </c>
      <c r="T11" s="81">
        <v>0.57522753922559955</v>
      </c>
      <c r="U11" s="81">
        <v>0.32899776240574191</v>
      </c>
      <c r="V11" s="81">
        <v>0.45690415848552851</v>
      </c>
      <c r="Y11" s="75"/>
      <c r="Z11" s="75"/>
    </row>
    <row r="12" spans="1:27" ht="12.75" customHeight="1" x14ac:dyDescent="0.2">
      <c r="A12" s="219">
        <v>2010</v>
      </c>
      <c r="B12" s="81">
        <v>72.523281043721738</v>
      </c>
      <c r="C12" s="81">
        <v>91.867946367257119</v>
      </c>
      <c r="D12" s="81">
        <v>81.759907368488953</v>
      </c>
      <c r="E12" s="81">
        <v>13.725980294624238</v>
      </c>
      <c r="F12" s="81">
        <v>1.9755592652648348</v>
      </c>
      <c r="G12" s="81">
        <v>8.1161805301707446</v>
      </c>
      <c r="H12" s="81">
        <v>2.7096353386618275</v>
      </c>
      <c r="I12" s="81">
        <v>0.79824752358297524</v>
      </c>
      <c r="J12" s="81">
        <v>1.796993588881393</v>
      </c>
      <c r="K12" s="81">
        <v>16.435615633286066</v>
      </c>
      <c r="L12" s="81">
        <v>2.7738067888478102</v>
      </c>
      <c r="M12" s="81">
        <v>9.9131741190521367</v>
      </c>
      <c r="N12" s="81">
        <v>10.329017825702952</v>
      </c>
      <c r="O12" s="81">
        <v>5.0489767258809364</v>
      </c>
      <c r="P12" s="81">
        <v>7.8072034676030837</v>
      </c>
      <c r="Q12" s="81">
        <v>26.764633458989017</v>
      </c>
      <c r="R12" s="81">
        <v>7.8227835147287461</v>
      </c>
      <c r="S12" s="81">
        <f t="shared" si="0"/>
        <v>17.720377586655221</v>
      </c>
      <c r="T12" s="81">
        <v>0.7120854972901941</v>
      </c>
      <c r="U12" s="81">
        <v>0.30927011801420129</v>
      </c>
      <c r="V12" s="81">
        <v>0.51971504485747033</v>
      </c>
      <c r="Y12" s="75"/>
      <c r="Z12" s="75"/>
    </row>
    <row r="13" spans="1:27" ht="12.75" customHeight="1" x14ac:dyDescent="0.2">
      <c r="A13" s="219">
        <v>2011</v>
      </c>
      <c r="B13" s="81">
        <v>74.89452301282688</v>
      </c>
      <c r="C13" s="81">
        <v>92.568101336122083</v>
      </c>
      <c r="D13" s="81">
        <v>83.495888998696429</v>
      </c>
      <c r="E13" s="81">
        <v>13.478119510054839</v>
      </c>
      <c r="F13" s="81">
        <v>2.3692599221178035</v>
      </c>
      <c r="G13" s="81">
        <v>8.0864280913978188</v>
      </c>
      <c r="H13" s="81">
        <v>2.9523383544420132</v>
      </c>
      <c r="I13" s="81">
        <v>0.4141787486393585</v>
      </c>
      <c r="J13" s="81">
        <v>1.7143552013359191</v>
      </c>
      <c r="K13" s="81">
        <v>16.430457864496852</v>
      </c>
      <c r="L13" s="81">
        <v>2.7834386707571621</v>
      </c>
      <c r="M13" s="81">
        <v>9.8007832927337386</v>
      </c>
      <c r="N13" s="81">
        <v>8.1821475273546103</v>
      </c>
      <c r="O13" s="81">
        <v>4.3087277023824377</v>
      </c>
      <c r="P13" s="81">
        <v>6.2857601990893848</v>
      </c>
      <c r="Q13" s="81">
        <v>24.61260539185146</v>
      </c>
      <c r="R13" s="81">
        <v>7.0921663731395999</v>
      </c>
      <c r="S13" s="81">
        <f t="shared" si="0"/>
        <v>16.086543491823122</v>
      </c>
      <c r="T13" s="81">
        <v>0.49287159532211872</v>
      </c>
      <c r="U13" s="81">
        <v>0.33973229073808014</v>
      </c>
      <c r="V13" s="81">
        <v>0.41756750948163085</v>
      </c>
      <c r="Y13" s="75"/>
      <c r="Z13" s="75"/>
    </row>
    <row r="14" spans="1:27" ht="12.75" customHeight="1" x14ac:dyDescent="0.2">
      <c r="A14" s="304" t="s">
        <v>89</v>
      </c>
      <c r="B14" s="81">
        <v>75.589457969845824</v>
      </c>
      <c r="C14" s="81">
        <v>94.414128322422684</v>
      </c>
      <c r="D14" s="81">
        <v>84.774319797381636</v>
      </c>
      <c r="E14" s="81">
        <v>12.781146225894869</v>
      </c>
      <c r="F14" s="81">
        <v>1.1143009316739738</v>
      </c>
      <c r="G14" s="81">
        <v>7.09080061499815</v>
      </c>
      <c r="H14" s="81">
        <v>2.49982415388539</v>
      </c>
      <c r="I14" s="81">
        <v>0.75169770849022854</v>
      </c>
      <c r="J14" s="81">
        <v>1.6466767866410617</v>
      </c>
      <c r="K14" s="81">
        <v>15.280970379780259</v>
      </c>
      <c r="L14" s="81">
        <v>1.8659986401642024</v>
      </c>
      <c r="M14" s="81">
        <v>8.7374774016392109</v>
      </c>
      <c r="N14" s="81">
        <v>8.3688533757952719</v>
      </c>
      <c r="O14" s="81">
        <v>3.2163498580839942</v>
      </c>
      <c r="P14" s="81">
        <v>5.8533558431920794</v>
      </c>
      <c r="Q14" s="81">
        <v>23.649823755575532</v>
      </c>
      <c r="R14" s="81">
        <v>5.0823484982481961</v>
      </c>
      <c r="S14" s="81">
        <f t="shared" si="0"/>
        <v>14.590833244831291</v>
      </c>
      <c r="T14" s="81">
        <v>0.76071827457769792</v>
      </c>
      <c r="U14" s="81">
        <v>0.50352317932869073</v>
      </c>
      <c r="V14" s="81">
        <v>0.6348469577853878</v>
      </c>
      <c r="Y14" s="75"/>
      <c r="Z14" s="75"/>
    </row>
    <row r="15" spans="1:27" ht="12.75" customHeight="1" x14ac:dyDescent="0.2">
      <c r="A15" s="84" t="s">
        <v>90</v>
      </c>
      <c r="B15" s="81">
        <v>77.379178428646455</v>
      </c>
      <c r="C15" s="81">
        <v>94.56958540596105</v>
      </c>
      <c r="D15" s="81">
        <v>85.772401906004887</v>
      </c>
      <c r="E15" s="81">
        <v>11.418035841148397</v>
      </c>
      <c r="F15" s="81">
        <v>1.0288861307571859</v>
      </c>
      <c r="G15" s="81">
        <v>6.3479317429088757</v>
      </c>
      <c r="H15" s="81">
        <v>2.3406158897168439</v>
      </c>
      <c r="I15" s="81">
        <v>0.44749978437547228</v>
      </c>
      <c r="J15" s="81">
        <v>1.4164616787060615</v>
      </c>
      <c r="K15" s="81">
        <v>13.758651730865241</v>
      </c>
      <c r="L15" s="81">
        <v>1.4763859151326582</v>
      </c>
      <c r="M15" s="81">
        <v>7.7643934216149368</v>
      </c>
      <c r="N15" s="81">
        <v>6.9633763166163183</v>
      </c>
      <c r="O15" s="81">
        <v>2.9190593830129163</v>
      </c>
      <c r="P15" s="81">
        <v>4.9869863902576945</v>
      </c>
      <c r="Q15" s="81">
        <v>20.722028047481508</v>
      </c>
      <c r="R15" s="81">
        <v>4.3954452981455807</v>
      </c>
      <c r="S15" s="81">
        <v>12.751379811872615</v>
      </c>
      <c r="T15" s="81">
        <v>1.8987935238724003</v>
      </c>
      <c r="U15" s="81">
        <v>1.0349692958933352</v>
      </c>
      <c r="V15" s="81">
        <v>1.476218282122792</v>
      </c>
      <c r="Y15" s="75"/>
      <c r="Z15" s="75"/>
    </row>
    <row r="16" spans="1:27" ht="12.75" customHeight="1" x14ac:dyDescent="0.2">
      <c r="A16" s="219">
        <v>2013</v>
      </c>
      <c r="B16" s="81">
        <v>75.761355369040643</v>
      </c>
      <c r="C16" s="81">
        <v>93.428438088173252</v>
      </c>
      <c r="D16" s="81">
        <v>84.241197939320799</v>
      </c>
      <c r="E16" s="81">
        <v>12.392407075685188</v>
      </c>
      <c r="F16" s="81">
        <v>1.2020974207086617</v>
      </c>
      <c r="G16" s="81">
        <v>7.0141651477860307</v>
      </c>
      <c r="H16" s="81">
        <v>2.153099506785205</v>
      </c>
      <c r="I16" s="81">
        <v>0.47723412739017168</v>
      </c>
      <c r="J16" s="81">
        <v>1.3428180965244521</v>
      </c>
      <c r="K16" s="81">
        <v>14.545506582470393</v>
      </c>
      <c r="L16" s="81">
        <v>1.6793315480988333</v>
      </c>
      <c r="M16" s="81">
        <v>8.3569832443104826</v>
      </c>
      <c r="N16" s="81">
        <v>7.134851613501576</v>
      </c>
      <c r="O16" s="81">
        <v>2.8310812191071748</v>
      </c>
      <c r="P16" s="81">
        <v>5.0696635663665983</v>
      </c>
      <c r="Q16" s="81">
        <v>21.680358195971948</v>
      </c>
      <c r="R16" s="81">
        <v>4.5104127672060104</v>
      </c>
      <c r="S16" s="81">
        <v>13.426646810677012</v>
      </c>
      <c r="T16" s="81">
        <v>2.5582864349889767</v>
      </c>
      <c r="U16" s="81">
        <v>2.0611491446202974</v>
      </c>
      <c r="V16" s="81">
        <v>2.3321552500027547</v>
      </c>
      <c r="Y16" s="75"/>
      <c r="Z16" s="75"/>
    </row>
    <row r="17" spans="1:26" ht="12.75" customHeight="1" x14ac:dyDescent="0.2">
      <c r="A17" s="219">
        <v>2014</v>
      </c>
      <c r="B17" s="81">
        <v>76.152739893635982</v>
      </c>
      <c r="C17" s="81">
        <v>95.677853336679348</v>
      </c>
      <c r="D17" s="81">
        <v>85.570466833992086</v>
      </c>
      <c r="E17" s="81">
        <v>11.802491065408697</v>
      </c>
      <c r="F17" s="81">
        <v>0.58756304724262709</v>
      </c>
      <c r="G17" s="81">
        <v>6.355610854531105</v>
      </c>
      <c r="H17" s="81">
        <v>2.967190123878471</v>
      </c>
      <c r="I17" s="81">
        <v>0.11893673255569438</v>
      </c>
      <c r="J17" s="81">
        <v>1.610013656359002</v>
      </c>
      <c r="K17" s="81">
        <v>14.769681189287168</v>
      </c>
      <c r="L17" s="81">
        <v>0.70649977979832146</v>
      </c>
      <c r="M17" s="81">
        <v>7.9656245108901071</v>
      </c>
      <c r="N17" s="81">
        <v>7.7291826179499781</v>
      </c>
      <c r="O17" s="81">
        <v>2.9386033049877915</v>
      </c>
      <c r="P17" s="81">
        <v>5.4440837419431727</v>
      </c>
      <c r="Q17" s="81">
        <v>22.498863807237328</v>
      </c>
      <c r="R17" s="81">
        <v>3.645103084786113</v>
      </c>
      <c r="S17" s="81">
        <v>13.409708252833379</v>
      </c>
      <c r="T17" s="81">
        <v>1.3483962991253478</v>
      </c>
      <c r="U17" s="81">
        <v>0.67704357853429875</v>
      </c>
      <c r="V17" s="81">
        <v>1.0198249131744319</v>
      </c>
      <c r="Y17" s="75"/>
      <c r="Z17" s="75"/>
    </row>
    <row r="18" spans="1:26" x14ac:dyDescent="0.2">
      <c r="A18" s="440">
        <v>2015</v>
      </c>
      <c r="B18" s="81">
        <v>75.694601528228688</v>
      </c>
      <c r="C18" s="81">
        <v>95.054215443483855</v>
      </c>
      <c r="D18" s="81">
        <v>85.008924373094985</v>
      </c>
      <c r="E18" s="81">
        <v>12.286324157314446</v>
      </c>
      <c r="F18" s="81">
        <v>0.6694525871629482</v>
      </c>
      <c r="G18" s="81">
        <v>6.6923732508547422</v>
      </c>
      <c r="H18" s="81">
        <v>2.4014380854133011</v>
      </c>
      <c r="I18" s="81">
        <v>0.13149195906964448</v>
      </c>
      <c r="J18" s="81">
        <v>1.3275375779214325</v>
      </c>
      <c r="K18" s="81">
        <v>14.687762242727747</v>
      </c>
      <c r="L18" s="81">
        <v>0.8009445462325927</v>
      </c>
      <c r="M18" s="81">
        <v>8.0199108287761742</v>
      </c>
      <c r="N18" s="81">
        <v>7.9687819396185464</v>
      </c>
      <c r="O18" s="81">
        <v>2.9601009543169576</v>
      </c>
      <c r="P18" s="81">
        <v>5.5539226945538687</v>
      </c>
      <c r="Q18" s="81">
        <v>22.656544182346288</v>
      </c>
      <c r="R18" s="81">
        <v>3.7610455005495527</v>
      </c>
      <c r="S18" s="81">
        <v>13.573833523330039</v>
      </c>
      <c r="T18" s="81">
        <v>1.6488542894237801</v>
      </c>
      <c r="U18" s="81">
        <v>1.1847390559666298</v>
      </c>
      <c r="V18" s="81">
        <v>1.4172421035774929</v>
      </c>
      <c r="Y18" s="75"/>
      <c r="Z18" s="75"/>
    </row>
    <row r="19" spans="1:26" s="605" customFormat="1" x14ac:dyDescent="0.2">
      <c r="A19" s="484">
        <v>2016</v>
      </c>
      <c r="B19" s="81">
        <v>77.503379925276192</v>
      </c>
      <c r="C19" s="81">
        <v>93.812550902149411</v>
      </c>
      <c r="D19" s="81">
        <v>85.060682051752011</v>
      </c>
      <c r="E19" s="81">
        <v>10.07414240492959</v>
      </c>
      <c r="F19" s="81">
        <v>0.84003576728488705</v>
      </c>
      <c r="G19" s="81">
        <v>5.7492757363533258</v>
      </c>
      <c r="H19" s="81">
        <v>2.816904220955053</v>
      </c>
      <c r="I19" s="81">
        <v>0.37042620428718376</v>
      </c>
      <c r="J19" s="81">
        <v>1.7213464385879205</v>
      </c>
      <c r="K19" s="81">
        <v>12.891046625884643</v>
      </c>
      <c r="L19" s="81">
        <v>1.2104619715720708</v>
      </c>
      <c r="M19" s="81">
        <v>7.470622174941246</v>
      </c>
      <c r="N19" s="81">
        <v>7.2485155732821704</v>
      </c>
      <c r="O19" s="81">
        <v>3.6834592627267244</v>
      </c>
      <c r="P19" s="81">
        <v>5.5273640374080824</v>
      </c>
      <c r="Q19" s="81">
        <v>20.139562199166825</v>
      </c>
      <c r="R19" s="81">
        <v>4.8939212342988014</v>
      </c>
      <c r="S19" s="81">
        <v>12.997986212349344</v>
      </c>
      <c r="T19" s="81">
        <v>2.3570578755575577</v>
      </c>
      <c r="U19" s="81">
        <v>1.2935278635520795</v>
      </c>
      <c r="V19" s="81">
        <v>1.9413317358973052</v>
      </c>
      <c r="X19" s="223"/>
      <c r="Y19" s="75"/>
      <c r="Z19" s="75"/>
    </row>
    <row r="20" spans="1:26" x14ac:dyDescent="0.2">
      <c r="A20" s="385">
        <v>2017</v>
      </c>
      <c r="B20" s="81">
        <v>75.636771335652398</v>
      </c>
      <c r="C20" s="81">
        <v>92.84385407977588</v>
      </c>
      <c r="D20" s="81">
        <v>83.59134913997606</v>
      </c>
      <c r="E20" s="81">
        <v>12.546095604870763</v>
      </c>
      <c r="F20" s="81">
        <v>0.84423791517360258</v>
      </c>
      <c r="G20" s="81">
        <v>7.1310017610809604</v>
      </c>
      <c r="H20" s="81">
        <v>2.6585291962981485</v>
      </c>
      <c r="I20" s="81">
        <v>0.44105646551890382</v>
      </c>
      <c r="J20" s="81">
        <v>1.6536706602313898</v>
      </c>
      <c r="K20" s="81">
        <v>15.204624801168912</v>
      </c>
      <c r="L20" s="81">
        <v>1.2852943806925063</v>
      </c>
      <c r="M20" s="81">
        <v>8.7846724213123508</v>
      </c>
      <c r="N20" s="81">
        <v>6.7382027687579615</v>
      </c>
      <c r="O20" s="81">
        <v>4.2718882179514299</v>
      </c>
      <c r="P20" s="81">
        <v>5.5734998405718441</v>
      </c>
      <c r="Q20" s="81">
        <v>21.942827569926873</v>
      </c>
      <c r="R20" s="81">
        <v>5.5571825986439363</v>
      </c>
      <c r="S20" s="81">
        <v>14.35817226188418</v>
      </c>
      <c r="T20" s="81">
        <v>2.4204010944199399</v>
      </c>
      <c r="U20" s="81">
        <v>1.5989633215798678</v>
      </c>
      <c r="V20" s="81">
        <v>2.05047859813752</v>
      </c>
      <c r="W20" s="609"/>
      <c r="X20" s="223"/>
      <c r="Y20" s="75"/>
      <c r="Z20" s="75"/>
    </row>
    <row r="21" spans="1:26" s="933" customFormat="1" x14ac:dyDescent="0.2">
      <c r="A21" s="484">
        <v>2018</v>
      </c>
      <c r="B21" s="81">
        <v>77.008793864376628</v>
      </c>
      <c r="C21" s="81">
        <v>91.839609053956153</v>
      </c>
      <c r="D21" s="81">
        <v>83.703375786882589</v>
      </c>
      <c r="E21" s="81">
        <v>11.988179864910512</v>
      </c>
      <c r="F21" s="81">
        <v>0.83946483078050049</v>
      </c>
      <c r="G21" s="81">
        <v>6.9427850589102293</v>
      </c>
      <c r="H21" s="81">
        <v>2.4690836579055548</v>
      </c>
      <c r="I21" s="81">
        <v>0.83043538746375933</v>
      </c>
      <c r="J21" s="81">
        <v>1.6873742316963178</v>
      </c>
      <c r="K21" s="81">
        <v>14.457263522816067</v>
      </c>
      <c r="L21" s="81">
        <v>1.6699002182442597</v>
      </c>
      <c r="M21" s="81">
        <v>8.6301592906065476</v>
      </c>
      <c r="N21" s="81">
        <v>6.6132596632154472</v>
      </c>
      <c r="O21" s="81">
        <v>4.6323572974003744</v>
      </c>
      <c r="P21" s="81">
        <v>5.7399554858333302</v>
      </c>
      <c r="Q21" s="81">
        <v>21.070523186031458</v>
      </c>
      <c r="R21" s="81">
        <v>6.302257515644631</v>
      </c>
      <c r="S21" s="81">
        <v>14.370114776439813</v>
      </c>
      <c r="T21" s="81">
        <v>1.9206829495916469</v>
      </c>
      <c r="U21" s="81">
        <v>1.8581334303976349</v>
      </c>
      <c r="V21" s="81">
        <v>1.9265094366769406</v>
      </c>
      <c r="W21" s="609"/>
      <c r="X21" s="223"/>
      <c r="Y21" s="75"/>
      <c r="Z21" s="75"/>
    </row>
    <row r="22" spans="1:26" ht="6" customHeight="1" x14ac:dyDescent="0.2">
      <c r="A22" s="233"/>
      <c r="B22" s="205"/>
      <c r="C22" s="207"/>
      <c r="D22" s="207"/>
      <c r="E22" s="207"/>
      <c r="F22" s="207"/>
      <c r="G22" s="207"/>
      <c r="H22" s="207"/>
      <c r="I22" s="207"/>
      <c r="J22" s="207"/>
      <c r="K22" s="1073"/>
      <c r="L22" s="1073"/>
      <c r="M22" s="1073"/>
      <c r="N22" s="207"/>
      <c r="O22" s="207"/>
      <c r="P22" s="207"/>
      <c r="Q22" s="207"/>
      <c r="R22" s="207"/>
      <c r="S22" s="207"/>
      <c r="T22" s="205"/>
      <c r="U22" s="205"/>
      <c r="V22" s="207"/>
      <c r="W22" s="6"/>
      <c r="X22" s="54"/>
      <c r="Y22" s="214"/>
    </row>
    <row r="23" spans="1:26" s="3" customFormat="1" ht="43.5" customHeight="1" x14ac:dyDescent="0.2">
      <c r="A23" s="1325" t="s">
        <v>284</v>
      </c>
      <c r="B23" s="1325"/>
      <c r="C23" s="1325"/>
      <c r="D23" s="1325"/>
      <c r="E23" s="1325"/>
      <c r="F23" s="1325"/>
      <c r="G23" s="1325"/>
      <c r="H23" s="1325"/>
      <c r="I23" s="1325"/>
      <c r="J23" s="1325"/>
      <c r="K23" s="1325"/>
      <c r="L23" s="1325"/>
      <c r="M23" s="1325"/>
      <c r="N23" s="1325"/>
      <c r="O23" s="1325"/>
      <c r="P23" s="1325"/>
      <c r="Q23" s="1325"/>
      <c r="R23" s="1325"/>
      <c r="S23" s="1325"/>
      <c r="T23" s="1325"/>
      <c r="U23" s="1325"/>
      <c r="V23" s="1325"/>
      <c r="W23" s="38"/>
    </row>
    <row r="24" spans="1:26" s="37" customFormat="1" ht="6" customHeight="1" x14ac:dyDescent="0.25">
      <c r="A24" s="218" t="s">
        <v>39</v>
      </c>
      <c r="B24" s="216"/>
      <c r="C24" s="216"/>
      <c r="D24" s="544"/>
      <c r="E24" s="216"/>
      <c r="F24" s="216"/>
      <c r="G24" s="544"/>
      <c r="H24" s="216"/>
      <c r="I24" s="216"/>
      <c r="J24" s="544"/>
      <c r="K24" s="822"/>
      <c r="L24" s="822"/>
      <c r="M24" s="822"/>
      <c r="N24" s="216"/>
      <c r="O24" s="216"/>
      <c r="P24" s="544"/>
      <c r="Q24" s="216"/>
      <c r="R24" s="86"/>
      <c r="S24" s="86"/>
    </row>
    <row r="25" spans="1:26" ht="12.75" customHeight="1" x14ac:dyDescent="0.2">
      <c r="A25" s="1331" t="s">
        <v>194</v>
      </c>
      <c r="B25" s="1331"/>
      <c r="C25" s="1331"/>
      <c r="D25" s="1331"/>
      <c r="E25" s="1331"/>
      <c r="F25" s="1331"/>
      <c r="G25" s="1331"/>
      <c r="H25" s="1331"/>
      <c r="I25" s="1331"/>
      <c r="J25" s="1331"/>
      <c r="K25" s="1331"/>
      <c r="L25" s="1331"/>
      <c r="M25" s="1331"/>
      <c r="N25" s="1331"/>
      <c r="O25" s="1331"/>
      <c r="P25" s="1331"/>
      <c r="Q25" s="1331"/>
      <c r="R25" s="1331"/>
      <c r="S25" s="1331"/>
      <c r="T25" s="1331"/>
      <c r="U25" s="1331"/>
      <c r="V25" s="1331"/>
    </row>
    <row r="27" spans="1:26" x14ac:dyDescent="0.2">
      <c r="I27" s="223"/>
      <c r="J27" s="223"/>
    </row>
  </sheetData>
  <mergeCells count="12">
    <mergeCell ref="X1:AA1"/>
    <mergeCell ref="T1:V1"/>
    <mergeCell ref="N3:P3"/>
    <mergeCell ref="T3:V3"/>
    <mergeCell ref="A23:V23"/>
    <mergeCell ref="A25:V25"/>
    <mergeCell ref="A2:V2"/>
    <mergeCell ref="B3:D3"/>
    <mergeCell ref="Q3:S3"/>
    <mergeCell ref="E3:G3"/>
    <mergeCell ref="H3:J3"/>
    <mergeCell ref="K3:M3"/>
  </mergeCells>
  <hyperlinks>
    <hyperlink ref="X1:AA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X19"/>
  <sheetViews>
    <sheetView workbookViewId="0">
      <pane ySplit="4" topLeftCell="A5" activePane="bottomLeft" state="frozen"/>
      <selection activeCell="A2" sqref="A2:XFD2"/>
      <selection pane="bottomLeft" activeCell="X43" sqref="X43"/>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8" width="6.7109375" style="18" customWidth="1"/>
    <col min="9" max="9" width="7.14062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8" width="6.7109375" style="18" customWidth="1"/>
    <col min="19" max="19" width="6.7109375" style="553" customWidth="1"/>
    <col min="20" max="21" width="6.7109375" style="18" customWidth="1"/>
    <col min="22" max="22" width="6.7109375" style="553" customWidth="1"/>
    <col min="23" max="24" width="8.7109375" style="18" customWidth="1"/>
    <col min="25" max="16384" width="9.140625" style="18"/>
  </cols>
  <sheetData>
    <row r="1" spans="1:24" s="74" customFormat="1" ht="30" customHeight="1" x14ac:dyDescent="0.25">
      <c r="A1" s="349"/>
      <c r="B1" s="116"/>
      <c r="C1" s="116"/>
      <c r="D1" s="116"/>
      <c r="E1" s="491"/>
      <c r="F1" s="492"/>
      <c r="G1" s="492"/>
      <c r="H1" s="492"/>
      <c r="I1" s="222"/>
      <c r="J1" s="550"/>
      <c r="K1" s="222"/>
      <c r="L1" s="222"/>
      <c r="M1" s="550"/>
      <c r="N1" s="222"/>
      <c r="O1" s="1311" t="s">
        <v>328</v>
      </c>
      <c r="P1" s="1311"/>
      <c r="Q1" s="1312"/>
      <c r="R1" s="1312"/>
      <c r="S1" s="1312"/>
      <c r="T1" s="1322"/>
      <c r="U1"/>
      <c r="V1"/>
    </row>
    <row r="2" spans="1:24" s="220" customFormat="1" ht="15" customHeight="1" x14ac:dyDescent="0.2">
      <c r="A2" s="1378" t="s">
        <v>511</v>
      </c>
      <c r="B2" s="1378"/>
      <c r="C2" s="1378"/>
      <c r="D2" s="1378"/>
      <c r="E2" s="1378"/>
      <c r="F2" s="1378"/>
      <c r="G2" s="1378"/>
      <c r="H2" s="1378"/>
      <c r="I2" s="1378"/>
      <c r="J2" s="1378"/>
      <c r="K2" s="1378"/>
      <c r="L2" s="1378"/>
      <c r="M2" s="1378"/>
      <c r="N2" s="1378"/>
      <c r="O2" s="1378"/>
      <c r="P2" s="1378"/>
      <c r="Q2" s="1378"/>
      <c r="R2" s="1378"/>
      <c r="S2" s="1378"/>
      <c r="T2" s="1378"/>
      <c r="U2" s="1378"/>
      <c r="V2" s="1378"/>
    </row>
    <row r="3" spans="1:24" ht="15" customHeight="1" x14ac:dyDescent="0.2">
      <c r="B3" s="1326" t="s">
        <v>10</v>
      </c>
      <c r="C3" s="1326"/>
      <c r="D3" s="1326"/>
      <c r="E3" s="1326" t="s">
        <v>25</v>
      </c>
      <c r="F3" s="1326"/>
      <c r="G3" s="1326"/>
      <c r="H3" s="1326" t="s">
        <v>1</v>
      </c>
      <c r="I3" s="1326"/>
      <c r="J3" s="1326"/>
      <c r="K3" s="1326" t="s">
        <v>2</v>
      </c>
      <c r="L3" s="1326"/>
      <c r="M3" s="1326"/>
      <c r="N3" s="1326" t="s">
        <v>282</v>
      </c>
      <c r="O3" s="1326"/>
      <c r="P3" s="1326"/>
      <c r="Q3" s="1326" t="s">
        <v>0</v>
      </c>
      <c r="R3" s="1326"/>
      <c r="S3" s="1326"/>
      <c r="T3" s="1326" t="s">
        <v>35</v>
      </c>
      <c r="U3" s="1326"/>
      <c r="V3" s="1326"/>
    </row>
    <row r="4" spans="1:24" ht="15" customHeight="1" x14ac:dyDescent="0.2">
      <c r="A4" s="107" t="s">
        <v>39</v>
      </c>
      <c r="B4" s="214" t="s">
        <v>28</v>
      </c>
      <c r="C4" s="214" t="s">
        <v>29</v>
      </c>
      <c r="D4" s="542" t="s">
        <v>382</v>
      </c>
      <c r="E4" s="214" t="s">
        <v>28</v>
      </c>
      <c r="F4" s="214" t="s">
        <v>29</v>
      </c>
      <c r="G4" s="542" t="s">
        <v>382</v>
      </c>
      <c r="H4" s="214" t="s">
        <v>28</v>
      </c>
      <c r="I4" s="214" t="s">
        <v>29</v>
      </c>
      <c r="J4" s="542" t="s">
        <v>382</v>
      </c>
      <c r="K4" s="214" t="s">
        <v>28</v>
      </c>
      <c r="L4" s="214" t="s">
        <v>29</v>
      </c>
      <c r="M4" s="542" t="s">
        <v>382</v>
      </c>
      <c r="N4" s="214" t="s">
        <v>28</v>
      </c>
      <c r="O4" s="214" t="s">
        <v>29</v>
      </c>
      <c r="P4" s="542" t="s">
        <v>382</v>
      </c>
      <c r="Q4" s="214" t="s">
        <v>28</v>
      </c>
      <c r="R4" s="214" t="s">
        <v>29</v>
      </c>
      <c r="S4" s="542" t="s">
        <v>382</v>
      </c>
      <c r="T4" s="214" t="s">
        <v>28</v>
      </c>
      <c r="U4" s="214" t="s">
        <v>29</v>
      </c>
      <c r="V4" s="542" t="s">
        <v>382</v>
      </c>
    </row>
    <row r="5" spans="1:24" ht="6" customHeight="1" x14ac:dyDescent="0.2">
      <c r="A5" s="231"/>
      <c r="B5" s="273"/>
      <c r="C5" s="273"/>
      <c r="D5" s="273"/>
      <c r="E5" s="249"/>
      <c r="F5" s="249"/>
      <c r="G5" s="249"/>
      <c r="H5" s="249"/>
      <c r="I5" s="249"/>
      <c r="J5" s="249"/>
      <c r="K5" s="249"/>
      <c r="L5" s="249"/>
      <c r="M5" s="249"/>
      <c r="N5" s="249"/>
      <c r="O5" s="249"/>
      <c r="P5" s="249"/>
      <c r="Q5" s="249"/>
      <c r="R5" s="249"/>
      <c r="S5" s="249"/>
      <c r="T5" s="249"/>
      <c r="U5" s="249"/>
      <c r="V5" s="75"/>
    </row>
    <row r="6" spans="1:24" ht="12.75" customHeight="1" x14ac:dyDescent="0.2">
      <c r="A6" s="84">
        <v>2012</v>
      </c>
      <c r="B6" s="229">
        <v>1109</v>
      </c>
      <c r="C6" s="229">
        <v>1253</v>
      </c>
      <c r="D6" s="229">
        <v>2365</v>
      </c>
      <c r="E6" s="81">
        <v>77.707493070230683</v>
      </c>
      <c r="F6" s="81">
        <v>95.018541663121383</v>
      </c>
      <c r="G6" s="81">
        <v>86.334077483472825</v>
      </c>
      <c r="H6" s="81">
        <v>11.10787078878108</v>
      </c>
      <c r="I6" s="81">
        <v>1.0160083925870613</v>
      </c>
      <c r="J6" s="81">
        <v>6.0812114085656823</v>
      </c>
      <c r="K6" s="81">
        <v>2.1132955174941017</v>
      </c>
      <c r="L6" s="81">
        <v>0.31868414898919639</v>
      </c>
      <c r="M6" s="81">
        <v>1.2192414129041349</v>
      </c>
      <c r="N6" s="81">
        <v>7.016235809625357</v>
      </c>
      <c r="O6" s="81">
        <v>2.646007997227863</v>
      </c>
      <c r="P6" s="81">
        <v>4.8366624724209739</v>
      </c>
      <c r="Q6" s="81">
        <v>20.237402115900561</v>
      </c>
      <c r="R6" s="81">
        <v>3.9807005388041152</v>
      </c>
      <c r="S6" s="81">
        <v>12.137115293890808</v>
      </c>
      <c r="T6" s="81">
        <v>2.0551048138672083</v>
      </c>
      <c r="U6" s="81">
        <v>1.0007577980740663</v>
      </c>
      <c r="V6" s="81">
        <v>1.5288072226372023</v>
      </c>
    </row>
    <row r="7" spans="1:24" ht="12.75" customHeight="1" x14ac:dyDescent="0.2">
      <c r="A7" s="219">
        <v>2013</v>
      </c>
      <c r="B7" s="229">
        <v>1401</v>
      </c>
      <c r="C7" s="229">
        <v>1473</v>
      </c>
      <c r="D7" s="229">
        <v>2885</v>
      </c>
      <c r="E7" s="81">
        <v>76.524867054513578</v>
      </c>
      <c r="F7" s="81">
        <v>93.690096840316755</v>
      </c>
      <c r="G7" s="81">
        <v>84.79389575116997</v>
      </c>
      <c r="H7" s="81">
        <v>11.686423342324078</v>
      </c>
      <c r="I7" s="81">
        <v>1.2468898409912408</v>
      </c>
      <c r="J7" s="81">
        <v>6.6252220986246861</v>
      </c>
      <c r="K7" s="81">
        <v>1.9425146213724325</v>
      </c>
      <c r="L7" s="81">
        <v>0.43146319773155578</v>
      </c>
      <c r="M7" s="81">
        <v>1.2089871605782008</v>
      </c>
      <c r="N7" s="81">
        <v>7.4267589627667592</v>
      </c>
      <c r="O7" s="81">
        <v>2.6885349291791183</v>
      </c>
      <c r="P7" s="81">
        <v>5.1560753128263759</v>
      </c>
      <c r="Q7" s="81">
        <v>21.05569692646322</v>
      </c>
      <c r="R7" s="81">
        <v>4.366887967901917</v>
      </c>
      <c r="S7" s="81">
        <v>12.990284572029202</v>
      </c>
      <c r="T7" s="81">
        <v>2.4194360190222657</v>
      </c>
      <c r="U7" s="81">
        <v>1.9430151917811236</v>
      </c>
      <c r="V7" s="81">
        <v>2.2158196768001877</v>
      </c>
    </row>
    <row r="8" spans="1:24" ht="12.75" customHeight="1" x14ac:dyDescent="0.2">
      <c r="A8" s="219">
        <v>2014</v>
      </c>
      <c r="B8" s="229">
        <v>1241</v>
      </c>
      <c r="C8" s="229">
        <v>1288</v>
      </c>
      <c r="D8" s="229">
        <v>2539</v>
      </c>
      <c r="E8" s="81">
        <v>76.599880253994428</v>
      </c>
      <c r="F8" s="81">
        <v>95.813526146008542</v>
      </c>
      <c r="G8" s="81">
        <v>86.153065132296561</v>
      </c>
      <c r="H8" s="81">
        <v>11.287906480093225</v>
      </c>
      <c r="I8" s="81">
        <v>0.5254066041825064</v>
      </c>
      <c r="J8" s="81">
        <v>5.9217177186286554</v>
      </c>
      <c r="K8" s="81">
        <v>3.0157786889075124</v>
      </c>
      <c r="L8" s="81">
        <v>0.12143554342043403</v>
      </c>
      <c r="M8" s="81">
        <v>1.6123573692370063</v>
      </c>
      <c r="N8" s="81">
        <v>7.3814775626229974</v>
      </c>
      <c r="O8" s="81">
        <v>2.8870375543137436</v>
      </c>
      <c r="P8" s="81">
        <v>5.1299776816460607</v>
      </c>
      <c r="Q8" s="81">
        <v>21.685162731623699</v>
      </c>
      <c r="R8" s="81">
        <v>3.5338797019166832</v>
      </c>
      <c r="S8" s="81">
        <v>12.664052769511713</v>
      </c>
      <c r="T8" s="81">
        <v>1.7149570143834374</v>
      </c>
      <c r="U8" s="81">
        <v>0.65259415207476323</v>
      </c>
      <c r="V8" s="81">
        <v>1.1828820981935313</v>
      </c>
    </row>
    <row r="9" spans="1:24" x14ac:dyDescent="0.2">
      <c r="A9" s="440">
        <v>2015</v>
      </c>
      <c r="B9" s="229">
        <v>1395</v>
      </c>
      <c r="C9" s="229">
        <v>1460</v>
      </c>
      <c r="D9" s="229">
        <v>2870</v>
      </c>
      <c r="E9" s="81">
        <v>76.494325630031142</v>
      </c>
      <c r="F9" s="81">
        <v>94.992558982893442</v>
      </c>
      <c r="G9" s="81">
        <v>85.627518010287005</v>
      </c>
      <c r="H9" s="81">
        <v>12.140950212331298</v>
      </c>
      <c r="I9" s="81">
        <v>0.79791377791251838</v>
      </c>
      <c r="J9" s="81">
        <v>6.5309578561299357</v>
      </c>
      <c r="K9" s="81">
        <v>2.4757376114801941</v>
      </c>
      <c r="L9" s="81">
        <v>0.13194006637374606</v>
      </c>
      <c r="M9" s="81">
        <v>1.3518275611720245</v>
      </c>
      <c r="N9" s="81">
        <v>6.8992068572992782</v>
      </c>
      <c r="O9" s="81">
        <v>3.1394145288338713</v>
      </c>
      <c r="P9" s="81">
        <v>5.0245666798922128</v>
      </c>
      <c r="Q9" s="81">
        <v>21.515894681110741</v>
      </c>
      <c r="R9" s="81">
        <v>4.0692683731201367</v>
      </c>
      <c r="S9" s="81">
        <v>12.907352097194163</v>
      </c>
      <c r="T9" s="81">
        <v>1.9897796888578729</v>
      </c>
      <c r="U9" s="81">
        <v>0.93817264398680789</v>
      </c>
      <c r="V9" s="81">
        <v>1.4651298925182097</v>
      </c>
    </row>
    <row r="10" spans="1:24" x14ac:dyDescent="0.2">
      <c r="A10" s="385">
        <v>2016</v>
      </c>
      <c r="B10" s="229">
        <v>1342</v>
      </c>
      <c r="C10" s="229">
        <v>1542</v>
      </c>
      <c r="D10" s="229">
        <v>2930</v>
      </c>
      <c r="E10" s="81">
        <v>78.383986658514601</v>
      </c>
      <c r="F10" s="81">
        <v>94.48153315299011</v>
      </c>
      <c r="G10" s="81">
        <v>85.890299218197839</v>
      </c>
      <c r="H10" s="81">
        <v>8.7631491346715631</v>
      </c>
      <c r="I10" s="81">
        <v>0.5744096817016171</v>
      </c>
      <c r="J10" s="81">
        <v>4.8903275695495543</v>
      </c>
      <c r="K10" s="81">
        <v>3.0416268755260587</v>
      </c>
      <c r="L10" s="81">
        <v>0.27197873685314822</v>
      </c>
      <c r="M10" s="81">
        <v>1.8213072772013741</v>
      </c>
      <c r="N10" s="81">
        <v>7.5082394878797603</v>
      </c>
      <c r="O10" s="81">
        <v>3.5162792730081036</v>
      </c>
      <c r="P10" s="81">
        <v>5.5709160213713123</v>
      </c>
      <c r="Q10" s="81">
        <v>19.313015498077327</v>
      </c>
      <c r="R10" s="81">
        <v>4.3626676915628675</v>
      </c>
      <c r="S10" s="81">
        <v>12.282550868122215</v>
      </c>
      <c r="T10" s="81">
        <v>2.3029978434079967</v>
      </c>
      <c r="U10" s="81">
        <v>1.1557991554468077</v>
      </c>
      <c r="V10" s="81">
        <v>1.8271499136777323</v>
      </c>
    </row>
    <row r="11" spans="1:24" s="960" customFormat="1" x14ac:dyDescent="0.2">
      <c r="A11" s="484">
        <v>2017</v>
      </c>
      <c r="B11" s="229">
        <v>1575</v>
      </c>
      <c r="C11" s="229">
        <v>1694</v>
      </c>
      <c r="D11" s="229">
        <v>3326</v>
      </c>
      <c r="E11" s="81">
        <v>77.389628137109241</v>
      </c>
      <c r="F11" s="81">
        <v>93.166214355155617</v>
      </c>
      <c r="G11" s="81">
        <v>84.896571972588021</v>
      </c>
      <c r="H11" s="81">
        <v>11.539961724501689</v>
      </c>
      <c r="I11" s="81">
        <v>0.55421608621388196</v>
      </c>
      <c r="J11" s="81">
        <v>6.3284790940661999</v>
      </c>
      <c r="K11" s="81">
        <v>2.2249812792587016</v>
      </c>
      <c r="L11" s="81">
        <v>0.30123496136880595</v>
      </c>
      <c r="M11" s="81">
        <v>1.2929109241397703</v>
      </c>
      <c r="N11" s="81">
        <v>7.1215736619866439</v>
      </c>
      <c r="O11" s="81">
        <v>4.3130512203480169</v>
      </c>
      <c r="P11" s="81">
        <v>5.7545179143715535</v>
      </c>
      <c r="Q11" s="81">
        <v>20.886516665747074</v>
      </c>
      <c r="R11" s="81">
        <v>5.1685022679307036</v>
      </c>
      <c r="S11" s="81">
        <v>13.37590793257756</v>
      </c>
      <c r="T11" s="81">
        <v>1.7238551971444822</v>
      </c>
      <c r="U11" s="81">
        <v>1.6652833769133981</v>
      </c>
      <c r="V11" s="81">
        <v>1.7275200948352971</v>
      </c>
    </row>
    <row r="12" spans="1:24" s="703" customFormat="1" x14ac:dyDescent="0.2">
      <c r="A12" s="484">
        <v>2018</v>
      </c>
      <c r="B12" s="81">
        <v>1621</v>
      </c>
      <c r="C12" s="81">
        <v>1734</v>
      </c>
      <c r="D12" s="81">
        <v>3406</v>
      </c>
      <c r="E12" s="81">
        <v>77.336592544559053</v>
      </c>
      <c r="F12" s="81">
        <v>91.858726437765512</v>
      </c>
      <c r="G12" s="81">
        <v>83.976228025312253</v>
      </c>
      <c r="H12" s="81">
        <v>11.53640716616294</v>
      </c>
      <c r="I12" s="81">
        <v>0.85985179250649713</v>
      </c>
      <c r="J12" s="81">
        <v>6.6210774959109457</v>
      </c>
      <c r="K12" s="81">
        <v>2.517905319344556</v>
      </c>
      <c r="L12" s="81">
        <v>0.66554366280096044</v>
      </c>
      <c r="M12" s="81">
        <v>1.6163526748773516</v>
      </c>
      <c r="N12" s="81">
        <v>6.8835997863934235</v>
      </c>
      <c r="O12" s="81">
        <v>4.8595794261442862</v>
      </c>
      <c r="P12" s="81">
        <v>5.9838957933609498</v>
      </c>
      <c r="Q12" s="81">
        <v>20.93791227190092</v>
      </c>
      <c r="R12" s="81">
        <v>6.3849748814517433</v>
      </c>
      <c r="S12" s="81">
        <v>14.221325964149248</v>
      </c>
      <c r="T12" s="81">
        <v>1.72549518353961</v>
      </c>
      <c r="U12" s="81">
        <v>1.7562986807829886</v>
      </c>
      <c r="V12" s="81">
        <v>1.8024460105386844</v>
      </c>
      <c r="W12" s="1004"/>
    </row>
    <row r="13" spans="1:24" ht="6" customHeight="1" x14ac:dyDescent="0.2">
      <c r="A13" s="233"/>
      <c r="B13" s="233"/>
      <c r="C13" s="233"/>
      <c r="D13" s="233"/>
      <c r="E13" s="205"/>
      <c r="F13" s="207"/>
      <c r="G13" s="207"/>
      <c r="H13" s="207"/>
      <c r="I13" s="249"/>
      <c r="J13" s="249"/>
      <c r="K13" s="207"/>
      <c r="L13" s="207"/>
      <c r="M13" s="207"/>
      <c r="N13" s="207"/>
      <c r="O13" s="207"/>
      <c r="P13" s="207"/>
      <c r="Q13" s="207"/>
      <c r="R13" s="207"/>
      <c r="S13" s="207"/>
      <c r="T13" s="205"/>
      <c r="U13" s="205"/>
      <c r="V13" s="205"/>
      <c r="W13" s="214"/>
      <c r="X13" s="124"/>
    </row>
    <row r="14" spans="1:24" ht="12.75" customHeight="1" x14ac:dyDescent="0.2">
      <c r="A14" s="1331" t="s">
        <v>194</v>
      </c>
      <c r="B14" s="1331"/>
      <c r="C14" s="1331"/>
      <c r="D14" s="1331"/>
      <c r="E14" s="1331"/>
      <c r="F14" s="1331"/>
      <c r="G14" s="1331"/>
      <c r="H14" s="1331"/>
      <c r="I14" s="1331"/>
      <c r="J14" s="1331"/>
      <c r="K14" s="1331"/>
      <c r="L14" s="1331"/>
      <c r="M14" s="1331"/>
      <c r="N14" s="1331"/>
      <c r="O14" s="1331"/>
      <c r="P14" s="1331"/>
      <c r="Q14" s="1331"/>
      <c r="R14" s="1331"/>
      <c r="S14" s="1331"/>
      <c r="T14" s="1331"/>
      <c r="U14" s="1331"/>
      <c r="V14" s="1331"/>
    </row>
    <row r="15" spans="1:24" x14ac:dyDescent="0.2">
      <c r="E15" s="1004"/>
      <c r="H15" s="1004"/>
      <c r="K15" s="1004"/>
      <c r="N15" s="1004"/>
      <c r="Q15" s="1004"/>
    </row>
    <row r="16" spans="1:24" x14ac:dyDescent="0.2">
      <c r="Q16" s="80"/>
      <c r="S16" s="80"/>
    </row>
    <row r="18" spans="11:19" x14ac:dyDescent="0.2">
      <c r="K18" s="223"/>
      <c r="S18" s="223"/>
    </row>
    <row r="19" spans="11:19" x14ac:dyDescent="0.2">
      <c r="K19" s="223"/>
    </row>
  </sheetData>
  <mergeCells count="10">
    <mergeCell ref="N3:P3"/>
    <mergeCell ref="T3:V3"/>
    <mergeCell ref="A14:V14"/>
    <mergeCell ref="O1:T1"/>
    <mergeCell ref="A2:V2"/>
    <mergeCell ref="B3:D3"/>
    <mergeCell ref="E3:G3"/>
    <mergeCell ref="Q3:S3"/>
    <mergeCell ref="H3:J3"/>
    <mergeCell ref="K3:M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N34"/>
  <sheetViews>
    <sheetView zoomScaleNormal="100" workbookViewId="0">
      <pane ySplit="4" topLeftCell="A5" activePane="bottomLeft" state="frozen"/>
      <selection activeCell="A2" sqref="A2:XFD2"/>
      <selection pane="bottomLeft" activeCell="G27" sqref="G27"/>
    </sheetView>
  </sheetViews>
  <sheetFormatPr defaultColWidth="9.140625" defaultRowHeight="12.75" x14ac:dyDescent="0.2"/>
  <cols>
    <col min="1" max="1" width="6.7109375" style="1281" customWidth="1"/>
    <col min="2" max="37" width="5.7109375" style="1281" customWidth="1"/>
    <col min="38" max="39" width="8.7109375" style="1281" customWidth="1"/>
    <col min="40" max="16384" width="9.140625" style="1281"/>
  </cols>
  <sheetData>
    <row r="1" spans="1:40" ht="30" customHeight="1" x14ac:dyDescent="0.2">
      <c r="A1" s="84"/>
      <c r="B1" s="1280"/>
      <c r="C1" s="1280"/>
      <c r="D1" s="1280"/>
      <c r="E1" s="1280"/>
      <c r="F1" s="1280"/>
      <c r="G1" s="1280"/>
      <c r="H1" s="1280"/>
      <c r="I1" s="1280"/>
      <c r="J1" s="1280"/>
      <c r="K1" s="1280"/>
      <c r="L1" s="1280"/>
      <c r="M1" s="1283"/>
      <c r="N1" s="1280"/>
      <c r="O1" s="1327" t="s">
        <v>328</v>
      </c>
      <c r="P1" s="1327"/>
      <c r="Q1" s="1328"/>
      <c r="R1" s="1328"/>
      <c r="S1" s="1328"/>
      <c r="T1" s="1360"/>
      <c r="AG1" s="497"/>
      <c r="AH1" s="497"/>
      <c r="AI1" s="1321" t="s">
        <v>200</v>
      </c>
      <c r="AJ1" s="1360"/>
      <c r="AK1" s="1360"/>
    </row>
    <row r="2" spans="1:40" s="1282" customFormat="1" ht="15" customHeight="1" x14ac:dyDescent="0.2">
      <c r="A2" s="1317" t="s">
        <v>512</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row>
    <row r="3" spans="1:40" ht="68.099999999999994" customHeight="1" x14ac:dyDescent="0.2">
      <c r="B3" s="1354" t="s">
        <v>10</v>
      </c>
      <c r="C3" s="1354"/>
      <c r="D3" s="1354"/>
      <c r="E3" s="1354" t="s">
        <v>14</v>
      </c>
      <c r="F3" s="1354"/>
      <c r="G3" s="1354"/>
      <c r="H3" s="1354" t="s">
        <v>40</v>
      </c>
      <c r="I3" s="1354"/>
      <c r="J3" s="1354"/>
      <c r="K3" s="1354" t="s">
        <v>41</v>
      </c>
      <c r="L3" s="1354"/>
      <c r="M3" s="1354"/>
      <c r="N3" s="1354" t="s">
        <v>140</v>
      </c>
      <c r="O3" s="1354"/>
      <c r="P3" s="1354"/>
      <c r="Q3" s="1354" t="s">
        <v>128</v>
      </c>
      <c r="R3" s="1354"/>
      <c r="S3" s="1354"/>
      <c r="T3" s="1354" t="s">
        <v>42</v>
      </c>
      <c r="U3" s="1354"/>
      <c r="V3" s="1354"/>
      <c r="W3" s="1354" t="s">
        <v>129</v>
      </c>
      <c r="X3" s="1354"/>
      <c r="Y3" s="1354"/>
      <c r="Z3" s="1354" t="s">
        <v>197</v>
      </c>
      <c r="AA3" s="1354"/>
      <c r="AB3" s="1354"/>
      <c r="AC3" s="1354" t="s">
        <v>142</v>
      </c>
      <c r="AD3" s="1354"/>
      <c r="AE3" s="1354"/>
      <c r="AF3" s="1354" t="s">
        <v>141</v>
      </c>
      <c r="AG3" s="1354"/>
      <c r="AH3" s="1354"/>
      <c r="AI3" s="1354" t="s">
        <v>35</v>
      </c>
      <c r="AJ3" s="1354"/>
      <c r="AK3" s="1354"/>
    </row>
    <row r="4" spans="1:40" ht="15" customHeight="1" x14ac:dyDescent="0.2">
      <c r="A4" s="1281" t="s">
        <v>39</v>
      </c>
      <c r="B4" s="1280" t="s">
        <v>28</v>
      </c>
      <c r="C4" s="1280" t="s">
        <v>29</v>
      </c>
      <c r="D4" s="1280" t="s">
        <v>382</v>
      </c>
      <c r="E4" s="1280" t="s">
        <v>28</v>
      </c>
      <c r="F4" s="1280" t="s">
        <v>29</v>
      </c>
      <c r="G4" s="1280" t="s">
        <v>382</v>
      </c>
      <c r="H4" s="1280" t="s">
        <v>28</v>
      </c>
      <c r="I4" s="1280" t="s">
        <v>29</v>
      </c>
      <c r="J4" s="1280" t="s">
        <v>382</v>
      </c>
      <c r="K4" s="1280" t="s">
        <v>28</v>
      </c>
      <c r="L4" s="1280" t="s">
        <v>29</v>
      </c>
      <c r="M4" s="1280" t="s">
        <v>382</v>
      </c>
      <c r="N4" s="1280" t="s">
        <v>28</v>
      </c>
      <c r="O4" s="1280" t="s">
        <v>29</v>
      </c>
      <c r="P4" s="1280" t="s">
        <v>382</v>
      </c>
      <c r="Q4" s="1280" t="s">
        <v>28</v>
      </c>
      <c r="R4" s="1280" t="s">
        <v>29</v>
      </c>
      <c r="S4" s="1280" t="s">
        <v>382</v>
      </c>
      <c r="T4" s="1280" t="s">
        <v>28</v>
      </c>
      <c r="U4" s="1280" t="s">
        <v>29</v>
      </c>
      <c r="V4" s="1280" t="s">
        <v>382</v>
      </c>
      <c r="Y4" s="1280" t="s">
        <v>382</v>
      </c>
      <c r="Z4" s="1280" t="s">
        <v>28</v>
      </c>
      <c r="AA4" s="1280" t="s">
        <v>29</v>
      </c>
      <c r="AB4" s="1280" t="s">
        <v>382</v>
      </c>
      <c r="AC4" s="1280" t="s">
        <v>28</v>
      </c>
      <c r="AD4" s="1280" t="s">
        <v>29</v>
      </c>
      <c r="AE4" s="1280" t="s">
        <v>382</v>
      </c>
      <c r="AF4" s="1280" t="s">
        <v>28</v>
      </c>
      <c r="AG4" s="1280" t="s">
        <v>29</v>
      </c>
      <c r="AH4" s="1280" t="s">
        <v>382</v>
      </c>
      <c r="AI4" s="1280" t="s">
        <v>28</v>
      </c>
      <c r="AJ4" s="1280" t="s">
        <v>29</v>
      </c>
      <c r="AK4" s="1280" t="s">
        <v>382</v>
      </c>
    </row>
    <row r="5" spans="1:40" ht="6" customHeight="1" x14ac:dyDescent="0.2">
      <c r="A5" s="231"/>
      <c r="B5" s="1073"/>
      <c r="C5" s="1073"/>
      <c r="D5" s="1073"/>
      <c r="E5" s="249"/>
      <c r="F5" s="249"/>
      <c r="G5" s="249"/>
      <c r="H5" s="249"/>
      <c r="I5" s="249"/>
      <c r="J5" s="249"/>
      <c r="K5" s="250"/>
      <c r="L5" s="250"/>
      <c r="M5" s="250"/>
      <c r="N5" s="249"/>
      <c r="O5" s="249"/>
      <c r="P5" s="249"/>
      <c r="Q5" s="250"/>
      <c r="R5" s="250"/>
      <c r="S5" s="250"/>
      <c r="T5" s="249"/>
      <c r="U5" s="249"/>
      <c r="V5" s="249"/>
      <c r="W5" s="250"/>
      <c r="X5" s="250"/>
      <c r="Y5" s="250"/>
      <c r="Z5" s="249"/>
      <c r="AA5" s="249"/>
      <c r="AB5" s="249"/>
      <c r="AC5" s="250"/>
      <c r="AD5" s="250"/>
      <c r="AE5" s="250"/>
      <c r="AF5" s="249"/>
      <c r="AG5" s="249"/>
      <c r="AH5" s="249"/>
      <c r="AI5" s="249"/>
      <c r="AJ5" s="249"/>
      <c r="AK5" s="75"/>
      <c r="AL5" s="40"/>
    </row>
    <row r="6" spans="1:40" ht="12.75" customHeight="1" x14ac:dyDescent="0.2">
      <c r="A6" s="484">
        <v>1997</v>
      </c>
      <c r="B6" s="1280">
        <v>287</v>
      </c>
      <c r="C6" s="1280">
        <v>54</v>
      </c>
      <c r="D6" s="1280">
        <v>341</v>
      </c>
      <c r="E6" s="81">
        <v>66.135226315412524</v>
      </c>
      <c r="F6" s="81">
        <v>28.131401296787367</v>
      </c>
      <c r="G6" s="81">
        <v>61.083322794031339</v>
      </c>
      <c r="H6" s="81">
        <v>10.974058863616083</v>
      </c>
      <c r="I6" s="81">
        <v>14.473406804581598</v>
      </c>
      <c r="J6" s="81">
        <v>11.43923225542173</v>
      </c>
      <c r="K6" s="32" t="s">
        <v>37</v>
      </c>
      <c r="L6" s="32" t="s">
        <v>37</v>
      </c>
      <c r="M6" s="32" t="s">
        <v>37</v>
      </c>
      <c r="N6" s="81">
        <v>40.018604541078446</v>
      </c>
      <c r="O6" s="81">
        <v>67.103695739982811</v>
      </c>
      <c r="P6" s="81">
        <v>43.619064956250256</v>
      </c>
      <c r="Q6" s="32" t="s">
        <v>37</v>
      </c>
      <c r="R6" s="32" t="s">
        <v>37</v>
      </c>
      <c r="S6" s="32" t="s">
        <v>37</v>
      </c>
      <c r="T6" s="81">
        <v>16.169611083699838</v>
      </c>
      <c r="U6" s="81">
        <v>12.368452744416192</v>
      </c>
      <c r="V6" s="81">
        <v>15.664317598369266</v>
      </c>
      <c r="W6" s="32" t="s">
        <v>37</v>
      </c>
      <c r="X6" s="32" t="s">
        <v>37</v>
      </c>
      <c r="Y6" s="32" t="s">
        <v>37</v>
      </c>
      <c r="Z6" s="81">
        <v>23.557805209414195</v>
      </c>
      <c r="AA6" s="81">
        <v>22.986502854944028</v>
      </c>
      <c r="AB6" s="81">
        <v>23.481861159705876</v>
      </c>
      <c r="AC6" s="32" t="s">
        <v>37</v>
      </c>
      <c r="AD6" s="32" t="s">
        <v>37</v>
      </c>
      <c r="AE6" s="32" t="s">
        <v>37</v>
      </c>
      <c r="AF6" s="81">
        <v>9.1994381264770837</v>
      </c>
      <c r="AG6" s="81">
        <v>10.979758730754467</v>
      </c>
      <c r="AH6" s="81">
        <v>9.4360987238124512</v>
      </c>
      <c r="AI6" s="81">
        <v>2.9998443841448164</v>
      </c>
      <c r="AJ6" s="75" t="s">
        <v>118</v>
      </c>
      <c r="AK6" s="81">
        <v>2.601070723850631</v>
      </c>
      <c r="AL6" s="1285"/>
    </row>
    <row r="7" spans="1:40" ht="12.75" customHeight="1" x14ac:dyDescent="0.2">
      <c r="A7" s="484">
        <v>1998</v>
      </c>
      <c r="B7" s="1280">
        <v>547</v>
      </c>
      <c r="C7" s="1280">
        <v>71</v>
      </c>
      <c r="D7" s="1280">
        <v>618</v>
      </c>
      <c r="E7" s="81">
        <v>71.267494390736147</v>
      </c>
      <c r="F7" s="81">
        <v>41.194236607176464</v>
      </c>
      <c r="G7" s="81">
        <v>68.410413660953523</v>
      </c>
      <c r="H7" s="81">
        <v>18.045545103721658</v>
      </c>
      <c r="I7" s="81">
        <v>10.94101305873952</v>
      </c>
      <c r="J7" s="81">
        <v>17.37058591752605</v>
      </c>
      <c r="K7" s="32" t="s">
        <v>37</v>
      </c>
      <c r="L7" s="32" t="s">
        <v>37</v>
      </c>
      <c r="M7" s="32" t="s">
        <v>37</v>
      </c>
      <c r="N7" s="81">
        <v>42.986316183492562</v>
      </c>
      <c r="O7" s="81">
        <v>68.023917295442203</v>
      </c>
      <c r="P7" s="81">
        <v>45.364989228221688</v>
      </c>
      <c r="Q7" s="32" t="s">
        <v>37</v>
      </c>
      <c r="R7" s="32" t="s">
        <v>37</v>
      </c>
      <c r="S7" s="32" t="s">
        <v>37</v>
      </c>
      <c r="T7" s="81">
        <v>13.457542696399077</v>
      </c>
      <c r="U7" s="81">
        <v>14.690340013456213</v>
      </c>
      <c r="V7" s="81">
        <v>13.574663411542154</v>
      </c>
      <c r="W7" s="32" t="s">
        <v>37</v>
      </c>
      <c r="X7" s="32" t="s">
        <v>37</v>
      </c>
      <c r="Y7" s="32" t="s">
        <v>37</v>
      </c>
      <c r="Z7" s="81">
        <v>23.98092092207439</v>
      </c>
      <c r="AA7" s="81">
        <v>28.899552093548298</v>
      </c>
      <c r="AB7" s="81">
        <v>24.448210712826995</v>
      </c>
      <c r="AC7" s="32" t="s">
        <v>37</v>
      </c>
      <c r="AD7" s="32" t="s">
        <v>37</v>
      </c>
      <c r="AE7" s="32" t="s">
        <v>37</v>
      </c>
      <c r="AF7" s="81">
        <v>7.6752047349834722</v>
      </c>
      <c r="AG7" s="81">
        <v>14.364720784517829</v>
      </c>
      <c r="AH7" s="81">
        <v>8.3107357284745245</v>
      </c>
      <c r="AI7" s="81">
        <v>1.1932446700482875</v>
      </c>
      <c r="AJ7" s="81">
        <v>4.441588891921147</v>
      </c>
      <c r="AK7" s="81">
        <v>1.5018504668265806</v>
      </c>
      <c r="AL7" s="1285"/>
    </row>
    <row r="8" spans="1:40" ht="12.75" customHeight="1" x14ac:dyDescent="0.2">
      <c r="A8" s="484">
        <v>1999</v>
      </c>
      <c r="B8" s="1280">
        <v>645</v>
      </c>
      <c r="C8" s="1280">
        <v>102</v>
      </c>
      <c r="D8" s="1280">
        <v>747</v>
      </c>
      <c r="E8" s="81">
        <v>71.453214244772951</v>
      </c>
      <c r="F8" s="81">
        <v>40.654215271038602</v>
      </c>
      <c r="G8" s="81">
        <v>67.785026380274317</v>
      </c>
      <c r="H8" s="81">
        <v>13.89128637338824</v>
      </c>
      <c r="I8" s="81">
        <v>10.242930472058456</v>
      </c>
      <c r="J8" s="81">
        <v>13.456763976928467</v>
      </c>
      <c r="K8" s="32" t="s">
        <v>37</v>
      </c>
      <c r="L8" s="32" t="s">
        <v>37</v>
      </c>
      <c r="M8" s="32" t="s">
        <v>37</v>
      </c>
      <c r="N8" s="81">
        <v>39.881718707767362</v>
      </c>
      <c r="O8" s="81">
        <v>54.85937705543482</v>
      </c>
      <c r="P8" s="81">
        <v>41.66557098934279</v>
      </c>
      <c r="Q8" s="81">
        <v>15.515360995869157</v>
      </c>
      <c r="R8" s="81">
        <v>15.073583288210351</v>
      </c>
      <c r="S8" s="81">
        <v>15.462744882357823</v>
      </c>
      <c r="T8" s="32" t="s">
        <v>37</v>
      </c>
      <c r="U8" s="32" t="s">
        <v>37</v>
      </c>
      <c r="V8" s="32" t="s">
        <v>37</v>
      </c>
      <c r="W8" s="81">
        <v>1.5536698046487425</v>
      </c>
      <c r="X8" s="81">
        <v>9.1593348454033876</v>
      </c>
      <c r="Y8" s="81">
        <v>2.4595111999399935</v>
      </c>
      <c r="Z8" s="81">
        <v>23.28214416225325</v>
      </c>
      <c r="AA8" s="81">
        <v>30.33575756046627</v>
      </c>
      <c r="AB8" s="81">
        <v>24.122235721406284</v>
      </c>
      <c r="AC8" s="32" t="s">
        <v>37</v>
      </c>
      <c r="AD8" s="32" t="s">
        <v>37</v>
      </c>
      <c r="AE8" s="32" t="s">
        <v>37</v>
      </c>
      <c r="AF8" s="81">
        <v>8.566762167700178</v>
      </c>
      <c r="AG8" s="81">
        <v>19.61824280844003</v>
      </c>
      <c r="AH8" s="81">
        <v>9.8830032314335163</v>
      </c>
      <c r="AI8" s="81">
        <v>0.56084891622359745</v>
      </c>
      <c r="AJ8" s="81">
        <v>0.6358062537757081</v>
      </c>
      <c r="AK8" s="81">
        <v>0.56977640104862037</v>
      </c>
      <c r="AL8" s="1285"/>
    </row>
    <row r="9" spans="1:40" ht="12.75" customHeight="1" x14ac:dyDescent="0.2">
      <c r="A9" s="484">
        <v>2000</v>
      </c>
      <c r="B9" s="1280">
        <v>678</v>
      </c>
      <c r="C9" s="1280">
        <v>130</v>
      </c>
      <c r="D9" s="1280">
        <v>808</v>
      </c>
      <c r="E9" s="81">
        <v>73.23091768277024</v>
      </c>
      <c r="F9" s="81">
        <v>42.00919712744183</v>
      </c>
      <c r="G9" s="81">
        <v>69.391893060611878</v>
      </c>
      <c r="H9" s="81">
        <v>14.61651641820721</v>
      </c>
      <c r="I9" s="81">
        <v>14.652204479216813</v>
      </c>
      <c r="J9" s="81">
        <v>14.620904624318149</v>
      </c>
      <c r="K9" s="32" t="s">
        <v>37</v>
      </c>
      <c r="L9" s="32" t="s">
        <v>37</v>
      </c>
      <c r="M9" s="32" t="s">
        <v>37</v>
      </c>
      <c r="N9" s="81">
        <v>40.929773119961546</v>
      </c>
      <c r="O9" s="81">
        <v>63.923603817168441</v>
      </c>
      <c r="P9" s="81">
        <v>43.757095914292968</v>
      </c>
      <c r="Q9" s="81">
        <v>12.249156943184373</v>
      </c>
      <c r="R9" s="81">
        <v>6.1175874684487539</v>
      </c>
      <c r="S9" s="81">
        <v>11.495218794763959</v>
      </c>
      <c r="T9" s="32" t="s">
        <v>37</v>
      </c>
      <c r="U9" s="32" t="s">
        <v>37</v>
      </c>
      <c r="V9" s="32" t="s">
        <v>37</v>
      </c>
      <c r="W9" s="81">
        <v>1.2853214211967297</v>
      </c>
      <c r="X9" s="81">
        <v>3.3578119544745224</v>
      </c>
      <c r="Y9" s="81">
        <v>1.5401549808125259</v>
      </c>
      <c r="Z9" s="81">
        <v>22.658214314448045</v>
      </c>
      <c r="AA9" s="81">
        <v>20.535199341330571</v>
      </c>
      <c r="AB9" s="81">
        <v>22.397168266695385</v>
      </c>
      <c r="AC9" s="32" t="s">
        <v>37</v>
      </c>
      <c r="AD9" s="32" t="s">
        <v>37</v>
      </c>
      <c r="AE9" s="32" t="s">
        <v>37</v>
      </c>
      <c r="AF9" s="81">
        <v>5.9002965050079563</v>
      </c>
      <c r="AG9" s="81">
        <v>11.776006648029004</v>
      </c>
      <c r="AH9" s="81">
        <v>6.6227741747363522</v>
      </c>
      <c r="AI9" s="81">
        <v>1.0708274682917756</v>
      </c>
      <c r="AJ9" s="81">
        <v>3.4062855658698674</v>
      </c>
      <c r="AK9" s="81">
        <v>1.3579955353024751</v>
      </c>
      <c r="AL9" s="1285"/>
    </row>
    <row r="10" spans="1:40" ht="12.75" customHeight="1" x14ac:dyDescent="0.2">
      <c r="A10" s="484">
        <v>2001</v>
      </c>
      <c r="B10" s="1280">
        <v>747</v>
      </c>
      <c r="C10" s="1280">
        <v>147</v>
      </c>
      <c r="D10" s="1280">
        <v>894</v>
      </c>
      <c r="E10" s="81">
        <v>64.416043719643142</v>
      </c>
      <c r="F10" s="81">
        <v>37.090440228328575</v>
      </c>
      <c r="G10" s="81">
        <v>60.282051773432734</v>
      </c>
      <c r="H10" s="81">
        <v>14.706071764074188</v>
      </c>
      <c r="I10" s="81">
        <v>7.7314974054490007</v>
      </c>
      <c r="J10" s="81">
        <v>13.650913577504953</v>
      </c>
      <c r="K10" s="32" t="s">
        <v>37</v>
      </c>
      <c r="L10" s="32" t="s">
        <v>37</v>
      </c>
      <c r="M10" s="32" t="s">
        <v>37</v>
      </c>
      <c r="N10" s="81">
        <v>35.726135918496489</v>
      </c>
      <c r="O10" s="81">
        <v>58.927999239298359</v>
      </c>
      <c r="P10" s="81">
        <v>39.236262095060709</v>
      </c>
      <c r="Q10" s="81">
        <v>19.348221284839497</v>
      </c>
      <c r="R10" s="81">
        <v>10.499121889932876</v>
      </c>
      <c r="S10" s="81">
        <v>18.009472969861147</v>
      </c>
      <c r="T10" s="32" t="s">
        <v>37</v>
      </c>
      <c r="U10" s="32" t="s">
        <v>37</v>
      </c>
      <c r="V10" s="32" t="s">
        <v>37</v>
      </c>
      <c r="W10" s="81">
        <v>2.3274876009127947</v>
      </c>
      <c r="X10" s="81">
        <v>3.2530028939849092</v>
      </c>
      <c r="Y10" s="81">
        <v>2.4675054698272381</v>
      </c>
      <c r="Z10" s="81">
        <v>22.485127773547308</v>
      </c>
      <c r="AA10" s="81">
        <v>27.865923358727478</v>
      </c>
      <c r="AB10" s="81">
        <v>23.299168920723069</v>
      </c>
      <c r="AC10" s="32" t="s">
        <v>37</v>
      </c>
      <c r="AD10" s="32" t="s">
        <v>37</v>
      </c>
      <c r="AE10" s="32" t="s">
        <v>37</v>
      </c>
      <c r="AF10" s="81">
        <v>4.1668393293186741</v>
      </c>
      <c r="AG10" s="81">
        <v>11.280594351072276</v>
      </c>
      <c r="AH10" s="81">
        <v>5.2430536561712566</v>
      </c>
      <c r="AI10" s="81">
        <v>1.4464488821472519</v>
      </c>
      <c r="AJ10" s="81">
        <v>3.0966332122935949</v>
      </c>
      <c r="AK10" s="81">
        <v>1.6960993146713295</v>
      </c>
      <c r="AL10" s="1285"/>
      <c r="AN10" s="1286"/>
    </row>
    <row r="11" spans="1:40" ht="12.75" customHeight="1" x14ac:dyDescent="0.2">
      <c r="A11" s="484">
        <v>2002</v>
      </c>
      <c r="B11" s="1280">
        <v>692</v>
      </c>
      <c r="C11" s="1280">
        <v>148</v>
      </c>
      <c r="D11" s="1280">
        <v>840</v>
      </c>
      <c r="E11" s="81">
        <v>67.849573231764609</v>
      </c>
      <c r="F11" s="81">
        <v>32.679794233716827</v>
      </c>
      <c r="G11" s="81">
        <v>62.152899725082818</v>
      </c>
      <c r="H11" s="81">
        <v>11.903000078925814</v>
      </c>
      <c r="I11" s="81">
        <v>8.1673511637720573</v>
      </c>
      <c r="J11" s="81">
        <v>11.297913188661243</v>
      </c>
      <c r="K11" s="32" t="s">
        <v>37</v>
      </c>
      <c r="L11" s="32" t="s">
        <v>37</v>
      </c>
      <c r="M11" s="32" t="s">
        <v>37</v>
      </c>
      <c r="N11" s="81">
        <v>33.723039318506629</v>
      </c>
      <c r="O11" s="81">
        <v>59.675306161735442</v>
      </c>
      <c r="P11" s="81">
        <v>37.926693568718456</v>
      </c>
      <c r="Q11" s="81">
        <v>19.140712639674135</v>
      </c>
      <c r="R11" s="81">
        <v>12.892251120505998</v>
      </c>
      <c r="S11" s="81">
        <v>18.128609458822712</v>
      </c>
      <c r="T11" s="32" t="s">
        <v>37</v>
      </c>
      <c r="U11" s="32" t="s">
        <v>37</v>
      </c>
      <c r="V11" s="32" t="s">
        <v>37</v>
      </c>
      <c r="W11" s="81">
        <v>2.1152896116697111</v>
      </c>
      <c r="X11" s="81">
        <v>4.5489880958089115</v>
      </c>
      <c r="Y11" s="81">
        <v>2.509491283469135</v>
      </c>
      <c r="Z11" s="81">
        <v>18.088777174345331</v>
      </c>
      <c r="AA11" s="81">
        <v>35.824153336954282</v>
      </c>
      <c r="AB11" s="81">
        <v>20.96148921277393</v>
      </c>
      <c r="AC11" s="32" t="s">
        <v>37</v>
      </c>
      <c r="AD11" s="32" t="s">
        <v>37</v>
      </c>
      <c r="AE11" s="32" t="s">
        <v>37</v>
      </c>
      <c r="AF11" s="81">
        <v>6.2238515303356063</v>
      </c>
      <c r="AG11" s="81">
        <v>16.82505622422271</v>
      </c>
      <c r="AH11" s="81">
        <v>7.9409962960711802</v>
      </c>
      <c r="AI11" s="81">
        <v>1.39570259639618</v>
      </c>
      <c r="AJ11" s="81" t="s">
        <v>118</v>
      </c>
      <c r="AK11" s="81">
        <v>1.1696317415142581</v>
      </c>
      <c r="AL11" s="1285"/>
      <c r="AN11" s="1286"/>
    </row>
    <row r="12" spans="1:40" ht="12.75" customHeight="1" x14ac:dyDescent="0.2">
      <c r="A12" s="484">
        <v>2003</v>
      </c>
      <c r="B12" s="1280">
        <v>650</v>
      </c>
      <c r="C12" s="1280">
        <v>157</v>
      </c>
      <c r="D12" s="1280">
        <v>807</v>
      </c>
      <c r="E12" s="81">
        <v>63.657718126771869</v>
      </c>
      <c r="F12" s="81">
        <v>36.910462398652349</v>
      </c>
      <c r="G12" s="81">
        <v>58.449066623119272</v>
      </c>
      <c r="H12" s="81">
        <v>15.450839404997424</v>
      </c>
      <c r="I12" s="81">
        <v>10.617176444982462</v>
      </c>
      <c r="J12" s="81">
        <v>14.509551592118623</v>
      </c>
      <c r="K12" s="32" t="s">
        <v>37</v>
      </c>
      <c r="L12" s="32" t="s">
        <v>37</v>
      </c>
      <c r="M12" s="32" t="s">
        <v>37</v>
      </c>
      <c r="N12" s="81">
        <v>32.324218989667877</v>
      </c>
      <c r="O12" s="81">
        <v>46.525420317349464</v>
      </c>
      <c r="P12" s="81">
        <v>35.089703022907997</v>
      </c>
      <c r="Q12" s="81">
        <v>19.688385949327301</v>
      </c>
      <c r="R12" s="81">
        <v>11.469750438647766</v>
      </c>
      <c r="S12" s="81">
        <v>18.087922386044109</v>
      </c>
      <c r="T12" s="32" t="s">
        <v>37</v>
      </c>
      <c r="U12" s="32" t="s">
        <v>37</v>
      </c>
      <c r="V12" s="32" t="s">
        <v>37</v>
      </c>
      <c r="W12" s="81">
        <v>1.3866942170890342</v>
      </c>
      <c r="X12" s="81">
        <v>6.7920585003302154</v>
      </c>
      <c r="Y12" s="81">
        <v>2.4393128142221823</v>
      </c>
      <c r="Z12" s="81">
        <v>19.259945877111953</v>
      </c>
      <c r="AA12" s="81">
        <v>31.503331172577404</v>
      </c>
      <c r="AB12" s="81">
        <v>21.644172800324252</v>
      </c>
      <c r="AC12" s="32" t="s">
        <v>37</v>
      </c>
      <c r="AD12" s="32" t="s">
        <v>37</v>
      </c>
      <c r="AE12" s="32" t="s">
        <v>37</v>
      </c>
      <c r="AF12" s="81">
        <v>3.8303791172535289</v>
      </c>
      <c r="AG12" s="81">
        <v>13.068942950586242</v>
      </c>
      <c r="AH12" s="81">
        <v>5.6294593627641207</v>
      </c>
      <c r="AI12" s="81">
        <v>0.39018834528579882</v>
      </c>
      <c r="AJ12" s="81">
        <v>3.2110264921810248</v>
      </c>
      <c r="AK12" s="81">
        <v>0.93950686247259541</v>
      </c>
      <c r="AL12" s="1285"/>
      <c r="AN12" s="1286"/>
    </row>
    <row r="13" spans="1:40" ht="12.75" customHeight="1" x14ac:dyDescent="0.2">
      <c r="A13" s="484">
        <v>2004</v>
      </c>
      <c r="B13" s="1280">
        <v>561</v>
      </c>
      <c r="C13" s="1280">
        <v>217</v>
      </c>
      <c r="D13" s="1280">
        <v>778</v>
      </c>
      <c r="E13" s="81">
        <v>62.783726881579661</v>
      </c>
      <c r="F13" s="81">
        <v>35.205105245443505</v>
      </c>
      <c r="G13" s="81">
        <v>55.729722515406301</v>
      </c>
      <c r="H13" s="32" t="s">
        <v>37</v>
      </c>
      <c r="I13" s="32" t="s">
        <v>37</v>
      </c>
      <c r="J13" s="32" t="s">
        <v>37</v>
      </c>
      <c r="K13" s="81">
        <v>34.545878681827183</v>
      </c>
      <c r="L13" s="81">
        <v>57.441324508603998</v>
      </c>
      <c r="M13" s="81">
        <v>40.402029759948874</v>
      </c>
      <c r="N13" s="32" t="s">
        <v>37</v>
      </c>
      <c r="O13" s="32" t="s">
        <v>37</v>
      </c>
      <c r="P13" s="32" t="s">
        <v>37</v>
      </c>
      <c r="Q13" s="32" t="s">
        <v>37</v>
      </c>
      <c r="R13" s="32" t="s">
        <v>37</v>
      </c>
      <c r="S13" s="32" t="s">
        <v>37</v>
      </c>
      <c r="T13" s="81">
        <v>20.829187157513143</v>
      </c>
      <c r="U13" s="81">
        <v>15.717954319182613</v>
      </c>
      <c r="V13" s="81">
        <v>19.521846303651564</v>
      </c>
      <c r="W13" s="32" t="s">
        <v>37</v>
      </c>
      <c r="X13" s="32" t="s">
        <v>37</v>
      </c>
      <c r="Y13" s="32" t="s">
        <v>37</v>
      </c>
      <c r="Z13" s="32" t="s">
        <v>37</v>
      </c>
      <c r="AA13" s="32" t="s">
        <v>37</v>
      </c>
      <c r="AB13" s="32" t="s">
        <v>37</v>
      </c>
      <c r="AC13" s="81">
        <v>20.547394056162446</v>
      </c>
      <c r="AD13" s="81">
        <v>36.021450333587438</v>
      </c>
      <c r="AE13" s="81">
        <v>24.505317043885096</v>
      </c>
      <c r="AF13" s="32" t="s">
        <v>37</v>
      </c>
      <c r="AG13" s="32" t="s">
        <v>37</v>
      </c>
      <c r="AH13" s="32" t="s">
        <v>37</v>
      </c>
      <c r="AI13" s="81">
        <v>2.1446376912263116</v>
      </c>
      <c r="AJ13" s="81">
        <v>4.2419882722885358</v>
      </c>
      <c r="AK13" s="81">
        <v>2.6810938039141008</v>
      </c>
      <c r="AL13" s="1285"/>
      <c r="AN13" s="1286"/>
    </row>
    <row r="14" spans="1:40" ht="12.75" customHeight="1" x14ac:dyDescent="0.2">
      <c r="A14" s="484">
        <v>2005</v>
      </c>
      <c r="B14" s="1280">
        <v>543</v>
      </c>
      <c r="C14" s="1280">
        <v>165</v>
      </c>
      <c r="D14" s="1280">
        <v>709</v>
      </c>
      <c r="E14" s="81">
        <v>62.446721490749226</v>
      </c>
      <c r="F14" s="81">
        <v>45.420768670128723</v>
      </c>
      <c r="G14" s="81">
        <v>58.843307963828551</v>
      </c>
      <c r="H14" s="32" t="s">
        <v>37</v>
      </c>
      <c r="I14" s="32" t="s">
        <v>37</v>
      </c>
      <c r="J14" s="32" t="s">
        <v>37</v>
      </c>
      <c r="K14" s="81">
        <v>36.299193677288258</v>
      </c>
      <c r="L14" s="81">
        <v>60.732200276766292</v>
      </c>
      <c r="M14" s="81">
        <v>41.494273935334725</v>
      </c>
      <c r="N14" s="32" t="s">
        <v>37</v>
      </c>
      <c r="O14" s="32" t="s">
        <v>37</v>
      </c>
      <c r="P14" s="32" t="s">
        <v>37</v>
      </c>
      <c r="Q14" s="32" t="s">
        <v>37</v>
      </c>
      <c r="R14" s="32" t="s">
        <v>37</v>
      </c>
      <c r="S14" s="32" t="s">
        <v>37</v>
      </c>
      <c r="T14" s="81">
        <v>16.906753972264021</v>
      </c>
      <c r="U14" s="81">
        <v>15.467669738947537</v>
      </c>
      <c r="V14" s="81">
        <v>16.574763482438492</v>
      </c>
      <c r="W14" s="32" t="s">
        <v>37</v>
      </c>
      <c r="X14" s="32" t="s">
        <v>37</v>
      </c>
      <c r="Y14" s="32" t="s">
        <v>37</v>
      </c>
      <c r="Z14" s="32" t="s">
        <v>37</v>
      </c>
      <c r="AA14" s="32" t="s">
        <v>37</v>
      </c>
      <c r="AB14" s="32" t="s">
        <v>37</v>
      </c>
      <c r="AC14" s="81">
        <v>23.980800361262624</v>
      </c>
      <c r="AD14" s="81">
        <v>33.528289367628879</v>
      </c>
      <c r="AE14" s="81">
        <v>25.997463502918777</v>
      </c>
      <c r="AF14" s="32" t="s">
        <v>37</v>
      </c>
      <c r="AG14" s="32" t="s">
        <v>37</v>
      </c>
      <c r="AH14" s="32" t="s">
        <v>37</v>
      </c>
      <c r="AI14" s="81">
        <v>2.0752543170053759</v>
      </c>
      <c r="AJ14" s="81">
        <v>2.3898174928919045</v>
      </c>
      <c r="AK14" s="81">
        <v>2.1399429497319504</v>
      </c>
      <c r="AL14" s="1285"/>
      <c r="AN14" s="1286"/>
    </row>
    <row r="15" spans="1:40" ht="12.75" customHeight="1" x14ac:dyDescent="0.2">
      <c r="A15" s="484">
        <v>2006</v>
      </c>
      <c r="B15" s="1280">
        <v>500</v>
      </c>
      <c r="C15" s="1280">
        <v>177</v>
      </c>
      <c r="D15" s="1280">
        <v>677</v>
      </c>
      <c r="E15" s="81">
        <v>62.289694462933568</v>
      </c>
      <c r="F15" s="81">
        <v>39.386801593516822</v>
      </c>
      <c r="G15" s="81">
        <v>56.583663740527612</v>
      </c>
      <c r="H15" s="32" t="s">
        <v>37</v>
      </c>
      <c r="I15" s="32" t="s">
        <v>37</v>
      </c>
      <c r="J15" s="32" t="s">
        <v>37</v>
      </c>
      <c r="K15" s="81">
        <v>35.784570111643497</v>
      </c>
      <c r="L15" s="81">
        <v>58.484842620080343</v>
      </c>
      <c r="M15" s="81">
        <v>41.440119961989339</v>
      </c>
      <c r="N15" s="32" t="s">
        <v>37</v>
      </c>
      <c r="O15" s="32" t="s">
        <v>37</v>
      </c>
      <c r="P15" s="32" t="s">
        <v>37</v>
      </c>
      <c r="Q15" s="32" t="s">
        <v>37</v>
      </c>
      <c r="R15" s="32" t="s">
        <v>37</v>
      </c>
      <c r="S15" s="32" t="s">
        <v>37</v>
      </c>
      <c r="T15" s="81">
        <v>18.325793897977498</v>
      </c>
      <c r="U15" s="81">
        <v>12.958208080024324</v>
      </c>
      <c r="V15" s="81">
        <v>16.988512631500921</v>
      </c>
      <c r="W15" s="32" t="s">
        <v>37</v>
      </c>
      <c r="X15" s="32" t="s">
        <v>37</v>
      </c>
      <c r="Y15" s="32" t="s">
        <v>37</v>
      </c>
      <c r="Z15" s="32" t="s">
        <v>37</v>
      </c>
      <c r="AA15" s="32" t="s">
        <v>37</v>
      </c>
      <c r="AB15" s="32" t="s">
        <v>37</v>
      </c>
      <c r="AC15" s="81">
        <v>20.567533910140138</v>
      </c>
      <c r="AD15" s="81">
        <v>39.895456613378336</v>
      </c>
      <c r="AE15" s="81">
        <v>25.38289594207907</v>
      </c>
      <c r="AF15" s="32" t="s">
        <v>37</v>
      </c>
      <c r="AG15" s="32" t="s">
        <v>37</v>
      </c>
      <c r="AH15" s="32" t="s">
        <v>37</v>
      </c>
      <c r="AI15" s="81">
        <v>2.5663562842952703</v>
      </c>
      <c r="AJ15" s="81">
        <v>1.8964491185442067</v>
      </c>
      <c r="AK15" s="81">
        <v>2.3994554962275849</v>
      </c>
      <c r="AL15" s="1285"/>
      <c r="AN15" s="1286"/>
    </row>
    <row r="16" spans="1:40" ht="12.75" customHeight="1" x14ac:dyDescent="0.2">
      <c r="A16" s="484">
        <v>2007</v>
      </c>
      <c r="B16" s="1280">
        <v>458</v>
      </c>
      <c r="C16" s="1280">
        <v>126</v>
      </c>
      <c r="D16" s="1280">
        <v>586</v>
      </c>
      <c r="E16" s="81">
        <v>54.04295299377867</v>
      </c>
      <c r="F16" s="81">
        <v>33.759499209597536</v>
      </c>
      <c r="G16" s="81">
        <v>49.767046187841366</v>
      </c>
      <c r="H16" s="32" t="s">
        <v>37</v>
      </c>
      <c r="I16" s="32" t="s">
        <v>37</v>
      </c>
      <c r="J16" s="32" t="s">
        <v>37</v>
      </c>
      <c r="K16" s="81">
        <v>46.376368493652606</v>
      </c>
      <c r="L16" s="81">
        <v>66.66654049991449</v>
      </c>
      <c r="M16" s="81">
        <v>50.652192441568374</v>
      </c>
      <c r="N16" s="32" t="s">
        <v>37</v>
      </c>
      <c r="O16" s="32" t="s">
        <v>37</v>
      </c>
      <c r="P16" s="32" t="s">
        <v>37</v>
      </c>
      <c r="Q16" s="32" t="s">
        <v>37</v>
      </c>
      <c r="R16" s="32" t="s">
        <v>37</v>
      </c>
      <c r="S16" s="32" t="s">
        <v>37</v>
      </c>
      <c r="T16" s="81">
        <v>14.529389758264088</v>
      </c>
      <c r="U16" s="81">
        <v>10.669790271382578</v>
      </c>
      <c r="V16" s="81">
        <v>13.872634715359409</v>
      </c>
      <c r="W16" s="32" t="s">
        <v>37</v>
      </c>
      <c r="X16" s="32" t="s">
        <v>37</v>
      </c>
      <c r="Y16" s="32" t="s">
        <v>37</v>
      </c>
      <c r="Z16" s="32" t="s">
        <v>37</v>
      </c>
      <c r="AA16" s="32" t="s">
        <v>37</v>
      </c>
      <c r="AB16" s="32" t="s">
        <v>37</v>
      </c>
      <c r="AC16" s="81">
        <v>16.383563476780864</v>
      </c>
      <c r="AD16" s="81">
        <v>29.817540073587679</v>
      </c>
      <c r="AE16" s="81">
        <v>19.036648299190098</v>
      </c>
      <c r="AF16" s="32" t="s">
        <v>37</v>
      </c>
      <c r="AG16" s="32" t="s">
        <v>37</v>
      </c>
      <c r="AH16" s="32" t="s">
        <v>37</v>
      </c>
      <c r="AI16" s="81">
        <v>1.2236577581358588</v>
      </c>
      <c r="AJ16" s="1289" t="s">
        <v>118</v>
      </c>
      <c r="AK16" s="81">
        <v>0.97268443498833657</v>
      </c>
      <c r="AL16" s="1285"/>
      <c r="AN16" s="1286"/>
    </row>
    <row r="17" spans="1:40" ht="12.75" customHeight="1" x14ac:dyDescent="0.2">
      <c r="A17" s="484">
        <v>2008</v>
      </c>
      <c r="B17" s="1280">
        <v>414</v>
      </c>
      <c r="C17" s="1280">
        <v>101</v>
      </c>
      <c r="D17" s="1280">
        <v>516</v>
      </c>
      <c r="E17" s="81">
        <v>53.51344841729756</v>
      </c>
      <c r="F17" s="81">
        <v>29.265823835287875</v>
      </c>
      <c r="G17" s="81">
        <v>49.180407679019936</v>
      </c>
      <c r="H17" s="32" t="s">
        <v>37</v>
      </c>
      <c r="I17" s="32" t="s">
        <v>37</v>
      </c>
      <c r="J17" s="32" t="s">
        <v>37</v>
      </c>
      <c r="K17" s="81">
        <v>47.090473177936879</v>
      </c>
      <c r="L17" s="81">
        <v>73.33515363751151</v>
      </c>
      <c r="M17" s="81">
        <v>51.786757647295126</v>
      </c>
      <c r="N17" s="32" t="s">
        <v>37</v>
      </c>
      <c r="O17" s="32" t="s">
        <v>37</v>
      </c>
      <c r="P17" s="32" t="s">
        <v>37</v>
      </c>
      <c r="Q17" s="32" t="s">
        <v>37</v>
      </c>
      <c r="R17" s="32" t="s">
        <v>37</v>
      </c>
      <c r="S17" s="32" t="s">
        <v>37</v>
      </c>
      <c r="T17" s="81">
        <v>15.931310343018138</v>
      </c>
      <c r="U17" s="81">
        <v>10.818666377912404</v>
      </c>
      <c r="V17" s="81">
        <v>14.966846042025608</v>
      </c>
      <c r="W17" s="32" t="s">
        <v>37</v>
      </c>
      <c r="X17" s="32" t="s">
        <v>37</v>
      </c>
      <c r="Y17" s="32" t="s">
        <v>37</v>
      </c>
      <c r="Z17" s="32" t="s">
        <v>37</v>
      </c>
      <c r="AA17" s="32" t="s">
        <v>37</v>
      </c>
      <c r="AB17" s="32" t="s">
        <v>37</v>
      </c>
      <c r="AC17" s="81">
        <v>16.414845839232925</v>
      </c>
      <c r="AD17" s="81">
        <v>27.3946974271689</v>
      </c>
      <c r="AE17" s="81">
        <v>18.386098098547237</v>
      </c>
      <c r="AF17" s="32" t="s">
        <v>37</v>
      </c>
      <c r="AG17" s="32" t="s">
        <v>37</v>
      </c>
      <c r="AH17" s="32" t="s">
        <v>37</v>
      </c>
      <c r="AI17" s="81">
        <v>0.18722966698673871</v>
      </c>
      <c r="AJ17" s="1289" t="s">
        <v>118</v>
      </c>
      <c r="AK17" s="81">
        <v>0.15269279899822913</v>
      </c>
      <c r="AL17" s="1285"/>
      <c r="AN17" s="1286"/>
    </row>
    <row r="18" spans="1:40" ht="12.75" customHeight="1" x14ac:dyDescent="0.2">
      <c r="A18" s="484">
        <v>2009</v>
      </c>
      <c r="B18" s="1280">
        <v>410</v>
      </c>
      <c r="C18" s="1280">
        <v>108</v>
      </c>
      <c r="D18" s="1280">
        <v>518</v>
      </c>
      <c r="E18" s="81">
        <v>49.042274166995199</v>
      </c>
      <c r="F18" s="81">
        <v>26.540042971321625</v>
      </c>
      <c r="G18" s="81">
        <v>44.542340606228485</v>
      </c>
      <c r="H18" s="32" t="s">
        <v>37</v>
      </c>
      <c r="I18" s="32" t="s">
        <v>37</v>
      </c>
      <c r="J18" s="32" t="s">
        <v>37</v>
      </c>
      <c r="K18" s="81">
        <v>55.477234013564136</v>
      </c>
      <c r="L18" s="81">
        <v>76.899542416223596</v>
      </c>
      <c r="M18" s="81">
        <v>59.761207620090751</v>
      </c>
      <c r="N18" s="32" t="s">
        <v>37</v>
      </c>
      <c r="O18" s="32" t="s">
        <v>37</v>
      </c>
      <c r="P18" s="32" t="s">
        <v>37</v>
      </c>
      <c r="Q18" s="32" t="s">
        <v>37</v>
      </c>
      <c r="R18" s="32" t="s">
        <v>37</v>
      </c>
      <c r="S18" s="32" t="s">
        <v>37</v>
      </c>
      <c r="T18" s="81">
        <v>12.316632730176828</v>
      </c>
      <c r="U18" s="81">
        <v>12.319997131555665</v>
      </c>
      <c r="V18" s="81">
        <v>12.317305533799964</v>
      </c>
      <c r="W18" s="32" t="s">
        <v>37</v>
      </c>
      <c r="X18" s="32" t="s">
        <v>37</v>
      </c>
      <c r="Y18" s="32" t="s">
        <v>37</v>
      </c>
      <c r="Z18" s="32" t="s">
        <v>37</v>
      </c>
      <c r="AA18" s="32" t="s">
        <v>37</v>
      </c>
      <c r="AB18" s="32" t="s">
        <v>37</v>
      </c>
      <c r="AC18" s="81">
        <v>20.663642178603457</v>
      </c>
      <c r="AD18" s="81">
        <v>27.93464589140622</v>
      </c>
      <c r="AE18" s="81">
        <v>22.117677262644026</v>
      </c>
      <c r="AF18" s="32" t="s">
        <v>37</v>
      </c>
      <c r="AG18" s="32" t="s">
        <v>37</v>
      </c>
      <c r="AH18" s="32" t="s">
        <v>37</v>
      </c>
      <c r="AI18" s="81">
        <v>0.24647203681885427</v>
      </c>
      <c r="AJ18" s="1289" t="s">
        <v>118</v>
      </c>
      <c r="AK18" s="81">
        <v>0.19718324493741002</v>
      </c>
      <c r="AL18" s="1285"/>
      <c r="AN18" s="1286"/>
    </row>
    <row r="19" spans="1:40" ht="12.75" customHeight="1" x14ac:dyDescent="0.2">
      <c r="A19" s="484">
        <v>2010</v>
      </c>
      <c r="B19" s="1280">
        <v>383</v>
      </c>
      <c r="C19" s="1280">
        <v>98</v>
      </c>
      <c r="D19" s="1280">
        <v>481</v>
      </c>
      <c r="E19" s="81">
        <v>36.339083194024582</v>
      </c>
      <c r="F19" s="81">
        <v>17.489111903079426</v>
      </c>
      <c r="G19" s="81">
        <v>32.995875763272423</v>
      </c>
      <c r="H19" s="32" t="s">
        <v>37</v>
      </c>
      <c r="I19" s="32" t="s">
        <v>37</v>
      </c>
      <c r="J19" s="32" t="s">
        <v>37</v>
      </c>
      <c r="K19" s="81">
        <v>54.500887722727221</v>
      </c>
      <c r="L19" s="81">
        <v>72.838295534405859</v>
      </c>
      <c r="M19" s="81">
        <v>57.753187533187997</v>
      </c>
      <c r="N19" s="32" t="s">
        <v>37</v>
      </c>
      <c r="O19" s="32" t="s">
        <v>37</v>
      </c>
      <c r="P19" s="32" t="s">
        <v>37</v>
      </c>
      <c r="Q19" s="32" t="s">
        <v>37</v>
      </c>
      <c r="R19" s="32" t="s">
        <v>37</v>
      </c>
      <c r="S19" s="32" t="s">
        <v>37</v>
      </c>
      <c r="T19" s="81">
        <v>11.11516838934123</v>
      </c>
      <c r="U19" s="81">
        <v>13.18843422179364</v>
      </c>
      <c r="V19" s="81">
        <v>11.482880235157584</v>
      </c>
      <c r="W19" s="32" t="s">
        <v>37</v>
      </c>
      <c r="X19" s="32" t="s">
        <v>37</v>
      </c>
      <c r="Y19" s="32" t="s">
        <v>37</v>
      </c>
      <c r="Z19" s="32" t="s">
        <v>37</v>
      </c>
      <c r="AA19" s="32" t="s">
        <v>37</v>
      </c>
      <c r="AB19" s="32" t="s">
        <v>37</v>
      </c>
      <c r="AC19" s="81">
        <v>24.522020559327242</v>
      </c>
      <c r="AD19" s="81">
        <v>33.334841862390867</v>
      </c>
      <c r="AE19" s="81">
        <v>26.085051569376795</v>
      </c>
      <c r="AF19" s="32" t="s">
        <v>37</v>
      </c>
      <c r="AG19" s="32" t="s">
        <v>37</v>
      </c>
      <c r="AH19" s="32" t="s">
        <v>37</v>
      </c>
      <c r="AI19" s="81">
        <v>1.3656714137202135</v>
      </c>
      <c r="AJ19" s="1289" t="s">
        <v>118</v>
      </c>
      <c r="AK19" s="81">
        <v>1.1234576327099284</v>
      </c>
      <c r="AL19" s="1285"/>
    </row>
    <row r="20" spans="1:40" ht="12.75" customHeight="1" x14ac:dyDescent="0.2">
      <c r="A20" s="484">
        <v>2011</v>
      </c>
      <c r="B20" s="1280">
        <v>308</v>
      </c>
      <c r="C20" s="1280">
        <v>85</v>
      </c>
      <c r="D20" s="1280">
        <v>393</v>
      </c>
      <c r="E20" s="81">
        <v>38.560615437170661</v>
      </c>
      <c r="F20" s="81">
        <v>17.727877646713676</v>
      </c>
      <c r="G20" s="81">
        <v>34.304939733099445</v>
      </c>
      <c r="H20" s="32" t="s">
        <v>37</v>
      </c>
      <c r="I20" s="32" t="s">
        <v>37</v>
      </c>
      <c r="J20" s="32" t="s">
        <v>37</v>
      </c>
      <c r="K20" s="81">
        <v>59.136329808301333</v>
      </c>
      <c r="L20" s="81">
        <v>77.802161584858254</v>
      </c>
      <c r="M20" s="81">
        <v>62.949353693436258</v>
      </c>
      <c r="N20" s="32" t="s">
        <v>37</v>
      </c>
      <c r="O20" s="32" t="s">
        <v>37</v>
      </c>
      <c r="P20" s="32" t="s">
        <v>37</v>
      </c>
      <c r="Q20" s="32" t="s">
        <v>37</v>
      </c>
      <c r="R20" s="32" t="s">
        <v>37</v>
      </c>
      <c r="S20" s="32" t="s">
        <v>37</v>
      </c>
      <c r="T20" s="81">
        <v>6.9375077268503063</v>
      </c>
      <c r="U20" s="81">
        <v>3.0412973589670997</v>
      </c>
      <c r="V20" s="81">
        <v>6.1415966004621927</v>
      </c>
      <c r="W20" s="32" t="s">
        <v>37</v>
      </c>
      <c r="X20" s="32" t="s">
        <v>37</v>
      </c>
      <c r="Y20" s="32" t="s">
        <v>37</v>
      </c>
      <c r="Z20" s="32" t="s">
        <v>37</v>
      </c>
      <c r="AA20" s="32" t="s">
        <v>37</v>
      </c>
      <c r="AB20" s="32" t="s">
        <v>37</v>
      </c>
      <c r="AC20" s="81">
        <v>20.767236607077059</v>
      </c>
      <c r="AD20" s="81">
        <v>27.799461442271344</v>
      </c>
      <c r="AE20" s="81">
        <v>22.203767353910038</v>
      </c>
      <c r="AF20" s="32" t="s">
        <v>37</v>
      </c>
      <c r="AG20" s="32" t="s">
        <v>37</v>
      </c>
      <c r="AH20" s="32" t="s">
        <v>37</v>
      </c>
      <c r="AI20" s="81">
        <v>0.95978176961396444</v>
      </c>
      <c r="AJ20" s="1289" t="s">
        <v>118</v>
      </c>
      <c r="AK20" s="81">
        <v>0.76371920696664952</v>
      </c>
      <c r="AL20" s="1285"/>
    </row>
    <row r="21" spans="1:40" ht="12.75" customHeight="1" x14ac:dyDescent="0.2">
      <c r="A21" s="484" t="s">
        <v>89</v>
      </c>
      <c r="B21" s="1280">
        <v>310</v>
      </c>
      <c r="C21" s="1280">
        <v>52</v>
      </c>
      <c r="D21" s="1280">
        <v>362</v>
      </c>
      <c r="E21" s="81">
        <v>36.743313812531532</v>
      </c>
      <c r="F21" s="81">
        <v>14.781589187489303</v>
      </c>
      <c r="G21" s="81">
        <v>33.93001840529606</v>
      </c>
      <c r="H21" s="32" t="s">
        <v>37</v>
      </c>
      <c r="I21" s="32" t="s">
        <v>37</v>
      </c>
      <c r="J21" s="32" t="s">
        <v>37</v>
      </c>
      <c r="K21" s="81">
        <v>53.95534497224466</v>
      </c>
      <c r="L21" s="81">
        <v>68.944425235800978</v>
      </c>
      <c r="M21" s="81">
        <v>55.875445118480648</v>
      </c>
      <c r="N21" s="32" t="s">
        <v>37</v>
      </c>
      <c r="O21" s="32" t="s">
        <v>37</v>
      </c>
      <c r="P21" s="32" t="s">
        <v>37</v>
      </c>
      <c r="Q21" s="32" t="s">
        <v>37</v>
      </c>
      <c r="R21" s="32" t="s">
        <v>37</v>
      </c>
      <c r="S21" s="32" t="s">
        <v>37</v>
      </c>
      <c r="T21" s="81">
        <v>8.943900382662811</v>
      </c>
      <c r="U21" s="81">
        <v>9.8210596625523774</v>
      </c>
      <c r="V21" s="81">
        <v>9.0562644258178011</v>
      </c>
      <c r="W21" s="32" t="s">
        <v>37</v>
      </c>
      <c r="X21" s="32" t="s">
        <v>37</v>
      </c>
      <c r="Y21" s="32" t="s">
        <v>37</v>
      </c>
      <c r="Z21" s="32" t="s">
        <v>37</v>
      </c>
      <c r="AA21" s="32" t="s">
        <v>37</v>
      </c>
      <c r="AB21" s="32" t="s">
        <v>37</v>
      </c>
      <c r="AC21" s="81">
        <v>23.023434803672433</v>
      </c>
      <c r="AD21" s="81">
        <v>30.254438592034194</v>
      </c>
      <c r="AE21" s="81">
        <v>23.949725889405311</v>
      </c>
      <c r="AF21" s="32" t="s">
        <v>37</v>
      </c>
      <c r="AG21" s="32" t="s">
        <v>37</v>
      </c>
      <c r="AH21" s="32" t="s">
        <v>37</v>
      </c>
      <c r="AI21" s="81">
        <v>2.0976189507659204</v>
      </c>
      <c r="AJ21" s="81" t="s">
        <v>118</v>
      </c>
      <c r="AK21" s="81">
        <v>1.8289141080874576</v>
      </c>
      <c r="AL21" s="1285"/>
    </row>
    <row r="22" spans="1:40" ht="12.75" customHeight="1" x14ac:dyDescent="0.2">
      <c r="A22" s="484" t="s">
        <v>90</v>
      </c>
      <c r="B22" s="1280">
        <v>276</v>
      </c>
      <c r="C22" s="1280">
        <v>51</v>
      </c>
      <c r="D22" s="1280">
        <v>328</v>
      </c>
      <c r="E22" s="1030">
        <v>33.861648596674229</v>
      </c>
      <c r="F22" s="1030">
        <v>18.929581026777214</v>
      </c>
      <c r="G22" s="1030">
        <v>31.681117618062675</v>
      </c>
      <c r="H22" s="32" t="s">
        <v>37</v>
      </c>
      <c r="I22" s="32" t="s">
        <v>37</v>
      </c>
      <c r="J22" s="32" t="s">
        <v>37</v>
      </c>
      <c r="K22" s="1028">
        <v>53.795825618432644</v>
      </c>
      <c r="L22" s="81">
        <v>59.125945676547133</v>
      </c>
      <c r="M22" s="1030">
        <v>54.679699269210779</v>
      </c>
      <c r="N22" s="32" t="s">
        <v>37</v>
      </c>
      <c r="O22" s="32" t="s">
        <v>37</v>
      </c>
      <c r="P22" s="32" t="s">
        <v>37</v>
      </c>
      <c r="Q22" s="32" t="s">
        <v>37</v>
      </c>
      <c r="R22" s="32" t="s">
        <v>37</v>
      </c>
      <c r="S22" s="32" t="s">
        <v>37</v>
      </c>
      <c r="T22" s="1028">
        <v>10.239224729857076</v>
      </c>
      <c r="U22" s="81">
        <v>11.00885092944065</v>
      </c>
      <c r="V22" s="1030">
        <v>10.31454801936767</v>
      </c>
      <c r="W22" s="32" t="s">
        <v>37</v>
      </c>
      <c r="X22" s="32" t="s">
        <v>37</v>
      </c>
      <c r="Y22" s="32" t="s">
        <v>37</v>
      </c>
      <c r="Z22" s="32" t="s">
        <v>37</v>
      </c>
      <c r="AA22" s="32" t="s">
        <v>37</v>
      </c>
      <c r="AB22" s="32" t="s">
        <v>37</v>
      </c>
      <c r="AC22" s="1030">
        <v>25.009207720221333</v>
      </c>
      <c r="AD22" s="1030">
        <v>28.908387474745751</v>
      </c>
      <c r="AE22" s="1030">
        <v>25.47391074874762</v>
      </c>
      <c r="AF22" s="32" t="s">
        <v>37</v>
      </c>
      <c r="AG22" s="32" t="s">
        <v>37</v>
      </c>
      <c r="AH22" s="32" t="s">
        <v>37</v>
      </c>
      <c r="AI22" s="1030">
        <v>1.3773259876614061</v>
      </c>
      <c r="AJ22" s="1030">
        <v>1.1814505958569099</v>
      </c>
      <c r="AK22" s="1030">
        <v>1.3458363170961187</v>
      </c>
    </row>
    <row r="23" spans="1:40" ht="12.75" customHeight="1" x14ac:dyDescent="0.2">
      <c r="A23" s="484">
        <v>2013</v>
      </c>
      <c r="B23" s="1280">
        <v>245</v>
      </c>
      <c r="C23" s="1280">
        <v>53</v>
      </c>
      <c r="D23" s="1290">
        <v>301</v>
      </c>
      <c r="E23" s="1030">
        <v>38.609470700062261</v>
      </c>
      <c r="F23" s="1030">
        <v>31.297420968338152</v>
      </c>
      <c r="G23" s="1030">
        <v>37.394014674231769</v>
      </c>
      <c r="H23" s="32" t="s">
        <v>37</v>
      </c>
      <c r="I23" s="32" t="s">
        <v>37</v>
      </c>
      <c r="J23" s="32" t="s">
        <v>37</v>
      </c>
      <c r="K23" s="1028">
        <v>44.708641651004228</v>
      </c>
      <c r="L23" s="81">
        <v>65.396085731772857</v>
      </c>
      <c r="M23" s="1030">
        <v>47.887695039923898</v>
      </c>
      <c r="N23" s="32" t="s">
        <v>37</v>
      </c>
      <c r="O23" s="32" t="s">
        <v>37</v>
      </c>
      <c r="P23" s="32" t="s">
        <v>37</v>
      </c>
      <c r="Q23" s="32" t="s">
        <v>37</v>
      </c>
      <c r="R23" s="32" t="s">
        <v>37</v>
      </c>
      <c r="S23" s="32" t="s">
        <v>37</v>
      </c>
      <c r="T23" s="1028">
        <v>7.3894192328904289</v>
      </c>
      <c r="U23" s="81">
        <v>11.997814813820916</v>
      </c>
      <c r="V23" s="1030">
        <v>8.0496457411925739</v>
      </c>
      <c r="W23" s="32" t="s">
        <v>37</v>
      </c>
      <c r="X23" s="32" t="s">
        <v>37</v>
      </c>
      <c r="Y23" s="32" t="s">
        <v>37</v>
      </c>
      <c r="Z23" s="32" t="s">
        <v>37</v>
      </c>
      <c r="AA23" s="32" t="s">
        <v>37</v>
      </c>
      <c r="AB23" s="32" t="s">
        <v>37</v>
      </c>
      <c r="AC23" s="1030">
        <v>26.388863709618676</v>
      </c>
      <c r="AD23" s="1030">
        <v>30.589900037864865</v>
      </c>
      <c r="AE23" s="1030">
        <v>27.125830436056088</v>
      </c>
      <c r="AF23" s="32" t="s">
        <v>37</v>
      </c>
      <c r="AG23" s="32" t="s">
        <v>37</v>
      </c>
      <c r="AH23" s="32" t="s">
        <v>37</v>
      </c>
      <c r="AI23" s="1030">
        <v>4.3389143630488149</v>
      </c>
      <c r="AJ23" s="1030">
        <v>2.3692151161586708</v>
      </c>
      <c r="AK23" s="1030">
        <v>3.9826856716857164</v>
      </c>
    </row>
    <row r="24" spans="1:40" ht="12.75" customHeight="1" x14ac:dyDescent="0.2">
      <c r="A24" s="484">
        <v>2014</v>
      </c>
      <c r="B24" s="1280">
        <v>252</v>
      </c>
      <c r="C24" s="1280">
        <v>59</v>
      </c>
      <c r="D24" s="1290">
        <v>311</v>
      </c>
      <c r="E24" s="1030">
        <v>39.789139819068829</v>
      </c>
      <c r="F24" s="1030">
        <v>17.397077403361607</v>
      </c>
      <c r="G24" s="1030">
        <v>35.013427833474488</v>
      </c>
      <c r="H24" s="32" t="s">
        <v>37</v>
      </c>
      <c r="I24" s="32" t="s">
        <v>37</v>
      </c>
      <c r="J24" s="32" t="s">
        <v>37</v>
      </c>
      <c r="K24" s="1028">
        <v>38.14624931641702</v>
      </c>
      <c r="L24" s="81">
        <v>62.79663977957253</v>
      </c>
      <c r="M24" s="1030">
        <v>43.403610742039731</v>
      </c>
      <c r="N24" s="32" t="s">
        <v>37</v>
      </c>
      <c r="O24" s="32" t="s">
        <v>37</v>
      </c>
      <c r="P24" s="32" t="s">
        <v>37</v>
      </c>
      <c r="Q24" s="32" t="s">
        <v>37</v>
      </c>
      <c r="R24" s="32" t="s">
        <v>37</v>
      </c>
      <c r="S24" s="32" t="s">
        <v>37</v>
      </c>
      <c r="T24" s="1028">
        <v>6.7679051958005498</v>
      </c>
      <c r="U24" s="81">
        <v>11.810253481753936</v>
      </c>
      <c r="V24" s="1030">
        <v>7.8433221313963184</v>
      </c>
      <c r="W24" s="32" t="s">
        <v>37</v>
      </c>
      <c r="X24" s="32" t="s">
        <v>37</v>
      </c>
      <c r="Y24" s="32" t="s">
        <v>37</v>
      </c>
      <c r="Z24" s="32" t="s">
        <v>37</v>
      </c>
      <c r="AA24" s="32" t="s">
        <v>37</v>
      </c>
      <c r="AB24" s="32" t="s">
        <v>37</v>
      </c>
      <c r="AC24" s="1030">
        <v>35.169404385619366</v>
      </c>
      <c r="AD24" s="1030">
        <v>20.504366676985548</v>
      </c>
      <c r="AE24" s="1030">
        <v>32.041689079449647</v>
      </c>
      <c r="AF24" s="32" t="s">
        <v>37</v>
      </c>
      <c r="AG24" s="32" t="s">
        <v>37</v>
      </c>
      <c r="AH24" s="32" t="s">
        <v>37</v>
      </c>
      <c r="AI24" s="1030">
        <v>1.5350215492476849</v>
      </c>
      <c r="AJ24" s="1030">
        <v>2.7123374325297331</v>
      </c>
      <c r="AK24" s="1030">
        <v>1.7861159536057567</v>
      </c>
    </row>
    <row r="25" spans="1:40" x14ac:dyDescent="0.2">
      <c r="A25" s="484">
        <v>2015</v>
      </c>
      <c r="B25" s="1280">
        <v>243</v>
      </c>
      <c r="C25" s="1280">
        <v>44</v>
      </c>
      <c r="D25" s="1290">
        <v>293</v>
      </c>
      <c r="E25" s="1030">
        <v>40.862619653681001</v>
      </c>
      <c r="F25" s="1291" t="s">
        <v>36</v>
      </c>
      <c r="G25" s="1030">
        <v>37.728301672506085</v>
      </c>
      <c r="H25" s="32" t="s">
        <v>37</v>
      </c>
      <c r="I25" s="32" t="s">
        <v>37</v>
      </c>
      <c r="J25" s="32" t="s">
        <v>37</v>
      </c>
      <c r="K25" s="1028">
        <v>45.938582233169093</v>
      </c>
      <c r="L25" s="77" t="s">
        <v>36</v>
      </c>
      <c r="M25" s="1030">
        <v>50.2860862474909</v>
      </c>
      <c r="N25" s="32" t="s">
        <v>37</v>
      </c>
      <c r="O25" s="32" t="s">
        <v>37</v>
      </c>
      <c r="P25" s="32" t="s">
        <v>37</v>
      </c>
      <c r="Q25" s="32" t="s">
        <v>37</v>
      </c>
      <c r="R25" s="32" t="s">
        <v>37</v>
      </c>
      <c r="S25" s="32" t="s">
        <v>37</v>
      </c>
      <c r="T25" s="1028">
        <v>4.8948767106771669</v>
      </c>
      <c r="U25" s="77" t="s">
        <v>36</v>
      </c>
      <c r="V25" s="1030">
        <v>5.5323780887667162</v>
      </c>
      <c r="W25" s="32" t="s">
        <v>37</v>
      </c>
      <c r="X25" s="32" t="s">
        <v>37</v>
      </c>
      <c r="Y25" s="32" t="s">
        <v>37</v>
      </c>
      <c r="Z25" s="32" t="s">
        <v>37</v>
      </c>
      <c r="AA25" s="32" t="s">
        <v>37</v>
      </c>
      <c r="AB25" s="32" t="s">
        <v>37</v>
      </c>
      <c r="AC25" s="1030">
        <v>25.822492269543247</v>
      </c>
      <c r="AD25" s="1291" t="s">
        <v>36</v>
      </c>
      <c r="AE25" s="1030">
        <v>25.495060911052551</v>
      </c>
      <c r="AF25" s="32" t="s">
        <v>37</v>
      </c>
      <c r="AG25" s="32" t="s">
        <v>37</v>
      </c>
      <c r="AH25" s="32" t="s">
        <v>37</v>
      </c>
      <c r="AI25" s="1030">
        <v>1.7862479111461569</v>
      </c>
      <c r="AJ25" s="1291" t="s">
        <v>36</v>
      </c>
      <c r="AK25" s="1030">
        <v>2.0451297890068547</v>
      </c>
    </row>
    <row r="26" spans="1:40" x14ac:dyDescent="0.2">
      <c r="A26" s="484">
        <v>2016</v>
      </c>
      <c r="B26" s="1280">
        <v>221</v>
      </c>
      <c r="C26" s="1280">
        <v>38</v>
      </c>
      <c r="D26" s="1290">
        <v>277</v>
      </c>
      <c r="E26" s="1030">
        <v>31.470643621915318</v>
      </c>
      <c r="F26" s="1291" t="s">
        <v>36</v>
      </c>
      <c r="G26" s="1030">
        <v>30.377637191821538</v>
      </c>
      <c r="H26" s="32" t="s">
        <v>37</v>
      </c>
      <c r="I26" s="32" t="s">
        <v>37</v>
      </c>
      <c r="J26" s="32" t="s">
        <v>37</v>
      </c>
      <c r="K26" s="1028">
        <v>55.469013063265869</v>
      </c>
      <c r="L26" s="77" t="s">
        <v>36</v>
      </c>
      <c r="M26" s="1030">
        <v>54.930755573875999</v>
      </c>
      <c r="N26" s="32" t="s">
        <v>37</v>
      </c>
      <c r="O26" s="32" t="s">
        <v>37</v>
      </c>
      <c r="P26" s="32" t="s">
        <v>37</v>
      </c>
      <c r="Q26" s="32" t="s">
        <v>37</v>
      </c>
      <c r="R26" s="32" t="s">
        <v>37</v>
      </c>
      <c r="S26" s="32" t="s">
        <v>37</v>
      </c>
      <c r="T26" s="1028">
        <v>7.2137709804182322</v>
      </c>
      <c r="U26" s="77" t="s">
        <v>36</v>
      </c>
      <c r="V26" s="1030">
        <v>7.2195328858567942</v>
      </c>
      <c r="W26" s="32" t="s">
        <v>37</v>
      </c>
      <c r="X26" s="32" t="s">
        <v>37</v>
      </c>
      <c r="Y26" s="32" t="s">
        <v>37</v>
      </c>
      <c r="Z26" s="32" t="s">
        <v>37</v>
      </c>
      <c r="AA26" s="32" t="s">
        <v>37</v>
      </c>
      <c r="AB26" s="32" t="s">
        <v>37</v>
      </c>
      <c r="AC26" s="1030">
        <v>28.378078259012351</v>
      </c>
      <c r="AD26" s="1291" t="s">
        <v>36</v>
      </c>
      <c r="AE26" s="1030">
        <v>26.863667700490119</v>
      </c>
      <c r="AF26" s="32" t="s">
        <v>37</v>
      </c>
      <c r="AG26" s="32" t="s">
        <v>37</v>
      </c>
      <c r="AH26" s="32" t="s">
        <v>37</v>
      </c>
      <c r="AI26" s="1030">
        <v>2.8478144967166359</v>
      </c>
      <c r="AJ26" s="1291" t="s">
        <v>36</v>
      </c>
      <c r="AK26" s="1030">
        <v>3.7973481706738088</v>
      </c>
      <c r="AL26" s="1287"/>
    </row>
    <row r="27" spans="1:40" x14ac:dyDescent="0.2">
      <c r="A27" s="484">
        <v>2017</v>
      </c>
      <c r="B27" s="1280">
        <v>263</v>
      </c>
      <c r="C27" s="1280">
        <v>61</v>
      </c>
      <c r="D27" s="1290">
        <v>343</v>
      </c>
      <c r="E27" s="1030">
        <v>36.121673003802279</v>
      </c>
      <c r="F27" s="1030">
        <v>9.8360655737704921</v>
      </c>
      <c r="G27" s="1030">
        <v>32.653061224489797</v>
      </c>
      <c r="H27" s="32" t="s">
        <v>37</v>
      </c>
      <c r="I27" s="32" t="s">
        <v>37</v>
      </c>
      <c r="J27" s="32" t="s">
        <v>37</v>
      </c>
      <c r="K27" s="1028">
        <v>51.71102661596958</v>
      </c>
      <c r="L27" s="1029">
        <v>72.131147540983605</v>
      </c>
      <c r="M27" s="1030">
        <v>55.102040816326522</v>
      </c>
      <c r="N27" s="32" t="s">
        <v>37</v>
      </c>
      <c r="O27" s="32" t="s">
        <v>37</v>
      </c>
      <c r="P27" s="32" t="s">
        <v>37</v>
      </c>
      <c r="Q27" s="32" t="s">
        <v>37</v>
      </c>
      <c r="R27" s="32" t="s">
        <v>37</v>
      </c>
      <c r="S27" s="32" t="s">
        <v>37</v>
      </c>
      <c r="T27" s="1028">
        <v>6.4638783269961975</v>
      </c>
      <c r="U27" s="1029">
        <v>11.475409836065573</v>
      </c>
      <c r="V27" s="1030">
        <v>7.5801749271137027</v>
      </c>
      <c r="W27" s="32" t="s">
        <v>37</v>
      </c>
      <c r="X27" s="32" t="s">
        <v>37</v>
      </c>
      <c r="Y27" s="32" t="s">
        <v>37</v>
      </c>
      <c r="Z27" s="32" t="s">
        <v>37</v>
      </c>
      <c r="AA27" s="32" t="s">
        <v>37</v>
      </c>
      <c r="AB27" s="32" t="s">
        <v>37</v>
      </c>
      <c r="AC27" s="1030">
        <v>27.376425855513308</v>
      </c>
      <c r="AD27" s="1030">
        <v>29.508196721311474</v>
      </c>
      <c r="AE27" s="1030">
        <v>27.988338192419825</v>
      </c>
      <c r="AF27" s="32" t="s">
        <v>37</v>
      </c>
      <c r="AG27" s="32" t="s">
        <v>37</v>
      </c>
      <c r="AH27" s="32" t="s">
        <v>37</v>
      </c>
      <c r="AI27" s="1030">
        <v>1.9011406844106464</v>
      </c>
      <c r="AJ27" s="1291" t="s">
        <v>118</v>
      </c>
      <c r="AK27" s="1030">
        <v>1.4577259475218658</v>
      </c>
      <c r="AL27" s="1287"/>
    </row>
    <row r="28" spans="1:40" x14ac:dyDescent="0.2">
      <c r="A28" s="484">
        <v>2018</v>
      </c>
      <c r="B28" s="1280">
        <v>271</v>
      </c>
      <c r="C28" s="1280">
        <v>74</v>
      </c>
      <c r="D28" s="1280">
        <v>362</v>
      </c>
      <c r="E28" s="1028">
        <v>34.332412393660803</v>
      </c>
      <c r="F28" s="1028">
        <v>14.032123856532886</v>
      </c>
      <c r="G28" s="1028">
        <v>31.441223877004767</v>
      </c>
      <c r="H28" s="32" t="s">
        <v>37</v>
      </c>
      <c r="I28" s="32" t="s">
        <v>37</v>
      </c>
      <c r="J28" s="32" t="s">
        <v>37</v>
      </c>
      <c r="K28" s="1028">
        <v>52.650050179974336</v>
      </c>
      <c r="L28" s="1028">
        <v>74.234740451098375</v>
      </c>
      <c r="M28" s="1028">
        <v>55.557643775343358</v>
      </c>
      <c r="N28" s="32" t="s">
        <v>37</v>
      </c>
      <c r="O28" s="32" t="s">
        <v>37</v>
      </c>
      <c r="P28" s="32" t="s">
        <v>37</v>
      </c>
      <c r="Q28" s="32" t="s">
        <v>37</v>
      </c>
      <c r="R28" s="32" t="s">
        <v>37</v>
      </c>
      <c r="S28" s="32" t="s">
        <v>37</v>
      </c>
      <c r="T28" s="1028">
        <v>6.8825794799595812</v>
      </c>
      <c r="U28" s="1028">
        <v>7.4338548167824134</v>
      </c>
      <c r="V28" s="1028">
        <v>6.6534742345295976</v>
      </c>
      <c r="W28" s="32" t="s">
        <v>37</v>
      </c>
      <c r="X28" s="32" t="s">
        <v>37</v>
      </c>
      <c r="Y28" s="32" t="s">
        <v>37</v>
      </c>
      <c r="Z28" s="32" t="s">
        <v>37</v>
      </c>
      <c r="AA28" s="32" t="s">
        <v>37</v>
      </c>
      <c r="AB28" s="32" t="s">
        <v>37</v>
      </c>
      <c r="AC28" s="1028">
        <v>25.964010742489446</v>
      </c>
      <c r="AD28" s="1028">
        <v>21.30580891369096</v>
      </c>
      <c r="AE28" s="1028">
        <v>25.544666033890902</v>
      </c>
      <c r="AF28" s="32" t="s">
        <v>37</v>
      </c>
      <c r="AG28" s="32" t="s">
        <v>37</v>
      </c>
      <c r="AH28" s="32" t="s">
        <v>37</v>
      </c>
      <c r="AI28" s="1028">
        <v>0.90650560783977141</v>
      </c>
      <c r="AJ28" s="1291" t="s">
        <v>118</v>
      </c>
      <c r="AK28" s="1028">
        <v>0.97733624861481205</v>
      </c>
      <c r="AL28" s="1288"/>
    </row>
    <row r="29" spans="1:40" ht="6" customHeight="1" x14ac:dyDescent="0.2">
      <c r="A29" s="231" t="s">
        <v>39</v>
      </c>
      <c r="B29" s="1073"/>
      <c r="C29" s="1073"/>
      <c r="D29" s="1073"/>
      <c r="E29" s="1073"/>
      <c r="F29" s="1073"/>
      <c r="G29" s="1073"/>
      <c r="H29" s="1073"/>
      <c r="I29" s="1073"/>
      <c r="J29" s="1073"/>
      <c r="K29" s="1073"/>
      <c r="L29" s="1073"/>
      <c r="M29" s="1073"/>
      <c r="N29" s="1073"/>
      <c r="O29" s="1073"/>
      <c r="P29" s="1073"/>
      <c r="Q29" s="205"/>
      <c r="R29" s="205"/>
      <c r="S29" s="205"/>
      <c r="T29" s="205"/>
      <c r="U29" s="205"/>
      <c r="V29" s="205"/>
      <c r="W29" s="205"/>
      <c r="X29" s="205"/>
      <c r="Y29" s="205"/>
      <c r="Z29" s="205"/>
      <c r="AA29" s="205"/>
      <c r="AB29" s="205"/>
      <c r="AC29" s="205"/>
      <c r="AD29" s="205"/>
      <c r="AE29" s="205"/>
      <c r="AF29" s="205"/>
      <c r="AG29" s="205"/>
      <c r="AH29" s="205"/>
      <c r="AI29" s="205"/>
      <c r="AJ29" s="205"/>
      <c r="AK29" s="205"/>
    </row>
    <row r="30" spans="1:40" s="3" customFormat="1" ht="30" customHeight="1" x14ac:dyDescent="0.2">
      <c r="A30" s="1331" t="s">
        <v>284</v>
      </c>
      <c r="B30" s="1331"/>
      <c r="C30" s="1331"/>
      <c r="D30" s="1331"/>
      <c r="E30" s="1331"/>
      <c r="F30" s="1331"/>
      <c r="G30" s="1331"/>
      <c r="H30" s="1331"/>
      <c r="I30" s="1331"/>
      <c r="J30" s="1331"/>
      <c r="K30" s="1331"/>
      <c r="L30" s="1331"/>
      <c r="M30" s="1331"/>
      <c r="N30" s="1331"/>
      <c r="O30" s="1331"/>
      <c r="P30" s="1331"/>
      <c r="Q30" s="1331"/>
      <c r="R30" s="1331"/>
      <c r="S30" s="1331"/>
      <c r="T30" s="1331"/>
      <c r="U30" s="1331"/>
      <c r="V30" s="1331"/>
      <c r="W30" s="1331"/>
      <c r="X30" s="1331"/>
      <c r="Y30" s="1331"/>
      <c r="Z30" s="1331"/>
      <c r="AA30" s="1331"/>
      <c r="AB30" s="1331"/>
      <c r="AC30" s="1331"/>
      <c r="AD30" s="1331"/>
      <c r="AE30" s="1331"/>
      <c r="AF30" s="1331"/>
      <c r="AG30" s="1331"/>
      <c r="AH30" s="1331"/>
      <c r="AI30" s="1331"/>
      <c r="AJ30" s="1331"/>
      <c r="AK30" s="1331"/>
    </row>
    <row r="31" spans="1:40" s="3" customFormat="1" ht="6" customHeight="1" x14ac:dyDescent="0.2">
      <c r="A31" s="1279"/>
      <c r="B31" s="1282"/>
      <c r="C31" s="1282"/>
      <c r="D31" s="1282"/>
      <c r="E31" s="1282"/>
      <c r="F31" s="1282"/>
      <c r="G31" s="1282"/>
      <c r="H31" s="1282"/>
      <c r="I31" s="1282"/>
      <c r="J31" s="1282"/>
      <c r="K31" s="1282"/>
      <c r="L31" s="1282"/>
      <c r="M31" s="1282"/>
      <c r="N31" s="1282"/>
      <c r="O31" s="1282"/>
      <c r="P31" s="1282"/>
      <c r="Q31" s="1282"/>
      <c r="R31" s="1282"/>
      <c r="S31" s="1282"/>
      <c r="T31" s="1282"/>
      <c r="U31" s="1282"/>
      <c r="V31" s="1282"/>
      <c r="W31" s="1282"/>
      <c r="X31" s="1282"/>
      <c r="Y31" s="1282"/>
      <c r="Z31" s="1282"/>
      <c r="AA31" s="1282"/>
      <c r="AB31" s="1282"/>
      <c r="AC31" s="1282"/>
      <c r="AD31" s="1282"/>
      <c r="AE31" s="1282"/>
      <c r="AF31" s="1282"/>
      <c r="AG31" s="1282"/>
      <c r="AH31" s="1282"/>
      <c r="AI31" s="1282"/>
      <c r="AJ31" s="1282"/>
      <c r="AK31" s="1282"/>
    </row>
    <row r="32" spans="1:40" ht="12.75" customHeight="1" x14ac:dyDescent="0.2">
      <c r="A32" s="1331" t="s">
        <v>194</v>
      </c>
      <c r="B32" s="1331"/>
      <c r="C32" s="1331"/>
      <c r="D32" s="1331"/>
      <c r="E32" s="1331"/>
      <c r="F32" s="1331"/>
      <c r="G32" s="1331"/>
      <c r="H32" s="1331"/>
      <c r="I32" s="1331"/>
      <c r="J32" s="1331"/>
      <c r="K32" s="1331"/>
      <c r="L32" s="1331"/>
      <c r="M32" s="1331"/>
      <c r="N32" s="1331"/>
      <c r="O32" s="1331"/>
      <c r="P32" s="1331"/>
      <c r="Q32" s="1331"/>
      <c r="R32" s="1331"/>
      <c r="S32" s="1331"/>
      <c r="T32" s="1331"/>
      <c r="U32" s="1331"/>
      <c r="V32" s="1331"/>
      <c r="W32" s="1331"/>
      <c r="X32" s="1331"/>
      <c r="Y32" s="1331"/>
      <c r="Z32" s="1331"/>
      <c r="AA32" s="1331"/>
      <c r="AB32" s="1331"/>
      <c r="AC32" s="1331"/>
      <c r="AD32" s="1331"/>
      <c r="AE32" s="1331"/>
      <c r="AF32" s="1331"/>
      <c r="AG32" s="1331"/>
      <c r="AH32" s="1331"/>
      <c r="AI32" s="1331"/>
      <c r="AJ32" s="1331"/>
      <c r="AK32" s="1331"/>
    </row>
    <row r="33" spans="5:20" x14ac:dyDescent="0.2">
      <c r="F33" s="146"/>
      <c r="G33" s="146"/>
      <c r="H33" s="146"/>
      <c r="I33" s="41"/>
      <c r="J33" s="41"/>
      <c r="K33" s="41"/>
      <c r="L33" s="41"/>
      <c r="M33" s="41"/>
      <c r="N33" s="41"/>
      <c r="O33" s="41"/>
      <c r="P33" s="41"/>
      <c r="Q33" s="41"/>
      <c r="R33" s="41"/>
      <c r="S33" s="41"/>
      <c r="T33" s="41"/>
    </row>
    <row r="34" spans="5:20" x14ac:dyDescent="0.2">
      <c r="E34" s="1288"/>
    </row>
  </sheetData>
  <mergeCells count="17">
    <mergeCell ref="A32:AK32"/>
    <mergeCell ref="A2:AK2"/>
    <mergeCell ref="B3:D3"/>
    <mergeCell ref="E3:G3"/>
    <mergeCell ref="H3:J3"/>
    <mergeCell ref="K3:M3"/>
    <mergeCell ref="N3:P3"/>
    <mergeCell ref="Q3:S3"/>
    <mergeCell ref="T3:V3"/>
    <mergeCell ref="W3:Y3"/>
    <mergeCell ref="Z3:AB3"/>
    <mergeCell ref="AC3:AE3"/>
    <mergeCell ref="AF3:AH3"/>
    <mergeCell ref="AI3:AK3"/>
    <mergeCell ref="O1:T1"/>
    <mergeCell ref="A30:AK30"/>
    <mergeCell ref="AI1:AK1"/>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9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C17"/>
  <sheetViews>
    <sheetView zoomScaleNormal="100" workbookViewId="0">
      <pane ySplit="4" topLeftCell="A5" activePane="bottomLeft" state="frozen"/>
      <selection activeCell="A2" sqref="A2:XFD2"/>
      <selection pane="bottomLeft" activeCell="G11" sqref="G11"/>
    </sheetView>
  </sheetViews>
  <sheetFormatPr defaultColWidth="9.140625" defaultRowHeight="12.75" x14ac:dyDescent="0.2"/>
  <cols>
    <col min="1" max="19" width="6.7109375" style="1281" customWidth="1"/>
    <col min="20" max="20" width="8.7109375" style="1281" customWidth="1"/>
    <col min="21" max="29" width="9.140625" style="268"/>
    <col min="30" max="16384" width="9.140625" style="1281"/>
  </cols>
  <sheetData>
    <row r="1" spans="1:29" ht="30" customHeight="1" x14ac:dyDescent="0.2">
      <c r="A1" s="84"/>
      <c r="B1" s="1280"/>
      <c r="C1" s="1280"/>
      <c r="D1" s="1280"/>
      <c r="Q1" s="1321" t="s">
        <v>200</v>
      </c>
      <c r="R1" s="1360"/>
      <c r="S1" s="1360"/>
      <c r="U1" s="1327" t="s">
        <v>328</v>
      </c>
      <c r="V1" s="1327"/>
      <c r="W1" s="1328"/>
      <c r="X1" s="1328"/>
      <c r="Y1" s="1281"/>
      <c r="Z1" s="1281"/>
      <c r="AA1" s="1281"/>
      <c r="AB1" s="1281"/>
      <c r="AC1" s="1281"/>
    </row>
    <row r="2" spans="1:29" s="1282" customFormat="1" ht="15" customHeight="1" x14ac:dyDescent="0.2">
      <c r="A2" s="1317" t="s">
        <v>513</v>
      </c>
      <c r="B2" s="1317"/>
      <c r="C2" s="1317"/>
      <c r="D2" s="1317"/>
      <c r="E2" s="1317"/>
      <c r="F2" s="1317"/>
      <c r="G2" s="1317"/>
      <c r="H2" s="1317"/>
      <c r="I2" s="1317"/>
      <c r="J2" s="1317"/>
      <c r="K2" s="1317"/>
      <c r="L2" s="1317"/>
      <c r="M2" s="1317"/>
      <c r="N2" s="1317"/>
      <c r="O2" s="1317"/>
      <c r="P2" s="1317"/>
      <c r="Q2" s="1317"/>
      <c r="R2" s="1317"/>
      <c r="S2" s="1317"/>
    </row>
    <row r="3" spans="1:29" ht="15" customHeight="1" x14ac:dyDescent="0.2">
      <c r="B3" s="1354" t="s">
        <v>10</v>
      </c>
      <c r="C3" s="1354"/>
      <c r="D3" s="1354"/>
      <c r="E3" s="1354" t="s">
        <v>14</v>
      </c>
      <c r="F3" s="1354"/>
      <c r="G3" s="1354"/>
      <c r="H3" s="1354" t="s">
        <v>41</v>
      </c>
      <c r="I3" s="1354"/>
      <c r="J3" s="1354"/>
      <c r="K3" s="1354" t="s">
        <v>42</v>
      </c>
      <c r="L3" s="1354"/>
      <c r="M3" s="1354"/>
      <c r="N3" s="1355" t="s">
        <v>206</v>
      </c>
      <c r="O3" s="1355"/>
      <c r="P3" s="1355"/>
      <c r="Q3" s="1354" t="s">
        <v>35</v>
      </c>
      <c r="R3" s="1354"/>
      <c r="S3" s="1354"/>
    </row>
    <row r="4" spans="1:29" ht="15" customHeight="1" x14ac:dyDescent="0.2">
      <c r="A4" s="1281" t="s">
        <v>39</v>
      </c>
      <c r="B4" s="1280" t="s">
        <v>28</v>
      </c>
      <c r="C4" s="1280" t="s">
        <v>29</v>
      </c>
      <c r="D4" s="1280" t="s">
        <v>382</v>
      </c>
      <c r="E4" s="1280" t="s">
        <v>28</v>
      </c>
      <c r="F4" s="1280" t="s">
        <v>29</v>
      </c>
      <c r="G4" s="1280" t="s">
        <v>382</v>
      </c>
      <c r="H4" s="1280" t="s">
        <v>28</v>
      </c>
      <c r="I4" s="1280" t="s">
        <v>29</v>
      </c>
      <c r="J4" s="1280" t="s">
        <v>382</v>
      </c>
      <c r="K4" s="1280" t="s">
        <v>28</v>
      </c>
      <c r="L4" s="1280" t="s">
        <v>29</v>
      </c>
      <c r="M4" s="1280" t="s">
        <v>382</v>
      </c>
      <c r="N4" s="1280" t="s">
        <v>28</v>
      </c>
      <c r="O4" s="1280" t="s">
        <v>29</v>
      </c>
      <c r="P4" s="1280" t="s">
        <v>382</v>
      </c>
      <c r="Q4" s="1280" t="s">
        <v>28</v>
      </c>
      <c r="R4" s="1280" t="s">
        <v>29</v>
      </c>
      <c r="S4" s="1280" t="s">
        <v>382</v>
      </c>
    </row>
    <row r="5" spans="1:29" ht="6" customHeight="1" x14ac:dyDescent="0.2">
      <c r="A5" s="231"/>
      <c r="B5" s="299"/>
      <c r="C5" s="299"/>
      <c r="D5" s="299"/>
      <c r="E5" s="249"/>
      <c r="F5" s="249"/>
      <c r="G5" s="249"/>
      <c r="H5" s="249"/>
      <c r="I5" s="249"/>
      <c r="J5" s="249"/>
      <c r="K5" s="249"/>
      <c r="L5" s="249"/>
      <c r="M5" s="249"/>
      <c r="N5" s="249"/>
      <c r="O5" s="249"/>
      <c r="P5" s="249"/>
      <c r="Q5" s="249"/>
      <c r="R5" s="249"/>
      <c r="S5" s="75"/>
    </row>
    <row r="6" spans="1:29" ht="12.75" customHeight="1" x14ac:dyDescent="0.2">
      <c r="A6" s="484">
        <v>2012</v>
      </c>
      <c r="B6" s="81">
        <v>226</v>
      </c>
      <c r="C6" s="81">
        <v>53</v>
      </c>
      <c r="D6" s="81">
        <v>279</v>
      </c>
      <c r="E6" s="81">
        <v>48.013447413314182</v>
      </c>
      <c r="F6" s="81">
        <v>10.900968085139287</v>
      </c>
      <c r="G6" s="81">
        <v>41.967697897120871</v>
      </c>
      <c r="H6" s="81">
        <v>60.524889080097346</v>
      </c>
      <c r="I6" s="81">
        <v>80.450324020198551</v>
      </c>
      <c r="J6" s="81">
        <v>63.770810420566846</v>
      </c>
      <c r="K6" s="81">
        <v>10.543560591344502</v>
      </c>
      <c r="L6" s="81">
        <v>4.1465652361476639</v>
      </c>
      <c r="M6" s="81">
        <v>9.5014682204257159</v>
      </c>
      <c r="N6" s="81">
        <v>6.9884522708142365</v>
      </c>
      <c r="O6" s="81">
        <v>16.737877632742347</v>
      </c>
      <c r="P6" s="81">
        <v>8.5766669288495443</v>
      </c>
      <c r="Q6" s="81">
        <v>1.5814502544188986</v>
      </c>
      <c r="R6" s="81">
        <v>3.5174596676208063</v>
      </c>
      <c r="S6" s="81">
        <v>8.5766669288495443</v>
      </c>
    </row>
    <row r="7" spans="1:29" ht="12.75" customHeight="1" x14ac:dyDescent="0.2">
      <c r="A7" s="484">
        <v>2013</v>
      </c>
      <c r="B7" s="81">
        <v>295</v>
      </c>
      <c r="C7" s="81">
        <v>67</v>
      </c>
      <c r="D7" s="81">
        <v>363</v>
      </c>
      <c r="E7" s="81">
        <v>45.784541264604222</v>
      </c>
      <c r="F7" s="81">
        <v>17.679104080126031</v>
      </c>
      <c r="G7" s="81">
        <v>41.122501602560455</v>
      </c>
      <c r="H7" s="81">
        <v>60.106351891386424</v>
      </c>
      <c r="I7" s="81">
        <v>76.764554265978774</v>
      </c>
      <c r="J7" s="81">
        <v>62.903460616228557</v>
      </c>
      <c r="K7" s="81">
        <v>12.83654810847881</v>
      </c>
      <c r="L7" s="81">
        <v>15.058120446843452</v>
      </c>
      <c r="M7" s="81">
        <v>13.161327398445055</v>
      </c>
      <c r="N7" s="81">
        <v>9.3772429317069381</v>
      </c>
      <c r="O7" s="81">
        <v>14.510095572200065</v>
      </c>
      <c r="P7" s="81">
        <v>10.181526012910449</v>
      </c>
      <c r="Q7" s="81">
        <v>1.4150981433012872</v>
      </c>
      <c r="R7" s="81">
        <v>0</v>
      </c>
      <c r="S7" s="81">
        <v>10.181526012910449</v>
      </c>
    </row>
    <row r="8" spans="1:29" ht="12.75" customHeight="1" x14ac:dyDescent="0.2">
      <c r="A8" s="484">
        <v>2014</v>
      </c>
      <c r="B8" s="81">
        <v>268</v>
      </c>
      <c r="C8" s="81">
        <v>47</v>
      </c>
      <c r="D8" s="81">
        <v>316</v>
      </c>
      <c r="E8" s="81">
        <v>48.238311707153272</v>
      </c>
      <c r="F8" s="675" t="s">
        <v>36</v>
      </c>
      <c r="G8" s="81">
        <v>44.489199942591696</v>
      </c>
      <c r="H8" s="81">
        <v>62.545983282420146</v>
      </c>
      <c r="I8" s="675" t="s">
        <v>36</v>
      </c>
      <c r="J8" s="81">
        <v>64.96180712570991</v>
      </c>
      <c r="K8" s="81">
        <v>6.985165804517929</v>
      </c>
      <c r="L8" s="675" t="s">
        <v>36</v>
      </c>
      <c r="M8" s="81">
        <v>6.4736640286693055</v>
      </c>
      <c r="N8" s="81">
        <v>7.8097771112569898</v>
      </c>
      <c r="O8" s="675" t="s">
        <v>36</v>
      </c>
      <c r="P8" s="81">
        <v>8.2922336082071055</v>
      </c>
      <c r="Q8" s="81">
        <v>0.96037905736027085</v>
      </c>
      <c r="R8" s="675" t="s">
        <v>36</v>
      </c>
      <c r="S8" s="81">
        <v>1.0386792510652194</v>
      </c>
    </row>
    <row r="9" spans="1:29" ht="12.75" customHeight="1" x14ac:dyDescent="0.2">
      <c r="A9" s="484">
        <v>2015</v>
      </c>
      <c r="B9" s="81">
        <v>307</v>
      </c>
      <c r="C9" s="81">
        <v>69</v>
      </c>
      <c r="D9" s="81">
        <v>377</v>
      </c>
      <c r="E9" s="81">
        <v>54.002239084402724</v>
      </c>
      <c r="F9" s="81">
        <v>15.680207474133621</v>
      </c>
      <c r="G9" s="81">
        <v>47.948153177494362</v>
      </c>
      <c r="H9" s="81">
        <v>56.42415155296041</v>
      </c>
      <c r="I9" s="81">
        <v>81.943342186639867</v>
      </c>
      <c r="J9" s="81">
        <v>60.204407660016678</v>
      </c>
      <c r="K9" s="81">
        <v>10.097124605456166</v>
      </c>
      <c r="L9" s="81">
        <v>10.824195855890968</v>
      </c>
      <c r="M9" s="81">
        <v>10.181740676813583</v>
      </c>
      <c r="N9" s="81">
        <v>11.314869272525115</v>
      </c>
      <c r="O9" s="81">
        <v>16.367279731423196</v>
      </c>
      <c r="P9" s="81">
        <v>12.334867335518778</v>
      </c>
      <c r="Q9" s="81">
        <v>1.2645541742881869</v>
      </c>
      <c r="R9" s="81">
        <v>0.87441880647951642</v>
      </c>
      <c r="S9" s="81">
        <v>1.2009769739075244</v>
      </c>
    </row>
    <row r="10" spans="1:29" ht="12.75" customHeight="1" x14ac:dyDescent="0.2">
      <c r="A10" s="484">
        <v>2016</v>
      </c>
      <c r="B10" s="81">
        <v>271</v>
      </c>
      <c r="C10" s="81">
        <v>78</v>
      </c>
      <c r="D10" s="81">
        <v>359</v>
      </c>
      <c r="E10" s="81">
        <v>45.134158724461862</v>
      </c>
      <c r="F10" s="81">
        <v>20.328211820675289</v>
      </c>
      <c r="G10" s="81">
        <v>41.104129051756885</v>
      </c>
      <c r="H10" s="81">
        <v>63.309980950397893</v>
      </c>
      <c r="I10" s="81">
        <v>81.892189792534296</v>
      </c>
      <c r="J10" s="81">
        <v>65.779718521201488</v>
      </c>
      <c r="K10" s="81">
        <v>5.5041103925455293</v>
      </c>
      <c r="L10" s="81">
        <v>4.0003341162734474</v>
      </c>
      <c r="M10" s="81">
        <v>5.6563825142738358</v>
      </c>
      <c r="N10" s="81">
        <v>7.8448545368984322</v>
      </c>
      <c r="O10" s="81">
        <v>8.0858876739149039</v>
      </c>
      <c r="P10" s="81">
        <v>7.945518915960224</v>
      </c>
      <c r="Q10" s="81">
        <v>2.1329147599147191</v>
      </c>
      <c r="R10" s="81">
        <v>3.2460507789630424</v>
      </c>
      <c r="S10" s="81">
        <v>2.2602905823918631</v>
      </c>
      <c r="T10" s="1292"/>
    </row>
    <row r="11" spans="1:29" ht="12.75" customHeight="1" x14ac:dyDescent="0.2">
      <c r="A11" s="484">
        <v>2017</v>
      </c>
      <c r="B11" s="81">
        <v>334</v>
      </c>
      <c r="C11" s="81">
        <v>91</v>
      </c>
      <c r="D11" s="81">
        <v>430</v>
      </c>
      <c r="E11" s="81">
        <v>45.864845919388614</v>
      </c>
      <c r="F11" s="81">
        <v>16.794136078363024</v>
      </c>
      <c r="G11" s="81">
        <v>41.034243173367067</v>
      </c>
      <c r="H11" s="81">
        <v>58.391386679633548</v>
      </c>
      <c r="I11" s="81">
        <v>81.770509577892</v>
      </c>
      <c r="J11" s="81">
        <v>62.605858437611396</v>
      </c>
      <c r="K11" s="81">
        <v>8.60699053998046</v>
      </c>
      <c r="L11" s="81">
        <v>5.678480990482794</v>
      </c>
      <c r="M11" s="81">
        <v>8.2105910127431301</v>
      </c>
      <c r="N11" s="81">
        <v>11.536567852948952</v>
      </c>
      <c r="O11" s="81">
        <v>13.48654832713124</v>
      </c>
      <c r="P11" s="81">
        <v>11.982559909053281</v>
      </c>
      <c r="Q11" s="81">
        <v>1.4323590897364185</v>
      </c>
      <c r="R11" s="81">
        <v>0.64062738100332595</v>
      </c>
      <c r="S11" s="81">
        <v>1.274007554503974</v>
      </c>
      <c r="T11" s="1292"/>
    </row>
    <row r="12" spans="1:29" ht="12.75" customHeight="1" x14ac:dyDescent="0.2">
      <c r="A12" s="484">
        <v>2018</v>
      </c>
      <c r="B12" s="81">
        <v>359</v>
      </c>
      <c r="C12" s="81">
        <v>126</v>
      </c>
      <c r="D12" s="81">
        <v>498</v>
      </c>
      <c r="E12" s="81">
        <v>45.744306021944084</v>
      </c>
      <c r="F12" s="81">
        <v>19.343866255869845</v>
      </c>
      <c r="G12" s="81">
        <v>40.02141901573637</v>
      </c>
      <c r="H12" s="81">
        <v>62.524929422134967</v>
      </c>
      <c r="I12" s="81">
        <v>86.581914144559718</v>
      </c>
      <c r="J12" s="81">
        <v>67.118902666345846</v>
      </c>
      <c r="K12" s="81">
        <v>5.7335650991207885</v>
      </c>
      <c r="L12" s="81">
        <v>3.8547970284481488</v>
      </c>
      <c r="M12" s="81">
        <v>5.6007470122146445</v>
      </c>
      <c r="N12" s="81">
        <v>9.6066210537159087</v>
      </c>
      <c r="O12" s="81">
        <v>8.7136323598921948</v>
      </c>
      <c r="P12" s="81">
        <v>9.5756288235335099</v>
      </c>
      <c r="Q12" s="81">
        <v>1.9477402368365233</v>
      </c>
      <c r="R12" s="81">
        <v>0.84339621737343373</v>
      </c>
      <c r="S12" s="81">
        <v>1.6640054180021888</v>
      </c>
      <c r="T12" s="1293"/>
    </row>
    <row r="13" spans="1:29" ht="5.25" customHeight="1" x14ac:dyDescent="0.2">
      <c r="A13" s="231"/>
      <c r="B13" s="231"/>
      <c r="C13" s="231"/>
      <c r="D13" s="231"/>
      <c r="E13" s="1073"/>
      <c r="F13" s="1073"/>
      <c r="G13" s="1073"/>
      <c r="H13" s="1073"/>
      <c r="I13" s="1073"/>
      <c r="J13" s="1073"/>
      <c r="K13" s="1073"/>
      <c r="L13" s="205"/>
      <c r="M13" s="205"/>
      <c r="N13" s="205"/>
      <c r="O13" s="205"/>
      <c r="P13" s="205"/>
      <c r="Q13" s="234"/>
      <c r="R13" s="234"/>
      <c r="S13" s="234"/>
    </row>
    <row r="14" spans="1:29" ht="30" customHeight="1" x14ac:dyDescent="0.2">
      <c r="A14" s="1314" t="s">
        <v>196</v>
      </c>
      <c r="B14" s="1314"/>
      <c r="C14" s="1314"/>
      <c r="D14" s="1314"/>
      <c r="E14" s="1314"/>
      <c r="F14" s="1314"/>
      <c r="G14" s="1314"/>
      <c r="H14" s="1314"/>
      <c r="I14" s="1314"/>
      <c r="J14" s="1314"/>
      <c r="K14" s="1314"/>
      <c r="L14" s="1314"/>
      <c r="M14" s="1314"/>
      <c r="N14" s="1314"/>
      <c r="O14" s="1314"/>
      <c r="P14" s="1314"/>
      <c r="Q14" s="1314"/>
      <c r="R14" s="1314"/>
      <c r="S14" s="1314"/>
    </row>
    <row r="15" spans="1:29" ht="6" customHeight="1" x14ac:dyDescent="0.2">
      <c r="A15" s="484" t="s">
        <v>39</v>
      </c>
      <c r="B15" s="1280"/>
      <c r="C15" s="1280"/>
      <c r="D15" s="1280"/>
      <c r="E15" s="1280"/>
      <c r="F15" s="1280"/>
      <c r="G15" s="1280"/>
      <c r="H15" s="1280"/>
      <c r="I15" s="1280"/>
      <c r="J15" s="1280"/>
      <c r="K15" s="1280"/>
      <c r="L15" s="1280"/>
      <c r="M15" s="1280"/>
      <c r="N15" s="1280"/>
      <c r="O15" s="1280"/>
      <c r="P15" s="1280"/>
      <c r="U15" s="1281"/>
      <c r="V15" s="1281"/>
      <c r="W15" s="1281"/>
      <c r="X15" s="1281"/>
      <c r="Y15" s="1281"/>
      <c r="Z15" s="1281"/>
      <c r="AA15" s="1281"/>
      <c r="AB15" s="1281"/>
      <c r="AC15" s="1281"/>
    </row>
    <row r="16" spans="1:29" ht="12.75" customHeight="1" x14ac:dyDescent="0.2">
      <c r="A16" s="1331" t="s">
        <v>194</v>
      </c>
      <c r="B16" s="1331"/>
      <c r="C16" s="1331"/>
      <c r="D16" s="1331"/>
      <c r="E16" s="1331"/>
      <c r="F16" s="1331"/>
      <c r="G16" s="1331"/>
      <c r="H16" s="1331"/>
      <c r="I16" s="1331"/>
      <c r="J16" s="1331"/>
      <c r="K16" s="1331"/>
      <c r="L16" s="1331"/>
      <c r="M16" s="1331"/>
      <c r="N16" s="1331"/>
      <c r="O16" s="1331"/>
      <c r="P16" s="1331"/>
      <c r="Q16" s="1331"/>
      <c r="R16" s="1331"/>
      <c r="S16" s="1331"/>
      <c r="U16" s="1281"/>
      <c r="V16" s="1281"/>
      <c r="W16" s="1281"/>
      <c r="X16" s="1281"/>
      <c r="Y16" s="1281"/>
      <c r="Z16" s="1281"/>
      <c r="AA16" s="1281"/>
      <c r="AB16" s="1281"/>
      <c r="AC16" s="1281"/>
    </row>
    <row r="17" spans="2:29" x14ac:dyDescent="0.2">
      <c r="B17" s="1294"/>
      <c r="H17" s="1293"/>
      <c r="K17" s="1293"/>
      <c r="N17" s="1293"/>
      <c r="Q17" s="1293"/>
      <c r="U17" s="1281"/>
      <c r="V17" s="1281"/>
      <c r="W17" s="1281"/>
      <c r="X17" s="1281"/>
      <c r="Y17" s="1281"/>
      <c r="Z17" s="1281"/>
      <c r="AA17" s="1281"/>
      <c r="AB17" s="1281"/>
      <c r="AC17" s="1281"/>
    </row>
  </sheetData>
  <mergeCells count="11">
    <mergeCell ref="U1:X1"/>
    <mergeCell ref="Q1:S1"/>
    <mergeCell ref="N3:P3"/>
    <mergeCell ref="Q3:S3"/>
    <mergeCell ref="A14:S14"/>
    <mergeCell ref="A16:S16"/>
    <mergeCell ref="A2:S2"/>
    <mergeCell ref="B3:D3"/>
    <mergeCell ref="E3:G3"/>
    <mergeCell ref="H3:J3"/>
    <mergeCell ref="K3:M3"/>
  </mergeCells>
  <hyperlinks>
    <hyperlink ref="U1:X1" location="Tabellförteckning!A1" display="Tabellförteckning!A1"/>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27"/>
  <sheetViews>
    <sheetView workbookViewId="0">
      <pane ySplit="4" topLeftCell="A5" activePane="bottomLeft" state="frozen"/>
      <selection activeCell="A2" sqref="A2:XFD2"/>
      <selection pane="bottomLeft" activeCell="F26" sqref="F26"/>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8" width="6.7109375" style="18" customWidth="1"/>
    <col min="19" max="19" width="6.7109375" style="553" customWidth="1"/>
    <col min="20" max="21" width="6.7109375" style="18" customWidth="1"/>
    <col min="22" max="22" width="6.7109375" style="553" customWidth="1"/>
    <col min="23" max="23" width="8.7109375" style="18" customWidth="1"/>
    <col min="24" max="16384" width="9.140625" style="18"/>
  </cols>
  <sheetData>
    <row r="1" spans="1:26" s="74" customFormat="1" ht="30" customHeight="1" x14ac:dyDescent="0.25">
      <c r="A1" s="349"/>
      <c r="B1" s="222"/>
      <c r="C1" s="222"/>
      <c r="D1" s="550"/>
      <c r="E1" s="222"/>
      <c r="F1" s="222"/>
      <c r="G1" s="550"/>
      <c r="H1" s="222"/>
      <c r="I1" s="222"/>
      <c r="J1" s="550"/>
      <c r="K1" s="222"/>
      <c r="L1" s="222"/>
      <c r="M1" s="550"/>
      <c r="N1" s="222"/>
      <c r="O1" s="1311" t="s">
        <v>328</v>
      </c>
      <c r="P1" s="1311"/>
      <c r="Q1" s="1312"/>
      <c r="R1" s="1312"/>
      <c r="S1" s="1312"/>
      <c r="T1" s="1322"/>
    </row>
    <row r="2" spans="1:26" s="220" customFormat="1" ht="14.45" customHeight="1" x14ac:dyDescent="0.2">
      <c r="A2" s="1317" t="s">
        <v>514</v>
      </c>
      <c r="B2" s="1317"/>
      <c r="C2" s="1317"/>
      <c r="D2" s="1317"/>
      <c r="E2" s="1317"/>
      <c r="F2" s="1317"/>
      <c r="G2" s="1317"/>
      <c r="H2" s="1317"/>
      <c r="I2" s="1317"/>
      <c r="J2" s="1317"/>
      <c r="K2" s="1317"/>
      <c r="L2" s="1317"/>
      <c r="M2" s="1317"/>
      <c r="N2" s="1317"/>
      <c r="O2" s="1317"/>
      <c r="P2" s="1317"/>
      <c r="Q2" s="1317"/>
      <c r="R2" s="1317"/>
      <c r="S2" s="1317"/>
      <c r="T2" s="1317"/>
      <c r="U2" s="1317"/>
      <c r="V2" s="1317"/>
    </row>
    <row r="3" spans="1:26" ht="30" customHeight="1" x14ac:dyDescent="0.2">
      <c r="A3" s="219"/>
      <c r="B3" s="1349" t="s">
        <v>10</v>
      </c>
      <c r="C3" s="1349"/>
      <c r="D3" s="1349"/>
      <c r="E3" s="1350" t="s">
        <v>499</v>
      </c>
      <c r="F3" s="1350"/>
      <c r="G3" s="1350"/>
      <c r="H3" s="1349" t="s">
        <v>193</v>
      </c>
      <c r="I3" s="1349"/>
      <c r="J3" s="1349"/>
      <c r="K3" s="1361" t="s">
        <v>134</v>
      </c>
      <c r="L3" s="1361"/>
      <c r="M3" s="1361"/>
      <c r="N3" s="1349" t="s">
        <v>135</v>
      </c>
      <c r="O3" s="1349"/>
      <c r="P3" s="1349"/>
      <c r="Q3" s="1349" t="s">
        <v>139</v>
      </c>
      <c r="R3" s="1349"/>
      <c r="S3" s="1349"/>
      <c r="T3" s="1349" t="s">
        <v>136</v>
      </c>
      <c r="U3" s="1349"/>
      <c r="V3" s="1349"/>
    </row>
    <row r="4" spans="1:26" ht="15" customHeight="1" x14ac:dyDescent="0.2">
      <c r="A4" s="219" t="s">
        <v>39</v>
      </c>
      <c r="B4" s="215" t="s">
        <v>28</v>
      </c>
      <c r="C4" s="215" t="s">
        <v>166</v>
      </c>
      <c r="D4" s="549" t="s">
        <v>382</v>
      </c>
      <c r="E4" s="1" t="s">
        <v>69</v>
      </c>
      <c r="F4" s="1" t="s">
        <v>29</v>
      </c>
      <c r="G4" s="1" t="s">
        <v>382</v>
      </c>
      <c r="H4" s="215" t="s">
        <v>69</v>
      </c>
      <c r="I4" s="215" t="s">
        <v>29</v>
      </c>
      <c r="J4" s="549" t="s">
        <v>382</v>
      </c>
      <c r="K4" s="215" t="s">
        <v>69</v>
      </c>
      <c r="L4" s="215" t="s">
        <v>29</v>
      </c>
      <c r="M4" s="549" t="s">
        <v>382</v>
      </c>
      <c r="N4" s="215" t="s">
        <v>69</v>
      </c>
      <c r="O4" s="215" t="s">
        <v>29</v>
      </c>
      <c r="P4" s="549" t="s">
        <v>382</v>
      </c>
      <c r="Q4" s="215" t="s">
        <v>69</v>
      </c>
      <c r="R4" s="215" t="s">
        <v>29</v>
      </c>
      <c r="S4" s="549" t="s">
        <v>382</v>
      </c>
      <c r="T4" s="215" t="s">
        <v>69</v>
      </c>
      <c r="U4" s="215" t="s">
        <v>29</v>
      </c>
      <c r="V4" s="549" t="s">
        <v>382</v>
      </c>
    </row>
    <row r="5" spans="1:26" ht="6" customHeight="1" x14ac:dyDescent="0.2">
      <c r="A5" s="231"/>
      <c r="B5" s="296"/>
      <c r="C5" s="296"/>
      <c r="D5" s="296"/>
      <c r="E5" s="298"/>
      <c r="F5" s="989"/>
      <c r="G5" s="989"/>
      <c r="H5" s="297"/>
      <c r="I5" s="301"/>
      <c r="J5" s="301"/>
      <c r="K5" s="297"/>
      <c r="L5" s="301"/>
      <c r="M5" s="301"/>
      <c r="N5" s="297"/>
      <c r="O5" s="301"/>
      <c r="P5" s="301"/>
      <c r="Q5" s="297"/>
      <c r="R5" s="301"/>
      <c r="S5" s="301"/>
      <c r="T5" s="297"/>
      <c r="U5" s="301"/>
      <c r="V5" s="35"/>
    </row>
    <row r="6" spans="1:26" ht="12.75" customHeight="1" x14ac:dyDescent="0.2">
      <c r="A6" s="286">
        <v>2013</v>
      </c>
      <c r="B6" s="30">
        <v>90</v>
      </c>
      <c r="C6" s="709">
        <v>13</v>
      </c>
      <c r="D6" s="709">
        <v>104</v>
      </c>
      <c r="E6" s="30">
        <v>32.380793433367202</v>
      </c>
      <c r="F6" s="676" t="s">
        <v>36</v>
      </c>
      <c r="G6" s="30">
        <v>32.017682370938239</v>
      </c>
      <c r="H6" s="30">
        <v>66.888327521503271</v>
      </c>
      <c r="I6" s="676" t="s">
        <v>36</v>
      </c>
      <c r="J6" s="30">
        <v>67.470243876553653</v>
      </c>
      <c r="K6" s="30">
        <v>22.412129493551497</v>
      </c>
      <c r="L6" s="676" t="s">
        <v>36</v>
      </c>
      <c r="M6" s="30">
        <v>23.997924846289713</v>
      </c>
      <c r="N6" s="30">
        <v>10.492519500117115</v>
      </c>
      <c r="O6" s="676" t="s">
        <v>36</v>
      </c>
      <c r="P6" s="30">
        <v>10.68527368608591</v>
      </c>
      <c r="Q6" s="30">
        <v>7.610920721662338</v>
      </c>
      <c r="R6" s="676" t="s">
        <v>36</v>
      </c>
      <c r="S6" s="30">
        <v>7.2047266853108454</v>
      </c>
      <c r="T6" s="30">
        <v>14.72719328638585</v>
      </c>
      <c r="U6" s="35" t="s">
        <v>36</v>
      </c>
      <c r="V6" s="30">
        <v>13.31074172080999</v>
      </c>
    </row>
    <row r="7" spans="1:26" ht="12.75" customHeight="1" x14ac:dyDescent="0.2">
      <c r="A7" s="219">
        <v>2014</v>
      </c>
      <c r="B7" s="30">
        <v>97</v>
      </c>
      <c r="C7" s="709">
        <v>10</v>
      </c>
      <c r="D7" s="709">
        <v>107</v>
      </c>
      <c r="E7" s="30">
        <v>39.855103271516391</v>
      </c>
      <c r="F7" s="676" t="s">
        <v>36</v>
      </c>
      <c r="G7" s="30">
        <v>36.953561567648748</v>
      </c>
      <c r="H7" s="30">
        <v>74.523131202836709</v>
      </c>
      <c r="I7" s="676" t="s">
        <v>36</v>
      </c>
      <c r="J7" s="30">
        <v>71.662546174994489</v>
      </c>
      <c r="K7" s="30">
        <v>30.475918807459259</v>
      </c>
      <c r="L7" s="676" t="s">
        <v>36</v>
      </c>
      <c r="M7" s="30">
        <v>28.568295602960081</v>
      </c>
      <c r="N7" s="30">
        <v>9.2106223215182759</v>
      </c>
      <c r="O7" s="676" t="s">
        <v>36</v>
      </c>
      <c r="P7" s="30">
        <v>8.2345664660080917</v>
      </c>
      <c r="Q7" s="30">
        <v>6.619775414922267</v>
      </c>
      <c r="R7" s="676" t="s">
        <v>36</v>
      </c>
      <c r="S7" s="30">
        <v>5.9182733523741025</v>
      </c>
      <c r="T7" s="30">
        <v>18.139244068168814</v>
      </c>
      <c r="U7" s="35" t="s">
        <v>36</v>
      </c>
      <c r="V7" s="30">
        <v>18.924148920549065</v>
      </c>
    </row>
    <row r="8" spans="1:26" x14ac:dyDescent="0.2">
      <c r="A8" s="440">
        <v>2015</v>
      </c>
      <c r="B8" s="30">
        <v>101</v>
      </c>
      <c r="C8" s="709">
        <v>7</v>
      </c>
      <c r="D8" s="709">
        <v>110</v>
      </c>
      <c r="E8" s="30">
        <v>20.748753580039804</v>
      </c>
      <c r="F8" s="676" t="s">
        <v>36</v>
      </c>
      <c r="G8" s="30">
        <v>20.083309544095091</v>
      </c>
      <c r="H8" s="30">
        <v>66.075684182912781</v>
      </c>
      <c r="I8" s="676" t="s">
        <v>36</v>
      </c>
      <c r="J8" s="30">
        <v>66.29345517418129</v>
      </c>
      <c r="K8" s="30">
        <v>14.585704415809204</v>
      </c>
      <c r="L8" s="676" t="s">
        <v>36</v>
      </c>
      <c r="M8" s="30">
        <v>13.478022592800684</v>
      </c>
      <c r="N8" s="30">
        <v>4.8498750485325131</v>
      </c>
      <c r="O8" s="676" t="s">
        <v>36</v>
      </c>
      <c r="P8" s="30">
        <v>4.4815610965989139</v>
      </c>
      <c r="Q8" s="30">
        <v>3.1339053922237432</v>
      </c>
      <c r="R8" s="676" t="s">
        <v>36</v>
      </c>
      <c r="S8" s="30">
        <v>2.8959072853765986</v>
      </c>
      <c r="T8" s="30">
        <v>24.863307335513134</v>
      </c>
      <c r="U8" s="35" t="s">
        <v>36</v>
      </c>
      <c r="V8" s="30">
        <v>25.333656307946011</v>
      </c>
    </row>
    <row r="9" spans="1:26" x14ac:dyDescent="0.2">
      <c r="A9" s="384">
        <v>2016</v>
      </c>
      <c r="B9" s="30">
        <v>67</v>
      </c>
      <c r="C9" s="709">
        <v>5</v>
      </c>
      <c r="D9" s="709">
        <v>80</v>
      </c>
      <c r="E9" s="30">
        <v>34.790349194955645</v>
      </c>
      <c r="F9" s="676" t="s">
        <v>36</v>
      </c>
      <c r="G9" s="30">
        <v>33.256650930109018</v>
      </c>
      <c r="H9" s="30">
        <v>64.494556593488355</v>
      </c>
      <c r="I9" s="676" t="s">
        <v>36</v>
      </c>
      <c r="J9" s="30">
        <v>61.979903562664028</v>
      </c>
      <c r="K9" s="30">
        <v>25.710890084183319</v>
      </c>
      <c r="L9" s="676" t="s">
        <v>36</v>
      </c>
      <c r="M9" s="30">
        <v>23.087961289068097</v>
      </c>
      <c r="N9" s="30">
        <v>10.017496909373072</v>
      </c>
      <c r="O9" s="676" t="s">
        <v>36</v>
      </c>
      <c r="P9" s="30">
        <v>10.966381989367182</v>
      </c>
      <c r="Q9" s="30">
        <v>8.8163841458844594</v>
      </c>
      <c r="R9" s="676" t="s">
        <v>36</v>
      </c>
      <c r="S9" s="30">
        <v>8.7211435170801259</v>
      </c>
      <c r="T9" s="30">
        <v>21.059370177336948</v>
      </c>
      <c r="U9" s="35" t="s">
        <v>36</v>
      </c>
      <c r="V9" s="30">
        <v>22.063892562078209</v>
      </c>
    </row>
    <row r="10" spans="1:26" s="960" customFormat="1" x14ac:dyDescent="0.2">
      <c r="A10" s="484">
        <v>2017</v>
      </c>
      <c r="B10" s="30">
        <v>95</v>
      </c>
      <c r="C10" s="709">
        <v>6</v>
      </c>
      <c r="D10" s="709">
        <v>112</v>
      </c>
      <c r="E10" s="30">
        <v>28.421052631578945</v>
      </c>
      <c r="F10" s="676" t="s">
        <v>36</v>
      </c>
      <c r="G10" s="30">
        <v>27.678571428571431</v>
      </c>
      <c r="H10" s="30">
        <v>65.26315789473685</v>
      </c>
      <c r="I10" s="676" t="s">
        <v>36</v>
      </c>
      <c r="J10" s="30">
        <v>60.714285714285708</v>
      </c>
      <c r="K10" s="30">
        <v>14.736842105263156</v>
      </c>
      <c r="L10" s="676" t="s">
        <v>36</v>
      </c>
      <c r="M10" s="30">
        <v>16.071428571428573</v>
      </c>
      <c r="N10" s="30">
        <v>3.1578947368421053</v>
      </c>
      <c r="O10" s="676" t="s">
        <v>36</v>
      </c>
      <c r="P10" s="30">
        <v>3.5714285714285712</v>
      </c>
      <c r="Q10" s="30">
        <v>1.0526315789473684</v>
      </c>
      <c r="R10" s="676" t="s">
        <v>36</v>
      </c>
      <c r="S10" s="30">
        <v>1.7857142857142856</v>
      </c>
      <c r="T10" s="30">
        <v>10.526315789473683</v>
      </c>
      <c r="U10" s="676" t="s">
        <v>36</v>
      </c>
      <c r="V10" s="30">
        <v>10.714285714285714</v>
      </c>
    </row>
    <row r="11" spans="1:26" s="703" customFormat="1" x14ac:dyDescent="0.2">
      <c r="A11" s="484">
        <v>2018</v>
      </c>
      <c r="B11" s="709">
        <v>83</v>
      </c>
      <c r="C11" s="709">
        <v>9</v>
      </c>
      <c r="D11" s="709">
        <v>101</v>
      </c>
      <c r="E11" s="30">
        <v>29.59040111730426</v>
      </c>
      <c r="F11" s="676" t="s">
        <v>36</v>
      </c>
      <c r="G11" s="30">
        <v>27.321481681137261</v>
      </c>
      <c r="H11" s="30">
        <v>51.888622431326937</v>
      </c>
      <c r="I11" s="676" t="s">
        <v>36</v>
      </c>
      <c r="J11" s="30">
        <v>53.271854624507185</v>
      </c>
      <c r="K11" s="30">
        <v>18.069463545146817</v>
      </c>
      <c r="L11" s="676" t="s">
        <v>36</v>
      </c>
      <c r="M11" s="30">
        <v>16.68018958417332</v>
      </c>
      <c r="N11" s="30">
        <v>2.6548297502717872</v>
      </c>
      <c r="O11" s="676" t="s">
        <v>36</v>
      </c>
      <c r="P11" s="30">
        <v>2.2180616927992953</v>
      </c>
      <c r="Q11" s="30">
        <v>7.762568367468921</v>
      </c>
      <c r="R11" s="676" t="s">
        <v>36</v>
      </c>
      <c r="S11" s="30">
        <v>6.4854838740057446</v>
      </c>
      <c r="T11" s="30">
        <v>24.457812383044654</v>
      </c>
      <c r="U11" s="676" t="s">
        <v>36</v>
      </c>
      <c r="V11" s="30">
        <v>23.373434626056174</v>
      </c>
      <c r="W11" s="987"/>
    </row>
    <row r="12" spans="1:26" s="37" customFormat="1" ht="6" customHeight="1" x14ac:dyDescent="0.25">
      <c r="A12" s="210" t="s">
        <v>39</v>
      </c>
      <c r="B12" s="209"/>
      <c r="C12" s="209"/>
      <c r="D12" s="490"/>
      <c r="E12" s="209"/>
      <c r="F12" s="209"/>
      <c r="G12" s="490"/>
      <c r="H12" s="209"/>
      <c r="I12" s="209"/>
      <c r="J12" s="490"/>
      <c r="K12" s="209"/>
      <c r="L12" s="209"/>
      <c r="M12" s="490"/>
      <c r="N12" s="209"/>
      <c r="O12" s="208"/>
      <c r="P12" s="208"/>
      <c r="Q12" s="230"/>
      <c r="R12" s="230"/>
      <c r="S12" s="230"/>
      <c r="T12" s="230"/>
      <c r="U12" s="230"/>
      <c r="V12" s="230"/>
    </row>
    <row r="13" spans="1:26" s="37" customFormat="1" ht="13.5" customHeight="1" x14ac:dyDescent="0.25">
      <c r="A13" s="1375" t="s">
        <v>498</v>
      </c>
      <c r="B13" s="1375"/>
      <c r="C13" s="1375"/>
      <c r="D13" s="1375"/>
      <c r="E13" s="1375"/>
      <c r="F13" s="1375"/>
      <c r="G13" s="1375"/>
      <c r="H13" s="1375"/>
      <c r="I13" s="1375"/>
      <c r="J13" s="1375"/>
      <c r="K13" s="1375"/>
      <c r="L13" s="1375"/>
      <c r="M13" s="1375"/>
      <c r="N13" s="1375"/>
      <c r="O13" s="1375"/>
      <c r="P13" s="1375"/>
      <c r="Q13" s="1375"/>
      <c r="R13" s="1375"/>
      <c r="S13" s="1375"/>
      <c r="T13" s="1375"/>
      <c r="U13" s="1375"/>
      <c r="V13" s="1375"/>
    </row>
    <row r="14" spans="1:26" s="37" customFormat="1" ht="5.25" customHeight="1" x14ac:dyDescent="0.25">
      <c r="A14" s="985"/>
      <c r="B14" s="985"/>
      <c r="C14" s="985"/>
      <c r="D14" s="985"/>
      <c r="E14" s="985"/>
      <c r="F14" s="985"/>
      <c r="G14" s="985"/>
      <c r="H14" s="985"/>
      <c r="I14" s="985"/>
      <c r="J14" s="985"/>
      <c r="K14" s="985"/>
      <c r="L14" s="985"/>
      <c r="M14" s="985"/>
      <c r="N14" s="985"/>
      <c r="O14" s="985"/>
      <c r="P14" s="985"/>
      <c r="Q14" s="985"/>
      <c r="R14" s="985"/>
      <c r="S14" s="985"/>
      <c r="T14" s="985"/>
      <c r="U14" s="985"/>
      <c r="V14" s="985"/>
    </row>
    <row r="15" spans="1:26" s="37" customFormat="1" ht="12.75" customHeight="1" x14ac:dyDescent="0.25">
      <c r="A15" s="1331" t="s">
        <v>194</v>
      </c>
      <c r="B15" s="1331"/>
      <c r="C15" s="1331"/>
      <c r="D15" s="1331"/>
      <c r="E15" s="1331"/>
      <c r="F15" s="1331"/>
      <c r="G15" s="1331"/>
      <c r="H15" s="1331"/>
      <c r="I15" s="1331"/>
      <c r="J15" s="1331"/>
      <c r="K15" s="1331"/>
      <c r="L15" s="1331"/>
      <c r="M15" s="1331"/>
      <c r="N15" s="1331"/>
      <c r="O15" s="1331"/>
      <c r="P15" s="1331"/>
      <c r="Q15" s="1331"/>
      <c r="R15" s="1331"/>
      <c r="S15" s="1331"/>
      <c r="T15" s="1331"/>
      <c r="U15" s="1331"/>
      <c r="V15" s="1331"/>
    </row>
    <row r="16" spans="1:26" x14ac:dyDescent="0.2">
      <c r="C16" s="990"/>
      <c r="E16" s="990"/>
      <c r="K16" s="987"/>
      <c r="N16" s="987"/>
      <c r="Q16" s="987"/>
      <c r="T16" s="987"/>
      <c r="Z16" s="487"/>
    </row>
    <row r="17" spans="1:22" x14ac:dyDescent="0.2">
      <c r="A17" s="72"/>
      <c r="B17" s="72"/>
      <c r="D17" s="990"/>
      <c r="E17" s="72"/>
      <c r="F17" s="72"/>
      <c r="G17" s="72"/>
      <c r="H17" s="72"/>
      <c r="I17" s="72"/>
      <c r="J17" s="72"/>
      <c r="K17" s="72"/>
      <c r="L17" s="72"/>
    </row>
    <row r="18" spans="1:22" x14ac:dyDescent="0.2">
      <c r="D18" s="30"/>
      <c r="E18" s="30"/>
      <c r="F18" s="30"/>
      <c r="G18" s="30"/>
    </row>
    <row r="19" spans="1:22" x14ac:dyDescent="0.2">
      <c r="D19" s="30"/>
      <c r="E19" s="30"/>
      <c r="F19" s="676"/>
      <c r="G19" s="30"/>
      <c r="H19" s="987"/>
    </row>
    <row r="20" spans="1:22" x14ac:dyDescent="0.2">
      <c r="A20" s="1019"/>
      <c r="D20" s="30"/>
      <c r="E20" s="30"/>
      <c r="F20" s="676"/>
      <c r="G20" s="30"/>
      <c r="H20" s="987"/>
    </row>
    <row r="21" spans="1:22" x14ac:dyDescent="0.2">
      <c r="D21" s="30"/>
      <c r="E21" s="30"/>
      <c r="F21" s="676"/>
      <c r="G21" s="30"/>
      <c r="H21" s="987"/>
    </row>
    <row r="22" spans="1:22" x14ac:dyDescent="0.2">
      <c r="D22" s="30"/>
      <c r="E22" s="30"/>
      <c r="F22" s="676"/>
      <c r="G22" s="30"/>
      <c r="H22" s="987"/>
    </row>
    <row r="23" spans="1:22" x14ac:dyDescent="0.2">
      <c r="D23" s="30"/>
      <c r="E23" s="30"/>
      <c r="F23" s="676"/>
      <c r="G23" s="30"/>
      <c r="H23" s="987"/>
    </row>
    <row r="24" spans="1:22" x14ac:dyDescent="0.2">
      <c r="D24" s="30"/>
      <c r="E24" s="30"/>
      <c r="F24" s="676"/>
      <c r="G24" s="30"/>
      <c r="H24" s="987"/>
    </row>
    <row r="27" spans="1:22" x14ac:dyDescent="0.2">
      <c r="A27" s="986"/>
      <c r="B27" s="986"/>
      <c r="C27" s="986"/>
      <c r="D27" s="986"/>
      <c r="E27" s="986"/>
      <c r="F27" s="986"/>
      <c r="G27" s="986"/>
      <c r="H27" s="986"/>
      <c r="I27" s="986"/>
      <c r="J27" s="986"/>
      <c r="K27" s="986"/>
      <c r="L27" s="986"/>
      <c r="M27" s="986"/>
      <c r="N27" s="986"/>
      <c r="O27" s="986"/>
      <c r="P27" s="986"/>
      <c r="Q27" s="986"/>
      <c r="R27" s="986"/>
      <c r="S27" s="986"/>
      <c r="T27" s="986"/>
      <c r="U27" s="986"/>
      <c r="V27" s="986"/>
    </row>
  </sheetData>
  <mergeCells count="11">
    <mergeCell ref="T3:V3"/>
    <mergeCell ref="A2:V2"/>
    <mergeCell ref="A15:V15"/>
    <mergeCell ref="O1:T1"/>
    <mergeCell ref="B3:D3"/>
    <mergeCell ref="E3:G3"/>
    <mergeCell ref="H3:J3"/>
    <mergeCell ref="K3:M3"/>
    <mergeCell ref="N3:P3"/>
    <mergeCell ref="Q3:S3"/>
    <mergeCell ref="A13:V1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15"/>
  <sheetViews>
    <sheetView workbookViewId="0">
      <pane ySplit="4" topLeftCell="A5" activePane="bottomLeft" state="frozen"/>
      <selection activeCell="A2" sqref="A2:XFD2"/>
      <selection pane="bottomLeft" activeCell="I23" sqref="I23"/>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8" width="6.7109375" style="18" customWidth="1"/>
    <col min="19" max="19" width="6.7109375" style="553" customWidth="1"/>
    <col min="20" max="21" width="6.7109375" style="18" customWidth="1"/>
    <col min="22" max="22" width="6.7109375" style="553" customWidth="1"/>
    <col min="23" max="24" width="8.7109375" style="18" customWidth="1"/>
    <col min="25" max="16384" width="9.140625" style="18"/>
  </cols>
  <sheetData>
    <row r="1" spans="1:26" s="74" customFormat="1" ht="30" customHeight="1" x14ac:dyDescent="0.25">
      <c r="A1" s="349"/>
      <c r="B1" s="222"/>
      <c r="C1" s="222"/>
      <c r="D1" s="550"/>
      <c r="E1" s="222"/>
      <c r="F1" s="222"/>
      <c r="G1" s="550"/>
      <c r="H1" s="222"/>
      <c r="I1" s="222"/>
      <c r="J1" s="550"/>
      <c r="K1" s="222"/>
      <c r="L1" s="222"/>
      <c r="M1" s="550"/>
      <c r="N1" s="222"/>
      <c r="O1" s="1311" t="s">
        <v>328</v>
      </c>
      <c r="P1" s="1311"/>
      <c r="Q1" s="1312"/>
      <c r="R1" s="1312"/>
      <c r="S1" s="1312"/>
      <c r="T1" s="1322"/>
      <c r="X1" s="18"/>
    </row>
    <row r="2" spans="1:26" s="220" customFormat="1" ht="29.25" customHeight="1" x14ac:dyDescent="0.2">
      <c r="A2" s="1317" t="s">
        <v>515</v>
      </c>
      <c r="B2" s="1317"/>
      <c r="C2" s="1317"/>
      <c r="D2" s="1317"/>
      <c r="E2" s="1317"/>
      <c r="F2" s="1317"/>
      <c r="G2" s="1317"/>
      <c r="H2" s="1317"/>
      <c r="I2" s="1317"/>
      <c r="J2" s="1317"/>
      <c r="K2" s="1317"/>
      <c r="L2" s="1317"/>
      <c r="M2" s="1317"/>
      <c r="N2" s="1317"/>
      <c r="O2" s="1317"/>
      <c r="P2" s="1317"/>
      <c r="Q2" s="1317"/>
      <c r="R2" s="1317"/>
      <c r="S2" s="1317"/>
      <c r="T2" s="1317"/>
      <c r="U2" s="1317"/>
      <c r="V2" s="1317"/>
      <c r="X2" s="18"/>
    </row>
    <row r="3" spans="1:26" ht="30" customHeight="1" x14ac:dyDescent="0.2">
      <c r="A3" s="219"/>
      <c r="B3" s="1349" t="s">
        <v>10</v>
      </c>
      <c r="C3" s="1349"/>
      <c r="D3" s="1349"/>
      <c r="E3" s="1349" t="s">
        <v>217</v>
      </c>
      <c r="F3" s="1349"/>
      <c r="G3" s="1349"/>
      <c r="H3" s="1349" t="s">
        <v>336</v>
      </c>
      <c r="I3" s="1349"/>
      <c r="J3" s="1349"/>
      <c r="K3" s="1361" t="s">
        <v>134</v>
      </c>
      <c r="L3" s="1361"/>
      <c r="M3" s="1361"/>
      <c r="N3" s="1349" t="s">
        <v>135</v>
      </c>
      <c r="O3" s="1349"/>
      <c r="P3" s="1349"/>
      <c r="Q3" s="1349" t="s">
        <v>139</v>
      </c>
      <c r="R3" s="1349"/>
      <c r="S3" s="1349"/>
      <c r="T3" s="1349" t="s">
        <v>136</v>
      </c>
      <c r="U3" s="1349"/>
      <c r="V3" s="1349"/>
    </row>
    <row r="4" spans="1:26" ht="15" customHeight="1" x14ac:dyDescent="0.2">
      <c r="A4" s="219" t="s">
        <v>39</v>
      </c>
      <c r="B4" s="215" t="s">
        <v>28</v>
      </c>
      <c r="C4" s="215" t="s">
        <v>29</v>
      </c>
      <c r="D4" s="549" t="s">
        <v>382</v>
      </c>
      <c r="E4" s="215" t="s">
        <v>69</v>
      </c>
      <c r="F4" s="215" t="s">
        <v>29</v>
      </c>
      <c r="G4" s="549" t="s">
        <v>382</v>
      </c>
      <c r="H4" s="215" t="s">
        <v>69</v>
      </c>
      <c r="I4" s="215" t="s">
        <v>29</v>
      </c>
      <c r="J4" s="549" t="s">
        <v>382</v>
      </c>
      <c r="K4" s="215" t="s">
        <v>69</v>
      </c>
      <c r="L4" s="215" t="s">
        <v>29</v>
      </c>
      <c r="M4" s="549" t="s">
        <v>382</v>
      </c>
      <c r="N4" s="215" t="s">
        <v>69</v>
      </c>
      <c r="O4" s="215" t="s">
        <v>29</v>
      </c>
      <c r="P4" s="549" t="s">
        <v>382</v>
      </c>
      <c r="Q4" s="215" t="s">
        <v>69</v>
      </c>
      <c r="R4" s="215" t="s">
        <v>29</v>
      </c>
      <c r="S4" s="549" t="s">
        <v>382</v>
      </c>
      <c r="T4" s="215" t="s">
        <v>69</v>
      </c>
      <c r="U4" s="215" t="s">
        <v>29</v>
      </c>
      <c r="V4" s="549" t="s">
        <v>382</v>
      </c>
    </row>
    <row r="5" spans="1:26" ht="6" customHeight="1" x14ac:dyDescent="0.2">
      <c r="A5" s="231"/>
      <c r="B5" s="296"/>
      <c r="C5" s="296"/>
      <c r="D5" s="296"/>
      <c r="E5" s="297"/>
      <c r="F5" s="301"/>
      <c r="G5" s="301"/>
      <c r="H5" s="297"/>
      <c r="I5" s="301"/>
      <c r="J5" s="301"/>
      <c r="K5" s="30"/>
      <c r="L5" s="301"/>
      <c r="M5" s="301"/>
      <c r="N5" s="297"/>
      <c r="O5" s="301"/>
      <c r="P5" s="301"/>
      <c r="Q5" s="297"/>
      <c r="R5" s="301"/>
      <c r="S5" s="301"/>
      <c r="T5" s="297"/>
      <c r="U5" s="301"/>
      <c r="V5" s="35"/>
      <c r="X5" s="74"/>
    </row>
    <row r="6" spans="1:26" ht="12.75" customHeight="1" x14ac:dyDescent="0.2">
      <c r="A6" s="286">
        <v>2013</v>
      </c>
      <c r="B6" s="30">
        <v>138</v>
      </c>
      <c r="C6" s="30">
        <v>11</v>
      </c>
      <c r="D6" s="721">
        <v>149</v>
      </c>
      <c r="E6" s="30">
        <v>52.512522583182019</v>
      </c>
      <c r="F6" s="676" t="s">
        <v>36</v>
      </c>
      <c r="G6" s="30">
        <v>52.266372804837516</v>
      </c>
      <c r="H6" s="30">
        <v>83.192813922330842</v>
      </c>
      <c r="I6" s="676" t="s">
        <v>36</v>
      </c>
      <c r="J6" s="30">
        <v>84.36009937185635</v>
      </c>
      <c r="K6" s="30">
        <v>37.611649398503125</v>
      </c>
      <c r="L6" s="676" t="s">
        <v>36</v>
      </c>
      <c r="M6" s="30">
        <v>36.434424615536479</v>
      </c>
      <c r="N6" s="30">
        <v>9.8321507495510456</v>
      </c>
      <c r="O6" s="676" t="s">
        <v>36</v>
      </c>
      <c r="P6" s="30">
        <v>9.1492924498657029</v>
      </c>
      <c r="Q6" s="30">
        <v>6.5988209788322303</v>
      </c>
      <c r="R6" s="676" t="s">
        <v>36</v>
      </c>
      <c r="S6" s="30">
        <v>6.140522505963605</v>
      </c>
      <c r="T6" s="30">
        <v>13.177046996535346</v>
      </c>
      <c r="U6" s="35" t="s">
        <v>36</v>
      </c>
      <c r="V6" s="30">
        <v>12.854421246660122</v>
      </c>
      <c r="W6" s="30"/>
      <c r="X6" s="74"/>
    </row>
    <row r="7" spans="1:26" ht="12.75" customHeight="1" x14ac:dyDescent="0.2">
      <c r="A7" s="219">
        <v>2014</v>
      </c>
      <c r="B7" s="30">
        <v>127</v>
      </c>
      <c r="C7" s="30">
        <v>9</v>
      </c>
      <c r="D7" s="30">
        <v>137</v>
      </c>
      <c r="E7" s="30">
        <v>56.71340871596162</v>
      </c>
      <c r="F7" s="676" t="s">
        <v>36</v>
      </c>
      <c r="G7" s="30">
        <v>56.717305741870518</v>
      </c>
      <c r="H7" s="30">
        <v>78.271403818814605</v>
      </c>
      <c r="I7" s="676" t="s">
        <v>36</v>
      </c>
      <c r="J7" s="30">
        <v>78.270085059561353</v>
      </c>
      <c r="K7" s="30">
        <v>36.758678287329715</v>
      </c>
      <c r="L7" s="676" t="s">
        <v>36</v>
      </c>
      <c r="M7" s="30">
        <v>38.133927427648928</v>
      </c>
      <c r="N7" s="30">
        <v>6.9654337011289398</v>
      </c>
      <c r="O7" s="676" t="s">
        <v>36</v>
      </c>
      <c r="P7" s="30">
        <v>7.0718575723700887</v>
      </c>
      <c r="Q7" s="30">
        <v>8.3545156640211413</v>
      </c>
      <c r="R7" s="676" t="s">
        <v>36</v>
      </c>
      <c r="S7" s="30">
        <v>8.3654774344980414</v>
      </c>
      <c r="T7" s="30">
        <v>11.682642339533134</v>
      </c>
      <c r="U7" s="35" t="s">
        <v>36</v>
      </c>
      <c r="V7" s="30">
        <v>12.976730048598654</v>
      </c>
      <c r="X7" s="74"/>
    </row>
    <row r="8" spans="1:26" x14ac:dyDescent="0.2">
      <c r="A8" s="440">
        <v>2015</v>
      </c>
      <c r="B8" s="30">
        <v>161</v>
      </c>
      <c r="C8" s="30">
        <v>9</v>
      </c>
      <c r="D8" s="30">
        <v>170</v>
      </c>
      <c r="E8" s="30">
        <v>51.638870365065436</v>
      </c>
      <c r="F8" s="676" t="s">
        <v>36</v>
      </c>
      <c r="G8" s="30">
        <v>51.182447492715887</v>
      </c>
      <c r="H8" s="30">
        <v>81.96141902123189</v>
      </c>
      <c r="I8" s="676" t="s">
        <v>36</v>
      </c>
      <c r="J8" s="30">
        <v>82.870739928691847</v>
      </c>
      <c r="K8" s="30">
        <v>37.509712039728768</v>
      </c>
      <c r="L8" s="676" t="s">
        <v>36</v>
      </c>
      <c r="M8" s="721">
        <v>37.308701555899404</v>
      </c>
      <c r="N8" s="30">
        <v>8.1944149636713668</v>
      </c>
      <c r="O8" s="676" t="s">
        <v>36</v>
      </c>
      <c r="P8" s="30">
        <v>7.7813363041227257</v>
      </c>
      <c r="Q8" s="30">
        <v>2.7889147970758055</v>
      </c>
      <c r="R8" s="676" t="s">
        <v>36</v>
      </c>
      <c r="S8" s="721">
        <v>3.1051615954990086</v>
      </c>
      <c r="T8" s="30">
        <v>12.152476967524303</v>
      </c>
      <c r="U8" s="35" t="s">
        <v>36</v>
      </c>
      <c r="V8" s="721">
        <v>11.53987327120239</v>
      </c>
    </row>
    <row r="9" spans="1:26" x14ac:dyDescent="0.2">
      <c r="A9" s="385">
        <v>2016</v>
      </c>
      <c r="B9" s="30">
        <v>114</v>
      </c>
      <c r="C9" s="30">
        <v>15</v>
      </c>
      <c r="D9" s="30">
        <v>134</v>
      </c>
      <c r="E9" s="30">
        <v>43.551161680369241</v>
      </c>
      <c r="F9" s="676" t="s">
        <v>36</v>
      </c>
      <c r="G9" s="30">
        <v>43.227693628988376</v>
      </c>
      <c r="H9" s="30">
        <v>81.961832532427167</v>
      </c>
      <c r="I9" s="676" t="s">
        <v>36</v>
      </c>
      <c r="J9" s="721">
        <v>82.029650169639837</v>
      </c>
      <c r="K9" s="30">
        <v>31.382124170360242</v>
      </c>
      <c r="L9" s="676" t="s">
        <v>36</v>
      </c>
      <c r="M9" s="721">
        <v>30.121303608721135</v>
      </c>
      <c r="N9" s="30">
        <v>3.1965472444095018</v>
      </c>
      <c r="O9" s="676" t="s">
        <v>36</v>
      </c>
      <c r="P9" s="721">
        <v>3.5018729147135086</v>
      </c>
      <c r="Q9" s="30">
        <v>5.5144467540777464</v>
      </c>
      <c r="R9" s="676" t="s">
        <v>36</v>
      </c>
      <c r="S9" s="721">
        <v>6.295867039489397</v>
      </c>
      <c r="T9" s="30">
        <v>12.685302023527607</v>
      </c>
      <c r="U9" s="35" t="s">
        <v>36</v>
      </c>
      <c r="V9" s="721">
        <v>11.753493578085529</v>
      </c>
    </row>
    <row r="10" spans="1:26" s="960" customFormat="1" x14ac:dyDescent="0.2">
      <c r="A10" s="484">
        <v>2017</v>
      </c>
      <c r="B10" s="30">
        <v>148</v>
      </c>
      <c r="C10" s="30">
        <v>14</v>
      </c>
      <c r="D10" s="30">
        <v>166</v>
      </c>
      <c r="E10" s="30">
        <v>54.020597927148437</v>
      </c>
      <c r="F10" s="676" t="s">
        <v>36</v>
      </c>
      <c r="G10" s="30">
        <v>53.091969512159054</v>
      </c>
      <c r="H10" s="30">
        <v>80.806510476664755</v>
      </c>
      <c r="I10" s="676" t="s">
        <v>36</v>
      </c>
      <c r="J10" s="721">
        <v>80.821729108908229</v>
      </c>
      <c r="K10" s="30">
        <v>34.830987392104447</v>
      </c>
      <c r="L10" s="676" t="s">
        <v>36</v>
      </c>
      <c r="M10" s="721">
        <v>34.47004553525408</v>
      </c>
      <c r="N10" s="30">
        <v>3.8310359067355746</v>
      </c>
      <c r="O10" s="676" t="s">
        <v>36</v>
      </c>
      <c r="P10" s="721">
        <v>4.0177347319243566</v>
      </c>
      <c r="Q10" s="30">
        <v>4.37349788480737</v>
      </c>
      <c r="R10" s="676" t="s">
        <v>36</v>
      </c>
      <c r="S10" s="721">
        <v>4.5083525253663801</v>
      </c>
      <c r="T10" s="30">
        <v>12.833744442782924</v>
      </c>
      <c r="U10" s="676" t="s">
        <v>36</v>
      </c>
      <c r="V10" s="721">
        <v>12.712874915962512</v>
      </c>
    </row>
    <row r="11" spans="1:26" s="703" customFormat="1" x14ac:dyDescent="0.2">
      <c r="A11" s="484">
        <v>2018</v>
      </c>
      <c r="B11" s="30">
        <v>161</v>
      </c>
      <c r="C11" s="30">
        <v>21</v>
      </c>
      <c r="D11" s="30">
        <v>187</v>
      </c>
      <c r="E11" s="30">
        <v>50.083881041816625</v>
      </c>
      <c r="F11" s="676" t="s">
        <v>36</v>
      </c>
      <c r="G11" s="30">
        <v>49.891247475580805</v>
      </c>
      <c r="H11" s="30">
        <v>79.149150741180918</v>
      </c>
      <c r="I11" s="676" t="s">
        <v>36</v>
      </c>
      <c r="J11" s="30">
        <v>79.286522338286872</v>
      </c>
      <c r="K11" s="30">
        <v>32.562976937318169</v>
      </c>
      <c r="L11" s="676" t="s">
        <v>36</v>
      </c>
      <c r="M11" s="30">
        <v>32.307836003740604</v>
      </c>
      <c r="N11" s="30">
        <v>3.4186101036765106</v>
      </c>
      <c r="O11" s="676" t="s">
        <v>36</v>
      </c>
      <c r="P11" s="30">
        <v>3.5027814835984787</v>
      </c>
      <c r="Q11" s="30">
        <v>8.9720583263606208</v>
      </c>
      <c r="R11" s="676" t="s">
        <v>36</v>
      </c>
      <c r="S11" s="30">
        <v>8.8690379185695623</v>
      </c>
      <c r="T11" s="30">
        <v>8.4795410653639234</v>
      </c>
      <c r="U11" s="676" t="s">
        <v>36</v>
      </c>
      <c r="V11" s="30">
        <v>9.2591584347102831</v>
      </c>
      <c r="W11" s="1005"/>
    </row>
    <row r="12" spans="1:26" s="37" customFormat="1" ht="6" customHeight="1" x14ac:dyDescent="0.25">
      <c r="A12" s="963" t="s">
        <v>39</v>
      </c>
      <c r="B12" s="962"/>
      <c r="C12" s="962"/>
      <c r="D12" s="962"/>
      <c r="E12" s="962"/>
      <c r="F12" s="962"/>
      <c r="G12" s="962"/>
      <c r="H12" s="962"/>
      <c r="I12" s="962"/>
      <c r="J12" s="962"/>
      <c r="K12" s="962"/>
      <c r="L12" s="962"/>
      <c r="M12" s="962"/>
      <c r="N12" s="962"/>
      <c r="O12" s="964"/>
      <c r="P12" s="964"/>
      <c r="Q12" s="969"/>
      <c r="R12" s="969"/>
      <c r="S12" s="969"/>
      <c r="T12" s="969"/>
      <c r="U12" s="969"/>
      <c r="V12" s="969"/>
    </row>
    <row r="13" spans="1:26" s="37" customFormat="1" ht="12.75" customHeight="1" x14ac:dyDescent="0.25">
      <c r="A13" s="1331" t="s">
        <v>194</v>
      </c>
      <c r="B13" s="1331"/>
      <c r="C13" s="1331"/>
      <c r="D13" s="1331"/>
      <c r="E13" s="1331"/>
      <c r="F13" s="1331"/>
      <c r="G13" s="1331"/>
      <c r="H13" s="1331"/>
      <c r="I13" s="1331"/>
      <c r="J13" s="1331"/>
      <c r="K13" s="1331"/>
      <c r="L13" s="1331"/>
      <c r="M13" s="1331"/>
      <c r="N13" s="1331"/>
      <c r="O13" s="1331"/>
      <c r="P13" s="1331"/>
      <c r="Q13" s="1331"/>
      <c r="R13" s="1331"/>
      <c r="S13" s="1331"/>
      <c r="T13" s="1331"/>
      <c r="U13" s="1331"/>
      <c r="V13" s="1331"/>
    </row>
    <row r="14" spans="1:26" x14ac:dyDescent="0.2">
      <c r="F14" s="1005"/>
      <c r="I14" s="1005"/>
      <c r="L14" s="1005"/>
      <c r="O14" s="1005"/>
      <c r="R14" s="1005"/>
      <c r="U14" s="1005"/>
      <c r="Z14" s="486"/>
    </row>
    <row r="15" spans="1:26" x14ac:dyDescent="0.2">
      <c r="A15" s="1019"/>
    </row>
  </sheetData>
  <mergeCells count="10">
    <mergeCell ref="Q3:S3"/>
    <mergeCell ref="T3:V3"/>
    <mergeCell ref="A13:V13"/>
    <mergeCell ref="O1:T1"/>
    <mergeCell ref="A2:V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36"/>
  <sheetViews>
    <sheetView workbookViewId="0">
      <pane ySplit="4" topLeftCell="A5" activePane="bottomLeft" state="frozen"/>
      <selection activeCell="A2" sqref="A2:XFD2"/>
      <selection pane="bottomLeft" activeCell="F28" sqref="F28"/>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3" width="6.7109375" style="1106" customWidth="1"/>
    <col min="14" max="15" width="6.7109375" style="18" customWidth="1"/>
    <col min="16" max="16" width="6.7109375" style="553" customWidth="1"/>
    <col min="17" max="19" width="8.7109375" style="18" customWidth="1"/>
    <col min="20" max="16384" width="9.140625" style="18"/>
  </cols>
  <sheetData>
    <row r="1" spans="1:20" s="74" customFormat="1" ht="30" customHeight="1" x14ac:dyDescent="0.25">
      <c r="A1" s="349"/>
      <c r="B1" s="222"/>
      <c r="C1" s="222"/>
      <c r="D1" s="550"/>
      <c r="E1" s="222"/>
      <c r="F1" s="222"/>
      <c r="G1" s="550"/>
      <c r="H1" s="222"/>
      <c r="I1" s="222"/>
      <c r="J1" s="550"/>
      <c r="K1" s="824"/>
      <c r="L1" s="824"/>
      <c r="M1" s="824"/>
      <c r="N1" s="222"/>
      <c r="O1" s="222"/>
      <c r="P1" s="550"/>
      <c r="Q1" s="222"/>
      <c r="R1" s="1311" t="s">
        <v>328</v>
      </c>
      <c r="S1" s="1322"/>
      <c r="T1" s="1322"/>
    </row>
    <row r="2" spans="1:20" s="220" customFormat="1" ht="15" customHeight="1" x14ac:dyDescent="0.2">
      <c r="A2" s="1317" t="s">
        <v>516</v>
      </c>
      <c r="B2" s="1317"/>
      <c r="C2" s="1317"/>
      <c r="D2" s="1317"/>
      <c r="E2" s="1317"/>
      <c r="F2" s="1317"/>
      <c r="G2" s="1317"/>
      <c r="H2" s="1317"/>
      <c r="I2" s="1317"/>
      <c r="J2" s="1317"/>
      <c r="K2" s="1317"/>
      <c r="L2" s="1317"/>
      <c r="M2" s="1317"/>
      <c r="N2" s="1317"/>
      <c r="O2" s="1317"/>
      <c r="P2" s="1317"/>
    </row>
    <row r="3" spans="1:20" ht="15" customHeight="1" x14ac:dyDescent="0.2">
      <c r="B3" s="1354" t="s">
        <v>10</v>
      </c>
      <c r="C3" s="1354"/>
      <c r="D3" s="1354"/>
      <c r="E3" s="1354" t="s">
        <v>25</v>
      </c>
      <c r="F3" s="1354"/>
      <c r="G3" s="1354"/>
      <c r="H3" s="1354" t="s">
        <v>549</v>
      </c>
      <c r="I3" s="1354"/>
      <c r="J3" s="1354"/>
      <c r="K3" s="1373" t="s">
        <v>26</v>
      </c>
      <c r="L3" s="1373"/>
      <c r="M3" s="1373"/>
      <c r="N3" s="1354" t="s">
        <v>35</v>
      </c>
      <c r="O3" s="1354"/>
      <c r="P3" s="1354"/>
    </row>
    <row r="4" spans="1:20" ht="15" customHeight="1" x14ac:dyDescent="0.2">
      <c r="A4" s="18" t="s">
        <v>39</v>
      </c>
      <c r="B4" s="215" t="s">
        <v>28</v>
      </c>
      <c r="C4" s="215" t="s">
        <v>29</v>
      </c>
      <c r="D4" s="549" t="s">
        <v>382</v>
      </c>
      <c r="E4" s="215" t="s">
        <v>28</v>
      </c>
      <c r="F4" s="215" t="s">
        <v>29</v>
      </c>
      <c r="G4" s="549" t="s">
        <v>382</v>
      </c>
      <c r="H4" s="215" t="s">
        <v>28</v>
      </c>
      <c r="I4" s="215" t="s">
        <v>29</v>
      </c>
      <c r="J4" s="549" t="s">
        <v>382</v>
      </c>
      <c r="K4" s="1105" t="s">
        <v>28</v>
      </c>
      <c r="L4" s="1105" t="s">
        <v>29</v>
      </c>
      <c r="M4" s="1105" t="s">
        <v>382</v>
      </c>
      <c r="N4" s="215" t="s">
        <v>28</v>
      </c>
      <c r="O4" s="215" t="s">
        <v>29</v>
      </c>
      <c r="P4" s="549" t="s">
        <v>382</v>
      </c>
    </row>
    <row r="5" spans="1:20" ht="6" customHeight="1" x14ac:dyDescent="0.2">
      <c r="A5" s="231"/>
      <c r="B5" s="296"/>
      <c r="C5" s="296"/>
      <c r="D5" s="296"/>
      <c r="E5" s="297"/>
      <c r="F5" s="297"/>
      <c r="G5" s="297"/>
      <c r="H5" s="297"/>
      <c r="I5" s="297"/>
      <c r="J5" s="297"/>
      <c r="K5" s="1109"/>
      <c r="L5" s="1109"/>
      <c r="M5" s="1109"/>
      <c r="N5" s="297"/>
      <c r="O5" s="297"/>
      <c r="P5" s="31"/>
    </row>
    <row r="6" spans="1:20" ht="12.75" customHeight="1" x14ac:dyDescent="0.2">
      <c r="A6" s="286">
        <v>2012</v>
      </c>
      <c r="B6" s="30">
        <v>276</v>
      </c>
      <c r="C6" s="30">
        <v>51</v>
      </c>
      <c r="D6" s="30">
        <v>328</v>
      </c>
      <c r="E6" s="30">
        <v>42.81383804880916</v>
      </c>
      <c r="F6" s="30">
        <v>24.568583800288891</v>
      </c>
      <c r="G6" s="30">
        <v>40.145032196250142</v>
      </c>
      <c r="H6" s="30">
        <v>27.863499536820679</v>
      </c>
      <c r="I6" s="30">
        <v>33.360763878062251</v>
      </c>
      <c r="J6" s="30">
        <v>28.5415351584418</v>
      </c>
      <c r="K6" s="30">
        <v>16.766378064021421</v>
      </c>
      <c r="L6" s="30">
        <v>33.866459034618032</v>
      </c>
      <c r="M6" s="30">
        <v>19.091718287326245</v>
      </c>
      <c r="N6" s="30">
        <v>12.556284350349092</v>
      </c>
      <c r="O6" s="30">
        <v>8.2041932870309395</v>
      </c>
      <c r="P6" s="30">
        <v>12.221714357982172</v>
      </c>
    </row>
    <row r="7" spans="1:20" ht="12.75" customHeight="1" x14ac:dyDescent="0.2">
      <c r="A7" s="219">
        <v>2013</v>
      </c>
      <c r="B7" s="30">
        <v>245</v>
      </c>
      <c r="C7" s="30">
        <v>53</v>
      </c>
      <c r="D7" s="30">
        <v>301</v>
      </c>
      <c r="E7" s="30">
        <v>42.596857644547249</v>
      </c>
      <c r="F7" s="30">
        <v>28.148528464538032</v>
      </c>
      <c r="G7" s="30">
        <v>40.206637567864568</v>
      </c>
      <c r="H7" s="30">
        <v>25.351369482108865</v>
      </c>
      <c r="I7" s="30">
        <v>25.584236558639617</v>
      </c>
      <c r="J7" s="30">
        <v>25.46724305725651</v>
      </c>
      <c r="K7" s="30">
        <v>10.129146607566629</v>
      </c>
      <c r="L7" s="30">
        <v>33.203609289597104</v>
      </c>
      <c r="M7" s="30">
        <v>13.700282666085089</v>
      </c>
      <c r="N7" s="30">
        <v>21.922626265777399</v>
      </c>
      <c r="O7" s="30">
        <v>13.063625687225317</v>
      </c>
      <c r="P7" s="30">
        <v>20.625836708793774</v>
      </c>
    </row>
    <row r="8" spans="1:20" ht="12.75" customHeight="1" x14ac:dyDescent="0.2">
      <c r="A8" s="219">
        <v>2014</v>
      </c>
      <c r="B8" s="30">
        <v>252</v>
      </c>
      <c r="C8" s="30">
        <v>59</v>
      </c>
      <c r="D8" s="30">
        <v>311</v>
      </c>
      <c r="E8" s="30">
        <v>42.37269274455808</v>
      </c>
      <c r="F8" s="30">
        <v>35.554041381742351</v>
      </c>
      <c r="G8" s="30">
        <v>40.91843121051803</v>
      </c>
      <c r="H8" s="30">
        <v>25.926531775914093</v>
      </c>
      <c r="I8" s="30">
        <v>25.35291012223707</v>
      </c>
      <c r="J8" s="30">
        <v>25.804191468183461</v>
      </c>
      <c r="K8" s="30">
        <v>12.17095218306873</v>
      </c>
      <c r="L8" s="30">
        <v>29.092459821839373</v>
      </c>
      <c r="M8" s="30">
        <v>15.779920635573477</v>
      </c>
      <c r="N8" s="30">
        <v>19.529823296459021</v>
      </c>
      <c r="O8" s="30">
        <v>10.000588674181143</v>
      </c>
      <c r="P8" s="30">
        <v>17.497456685725112</v>
      </c>
    </row>
    <row r="9" spans="1:20" x14ac:dyDescent="0.2">
      <c r="A9" s="440">
        <v>2015</v>
      </c>
      <c r="B9" s="30">
        <v>243</v>
      </c>
      <c r="C9" s="30">
        <v>44</v>
      </c>
      <c r="D9" s="30">
        <v>293</v>
      </c>
      <c r="E9" s="30">
        <v>45.095353464491893</v>
      </c>
      <c r="F9" s="676" t="s">
        <v>36</v>
      </c>
      <c r="G9" s="30">
        <v>44.244744346151826</v>
      </c>
      <c r="H9" s="30">
        <v>23.553739812274628</v>
      </c>
      <c r="I9" s="676" t="s">
        <v>36</v>
      </c>
      <c r="J9" s="30">
        <v>23.012680834448968</v>
      </c>
      <c r="K9" s="30">
        <v>8.811855581094358</v>
      </c>
      <c r="L9" s="676" t="s">
        <v>36</v>
      </c>
      <c r="M9" s="30">
        <v>9.979661717845266</v>
      </c>
      <c r="N9" s="30">
        <v>22.539051142139186</v>
      </c>
      <c r="O9" s="676" t="s">
        <v>36</v>
      </c>
      <c r="P9" s="30">
        <v>22.762913101554037</v>
      </c>
    </row>
    <row r="10" spans="1:20" x14ac:dyDescent="0.2">
      <c r="A10" s="384">
        <v>2016</v>
      </c>
      <c r="B10" s="30">
        <v>221</v>
      </c>
      <c r="C10" s="30">
        <v>38</v>
      </c>
      <c r="D10" s="30">
        <v>277</v>
      </c>
      <c r="E10" s="30">
        <v>50.151049598078068</v>
      </c>
      <c r="F10" s="676" t="s">
        <v>36</v>
      </c>
      <c r="G10" s="30">
        <v>48.385786567121428</v>
      </c>
      <c r="H10" s="30">
        <v>27.035862126005988</v>
      </c>
      <c r="I10" s="676" t="s">
        <v>36</v>
      </c>
      <c r="J10" s="30">
        <v>25.61172657385637</v>
      </c>
      <c r="K10" s="30">
        <v>5.479251150523722</v>
      </c>
      <c r="L10" s="676" t="s">
        <v>36</v>
      </c>
      <c r="M10" s="30">
        <v>6.6615970560754718</v>
      </c>
      <c r="N10" s="30">
        <v>17.333837125392161</v>
      </c>
      <c r="O10" s="676" t="s">
        <v>36</v>
      </c>
      <c r="P10" s="30">
        <v>19.340889802946659</v>
      </c>
    </row>
    <row r="11" spans="1:20" s="960" customFormat="1" x14ac:dyDescent="0.2">
      <c r="A11" s="484">
        <v>2017</v>
      </c>
      <c r="B11" s="30">
        <v>263</v>
      </c>
      <c r="C11" s="30">
        <v>61</v>
      </c>
      <c r="D11" s="30">
        <v>343</v>
      </c>
      <c r="E11" s="30">
        <v>45.247148288973385</v>
      </c>
      <c r="F11" s="30">
        <v>22.950819672131146</v>
      </c>
      <c r="G11" s="30">
        <v>41.690962099125365</v>
      </c>
      <c r="H11" s="30">
        <v>23.193916349809886</v>
      </c>
      <c r="I11" s="30">
        <v>36.065573770491802</v>
      </c>
      <c r="J11" s="30">
        <v>24.781341107871722</v>
      </c>
      <c r="K11" s="30">
        <v>13.307984790874524</v>
      </c>
      <c r="L11" s="30">
        <v>19.672131147540984</v>
      </c>
      <c r="M11" s="30">
        <v>14.285714285714285</v>
      </c>
      <c r="N11" s="30">
        <v>18.250950570342205</v>
      </c>
      <c r="O11" s="30">
        <v>21.311475409836063</v>
      </c>
      <c r="P11" s="30">
        <v>19.241982507288629</v>
      </c>
    </row>
    <row r="12" spans="1:20" s="703" customFormat="1" x14ac:dyDescent="0.2">
      <c r="A12" s="484">
        <v>2018</v>
      </c>
      <c r="B12" s="30">
        <v>271</v>
      </c>
      <c r="C12" s="30">
        <v>74</v>
      </c>
      <c r="D12" s="30">
        <v>362</v>
      </c>
      <c r="E12" s="30">
        <v>46.8</v>
      </c>
      <c r="F12" s="30">
        <v>20.326600852130998</v>
      </c>
      <c r="G12" s="30">
        <v>42.153561396728854</v>
      </c>
      <c r="H12" s="30">
        <v>26.398941857828468</v>
      </c>
      <c r="I12" s="30">
        <v>21.616366564928757</v>
      </c>
      <c r="J12" s="30">
        <v>24.800417858058026</v>
      </c>
      <c r="K12" s="30">
        <v>7.6479721875680555</v>
      </c>
      <c r="L12" s="30">
        <v>25.895342052021924</v>
      </c>
      <c r="M12" s="30">
        <v>10.968468403031432</v>
      </c>
      <c r="N12" s="30">
        <v>19.155322113457203</v>
      </c>
      <c r="O12" s="30">
        <v>32.161690530918349</v>
      </c>
      <c r="P12" s="30">
        <v>22.077552342181615</v>
      </c>
      <c r="Q12" s="991"/>
    </row>
    <row r="13" spans="1:20" s="37" customFormat="1" ht="6" customHeight="1" x14ac:dyDescent="0.25">
      <c r="A13" s="210" t="s">
        <v>39</v>
      </c>
      <c r="B13" s="209"/>
      <c r="C13" s="209"/>
      <c r="D13" s="490"/>
      <c r="E13" s="209"/>
      <c r="F13" s="209"/>
      <c r="G13" s="490"/>
      <c r="H13" s="209"/>
      <c r="I13" s="209"/>
      <c r="J13" s="490"/>
      <c r="K13" s="1107"/>
      <c r="L13" s="1107"/>
      <c r="M13" s="1107"/>
      <c r="N13" s="209"/>
      <c r="O13" s="209"/>
      <c r="P13" s="490"/>
      <c r="Q13" s="216"/>
      <c r="R13" s="86"/>
    </row>
    <row r="14" spans="1:20" s="37" customFormat="1" ht="12.75" customHeight="1" x14ac:dyDescent="0.25">
      <c r="A14" s="1331" t="s">
        <v>194</v>
      </c>
      <c r="B14" s="1331"/>
      <c r="C14" s="1331"/>
      <c r="D14" s="1331"/>
      <c r="E14" s="1331"/>
      <c r="F14" s="1331"/>
      <c r="G14" s="1331"/>
      <c r="H14" s="1331"/>
      <c r="I14" s="1331"/>
      <c r="J14" s="1331"/>
      <c r="K14" s="1331"/>
      <c r="L14" s="1331"/>
      <c r="M14" s="1331"/>
      <c r="N14" s="1331"/>
      <c r="O14" s="1331"/>
      <c r="P14" s="1331"/>
      <c r="Q14" s="18"/>
      <c r="R14" s="18"/>
    </row>
    <row r="15" spans="1:20" ht="12.75" customHeight="1" x14ac:dyDescent="0.2">
      <c r="I15" s="235"/>
      <c r="J15" s="235"/>
      <c r="K15" s="235"/>
      <c r="L15" s="235"/>
      <c r="M15" s="235"/>
      <c r="N15" s="31"/>
      <c r="O15" s="31"/>
      <c r="P15" s="31"/>
    </row>
    <row r="16" spans="1:20" ht="12.75" customHeight="1" x14ac:dyDescent="0.2">
      <c r="C16" s="991"/>
      <c r="E16" s="991"/>
      <c r="G16" s="484"/>
      <c r="J16" s="30"/>
      <c r="M16" s="1112"/>
      <c r="N16" s="31"/>
      <c r="O16" s="31"/>
      <c r="P16" s="31"/>
    </row>
    <row r="17" spans="4:14" x14ac:dyDescent="0.2">
      <c r="D17" s="991"/>
      <c r="G17" s="484"/>
      <c r="J17" s="30"/>
      <c r="M17" s="1112"/>
      <c r="N17" s="1112"/>
    </row>
    <row r="18" spans="4:14" x14ac:dyDescent="0.2">
      <c r="G18" s="484"/>
      <c r="J18" s="30"/>
      <c r="M18" s="1112"/>
      <c r="N18" s="1112"/>
    </row>
    <row r="19" spans="4:14" x14ac:dyDescent="0.2">
      <c r="G19" s="484"/>
      <c r="I19" s="30"/>
      <c r="J19" s="30"/>
      <c r="L19" s="30"/>
      <c r="M19" s="1112"/>
      <c r="N19" s="1112"/>
    </row>
    <row r="20" spans="4:14" x14ac:dyDescent="0.2">
      <c r="D20" s="72"/>
      <c r="E20" s="993"/>
      <c r="F20" s="993"/>
      <c r="G20" s="484"/>
      <c r="I20" s="30"/>
      <c r="J20" s="30"/>
      <c r="L20" s="30"/>
      <c r="N20" s="1112"/>
    </row>
    <row r="21" spans="4:14" x14ac:dyDescent="0.2">
      <c r="D21" s="72"/>
      <c r="E21" s="72"/>
      <c r="F21" s="72"/>
      <c r="G21" s="484"/>
      <c r="J21" s="30"/>
      <c r="M21" s="1112"/>
      <c r="N21" s="1112"/>
    </row>
    <row r="22" spans="4:14" x14ac:dyDescent="0.2">
      <c r="D22" s="72"/>
      <c r="E22" s="993"/>
      <c r="F22" s="993"/>
      <c r="G22" s="484"/>
      <c r="J22" s="30"/>
      <c r="M22" s="1112"/>
      <c r="N22" s="1112"/>
    </row>
    <row r="23" spans="4:14" x14ac:dyDescent="0.2">
      <c r="D23" s="72"/>
      <c r="E23" s="993"/>
      <c r="F23" s="993"/>
      <c r="G23" s="994"/>
      <c r="H23" s="72"/>
    </row>
    <row r="24" spans="4:14" x14ac:dyDescent="0.2">
      <c r="D24" s="72"/>
      <c r="E24" s="72"/>
      <c r="F24" s="72"/>
      <c r="G24" s="72"/>
      <c r="H24" s="72"/>
    </row>
    <row r="25" spans="4:14" x14ac:dyDescent="0.2">
      <c r="D25" s="72"/>
      <c r="E25" s="993"/>
      <c r="F25" s="993"/>
      <c r="G25" s="994"/>
      <c r="H25" s="72"/>
    </row>
    <row r="26" spans="4:14" x14ac:dyDescent="0.2">
      <c r="D26" s="72"/>
      <c r="E26" s="72"/>
      <c r="F26" s="72"/>
      <c r="G26" s="72"/>
      <c r="H26" s="72"/>
    </row>
    <row r="27" spans="4:14" x14ac:dyDescent="0.2">
      <c r="D27" s="72"/>
      <c r="E27" s="993"/>
      <c r="F27" s="993"/>
      <c r="G27" s="994"/>
      <c r="H27" s="72"/>
    </row>
    <row r="28" spans="4:14" x14ac:dyDescent="0.2">
      <c r="D28" s="72"/>
      <c r="E28" s="72"/>
      <c r="F28" s="72"/>
      <c r="G28" s="72"/>
      <c r="H28" s="72"/>
    </row>
    <row r="29" spans="4:14" x14ac:dyDescent="0.2">
      <c r="D29" s="72"/>
      <c r="E29" s="993"/>
      <c r="F29" s="993"/>
      <c r="G29" s="994"/>
      <c r="H29" s="72"/>
    </row>
    <row r="30" spans="4:14" x14ac:dyDescent="0.2">
      <c r="D30" s="72"/>
      <c r="E30" s="72"/>
      <c r="F30" s="72"/>
      <c r="G30" s="72"/>
      <c r="H30" s="72"/>
    </row>
    <row r="31" spans="4:14" x14ac:dyDescent="0.2">
      <c r="D31" s="72"/>
      <c r="E31" s="993"/>
      <c r="F31" s="993"/>
      <c r="G31" s="994"/>
      <c r="H31" s="72"/>
    </row>
    <row r="32" spans="4:14" x14ac:dyDescent="0.2">
      <c r="D32" s="72"/>
      <c r="E32" s="72"/>
      <c r="F32" s="72"/>
      <c r="G32" s="72"/>
      <c r="H32" s="72"/>
    </row>
    <row r="33" spans="4:8" x14ac:dyDescent="0.2">
      <c r="D33" s="72"/>
      <c r="E33" s="72"/>
      <c r="F33" s="72"/>
      <c r="G33" s="72"/>
      <c r="H33" s="72"/>
    </row>
    <row r="34" spans="4:8" x14ac:dyDescent="0.2">
      <c r="D34" s="72"/>
      <c r="E34" s="72"/>
      <c r="F34" s="72"/>
      <c r="G34" s="72"/>
      <c r="H34" s="72"/>
    </row>
    <row r="35" spans="4:8" x14ac:dyDescent="0.2">
      <c r="D35" s="72"/>
      <c r="E35" s="72"/>
      <c r="F35" s="72"/>
      <c r="G35" s="72"/>
      <c r="H35" s="72"/>
    </row>
    <row r="36" spans="4:8" x14ac:dyDescent="0.2">
      <c r="D36" s="72"/>
      <c r="E36" s="72"/>
      <c r="F36" s="72"/>
      <c r="G36" s="72"/>
      <c r="H36" s="72"/>
    </row>
  </sheetData>
  <mergeCells count="8">
    <mergeCell ref="A14:P14"/>
    <mergeCell ref="R1:T1"/>
    <mergeCell ref="A2:P2"/>
    <mergeCell ref="B3:D3"/>
    <mergeCell ref="H3:J3"/>
    <mergeCell ref="E3:G3"/>
    <mergeCell ref="N3:P3"/>
    <mergeCell ref="K3:M3"/>
  </mergeCells>
  <hyperlinks>
    <hyperlink ref="R1:S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W25"/>
  <sheetViews>
    <sheetView workbookViewId="0">
      <pane ySplit="4" topLeftCell="A5" activePane="bottomLeft" state="frozen"/>
      <selection activeCell="A2" sqref="A2:XFD2"/>
      <selection pane="bottomLeft" activeCell="R1" sqref="R1:U1"/>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3" width="6.7109375" style="1106" customWidth="1"/>
    <col min="14" max="15" width="6.7109375" style="18" customWidth="1"/>
    <col min="16" max="16" width="6.7109375" style="553" customWidth="1"/>
    <col min="17" max="38" width="8.7109375" style="18" customWidth="1"/>
    <col min="39" max="16384" width="9.140625" style="18"/>
  </cols>
  <sheetData>
    <row r="1" spans="1:23" s="74" customFormat="1" ht="30" customHeight="1" x14ac:dyDescent="0.25">
      <c r="A1" s="349"/>
      <c r="B1" s="222"/>
      <c r="C1" s="222"/>
      <c r="D1" s="550"/>
      <c r="E1" s="222"/>
      <c r="F1" s="222"/>
      <c r="G1" s="550"/>
      <c r="H1" s="222"/>
      <c r="I1" s="222"/>
      <c r="J1" s="550"/>
      <c r="K1" s="824"/>
      <c r="L1" s="824"/>
      <c r="M1" s="824"/>
      <c r="N1" s="222"/>
      <c r="O1" s="222"/>
      <c r="P1" s="550"/>
      <c r="Q1" s="222"/>
      <c r="R1" s="1311" t="s">
        <v>328</v>
      </c>
      <c r="S1" s="1312"/>
      <c r="T1" s="1312"/>
      <c r="U1" s="1322"/>
    </row>
    <row r="2" spans="1:23" s="220" customFormat="1" ht="15" customHeight="1" x14ac:dyDescent="0.2">
      <c r="A2" s="1317" t="s">
        <v>517</v>
      </c>
      <c r="B2" s="1317"/>
      <c r="C2" s="1317"/>
      <c r="D2" s="1317"/>
      <c r="E2" s="1317"/>
      <c r="F2" s="1317"/>
      <c r="G2" s="1317"/>
      <c r="H2" s="1317"/>
      <c r="I2" s="1317"/>
      <c r="J2" s="1317"/>
      <c r="K2" s="1317"/>
      <c r="L2" s="1317"/>
      <c r="M2" s="1317"/>
      <c r="N2" s="1317"/>
      <c r="O2" s="1317"/>
      <c r="P2" s="1317"/>
    </row>
    <row r="3" spans="1:23" ht="15" customHeight="1" x14ac:dyDescent="0.2">
      <c r="B3" s="1354" t="s">
        <v>10</v>
      </c>
      <c r="C3" s="1354"/>
      <c r="D3" s="1354"/>
      <c r="E3" s="1354" t="s">
        <v>25</v>
      </c>
      <c r="F3" s="1354"/>
      <c r="G3" s="1354"/>
      <c r="H3" s="1354" t="s">
        <v>549</v>
      </c>
      <c r="I3" s="1354"/>
      <c r="J3" s="1354"/>
      <c r="K3" s="1373" t="s">
        <v>26</v>
      </c>
      <c r="L3" s="1373"/>
      <c r="M3" s="1373"/>
      <c r="N3" s="1354" t="s">
        <v>35</v>
      </c>
      <c r="O3" s="1354"/>
      <c r="P3" s="1354"/>
    </row>
    <row r="4" spans="1:23" ht="15" customHeight="1" x14ac:dyDescent="0.2">
      <c r="A4" s="18" t="s">
        <v>39</v>
      </c>
      <c r="B4" s="215" t="s">
        <v>28</v>
      </c>
      <c r="C4" s="215" t="s">
        <v>29</v>
      </c>
      <c r="D4" s="549" t="s">
        <v>382</v>
      </c>
      <c r="E4" s="215" t="s">
        <v>28</v>
      </c>
      <c r="F4" s="215" t="s">
        <v>29</v>
      </c>
      <c r="G4" s="549" t="s">
        <v>382</v>
      </c>
      <c r="H4" s="215" t="s">
        <v>28</v>
      </c>
      <c r="I4" s="215" t="s">
        <v>29</v>
      </c>
      <c r="J4" s="549" t="s">
        <v>382</v>
      </c>
      <c r="K4" s="1105" t="s">
        <v>28</v>
      </c>
      <c r="L4" s="1105" t="s">
        <v>29</v>
      </c>
      <c r="M4" s="1105" t="s">
        <v>382</v>
      </c>
      <c r="N4" s="215" t="s">
        <v>28</v>
      </c>
      <c r="O4" s="215" t="s">
        <v>29</v>
      </c>
      <c r="P4" s="549" t="s">
        <v>382</v>
      </c>
      <c r="V4" s="215"/>
      <c r="W4" s="215"/>
    </row>
    <row r="5" spans="1:23" ht="6" customHeight="1" x14ac:dyDescent="0.2">
      <c r="A5" s="231"/>
      <c r="B5" s="296"/>
      <c r="C5" s="296"/>
      <c r="D5" s="296"/>
      <c r="E5" s="297"/>
      <c r="F5" s="297"/>
      <c r="G5" s="297"/>
      <c r="H5" s="297"/>
      <c r="I5" s="297"/>
      <c r="J5" s="297"/>
      <c r="K5" s="1109"/>
      <c r="L5" s="1109"/>
      <c r="M5" s="1109"/>
      <c r="N5" s="297"/>
      <c r="O5" s="297"/>
      <c r="P5" s="31"/>
      <c r="V5" s="80"/>
      <c r="W5" s="80"/>
    </row>
    <row r="6" spans="1:23" ht="12.75" customHeight="1" x14ac:dyDescent="0.2">
      <c r="A6" s="286">
        <v>2012</v>
      </c>
      <c r="B6" s="30">
        <v>376</v>
      </c>
      <c r="C6" s="30">
        <v>89</v>
      </c>
      <c r="D6" s="30">
        <v>465</v>
      </c>
      <c r="E6" s="30">
        <v>43.561412494986648</v>
      </c>
      <c r="F6" s="30">
        <v>35.505147259552189</v>
      </c>
      <c r="G6" s="30">
        <v>42.209426860988977</v>
      </c>
      <c r="H6" s="30">
        <v>30.722368020683454</v>
      </c>
      <c r="I6" s="30">
        <v>30.549101291541792</v>
      </c>
      <c r="J6" s="30">
        <v>30.693290759470759</v>
      </c>
      <c r="K6" s="30">
        <v>18.047154781393328</v>
      </c>
      <c r="L6" s="30">
        <v>22.930062302738619</v>
      </c>
      <c r="M6" s="30">
        <v>18.866594140460315</v>
      </c>
      <c r="N6" s="30">
        <v>7.669064702936744</v>
      </c>
      <c r="O6" s="30">
        <v>11.015689146167308</v>
      </c>
      <c r="P6" s="30">
        <v>8.2306882390800578</v>
      </c>
      <c r="V6" s="80"/>
      <c r="W6" s="80"/>
    </row>
    <row r="7" spans="1:23" ht="12.75" customHeight="1" x14ac:dyDescent="0.2">
      <c r="A7" s="219">
        <v>2013</v>
      </c>
      <c r="B7" s="30">
        <v>460</v>
      </c>
      <c r="C7" s="30">
        <v>101</v>
      </c>
      <c r="D7" s="30">
        <v>563</v>
      </c>
      <c r="E7" s="30">
        <v>47.525861988528696</v>
      </c>
      <c r="F7" s="30">
        <v>33.025390232216729</v>
      </c>
      <c r="G7" s="30">
        <v>45.036012472837641</v>
      </c>
      <c r="H7" s="30">
        <v>29.359829833508993</v>
      </c>
      <c r="I7" s="30">
        <v>29.704183581720756</v>
      </c>
      <c r="J7" s="30">
        <v>29.314025521000666</v>
      </c>
      <c r="K7" s="30">
        <v>11.070990844817175</v>
      </c>
      <c r="L7" s="30">
        <v>21.924915733913757</v>
      </c>
      <c r="M7" s="30">
        <v>12.774159034775707</v>
      </c>
      <c r="N7" s="30">
        <v>12.043317333145295</v>
      </c>
      <c r="O7" s="30">
        <v>15.345510452148678</v>
      </c>
      <c r="P7" s="30">
        <v>12.875802971386607</v>
      </c>
      <c r="V7" s="80"/>
      <c r="W7" s="80"/>
    </row>
    <row r="8" spans="1:23" ht="12.75" customHeight="1" x14ac:dyDescent="0.2">
      <c r="A8" s="385">
        <v>2014</v>
      </c>
      <c r="B8" s="30">
        <v>433</v>
      </c>
      <c r="C8" s="30">
        <v>71</v>
      </c>
      <c r="D8" s="30">
        <v>507</v>
      </c>
      <c r="E8" s="30">
        <v>46.889970303712914</v>
      </c>
      <c r="F8" s="30">
        <v>26.163487226409266</v>
      </c>
      <c r="G8" s="30">
        <v>44.097812073820215</v>
      </c>
      <c r="H8" s="30">
        <v>26.581923342372026</v>
      </c>
      <c r="I8" s="30">
        <v>35.429429148368754</v>
      </c>
      <c r="J8" s="30">
        <v>27.58518076637197</v>
      </c>
      <c r="K8" s="30">
        <v>9.5630129129061103</v>
      </c>
      <c r="L8" s="30">
        <v>18.194904873400695</v>
      </c>
      <c r="M8" s="30">
        <v>10.831474595245192</v>
      </c>
      <c r="N8" s="30">
        <v>16.965093441008278</v>
      </c>
      <c r="O8" s="30">
        <v>20.212178751821327</v>
      </c>
      <c r="P8" s="30">
        <v>17.485532564561936</v>
      </c>
      <c r="V8" s="80"/>
      <c r="W8" s="80"/>
    </row>
    <row r="9" spans="1:23" ht="12.75" customHeight="1" x14ac:dyDescent="0.2">
      <c r="A9" s="440">
        <v>2015</v>
      </c>
      <c r="B9" s="30">
        <v>480</v>
      </c>
      <c r="C9" s="30">
        <v>90</v>
      </c>
      <c r="D9" s="30">
        <v>573</v>
      </c>
      <c r="E9" s="30">
        <v>50.016566712622321</v>
      </c>
      <c r="F9" s="30">
        <v>33.205567026046694</v>
      </c>
      <c r="G9" s="30">
        <v>47.882186137668945</v>
      </c>
      <c r="H9" s="30">
        <v>25.867642161017674</v>
      </c>
      <c r="I9" s="30">
        <v>35.040105912561408</v>
      </c>
      <c r="J9" s="30">
        <v>27.11934198330847</v>
      </c>
      <c r="K9" s="30">
        <v>6.8580069777436599</v>
      </c>
      <c r="L9" s="30">
        <v>16.403524810891788</v>
      </c>
      <c r="M9" s="30">
        <v>8.0836057842992393</v>
      </c>
      <c r="N9" s="30">
        <v>17.257784148616398</v>
      </c>
      <c r="O9" s="30">
        <v>15.350802250500001</v>
      </c>
      <c r="P9" s="30">
        <v>16.914866094723383</v>
      </c>
      <c r="V9" s="80"/>
      <c r="W9" s="80"/>
    </row>
    <row r="10" spans="1:23" ht="12.75" customHeight="1" x14ac:dyDescent="0.2">
      <c r="A10" s="385">
        <v>2016</v>
      </c>
      <c r="B10" s="30">
        <v>397</v>
      </c>
      <c r="C10" s="30">
        <v>121</v>
      </c>
      <c r="D10" s="30">
        <v>532</v>
      </c>
      <c r="E10" s="30">
        <v>42.036212532179448</v>
      </c>
      <c r="F10" s="30">
        <v>27.884976711748809</v>
      </c>
      <c r="G10" s="30">
        <v>39.185608642062455</v>
      </c>
      <c r="H10" s="30">
        <v>29.034956312386729</v>
      </c>
      <c r="I10" s="30">
        <v>34.55191403021766</v>
      </c>
      <c r="J10" s="30">
        <v>29.615604814057882</v>
      </c>
      <c r="K10" s="30">
        <v>11.380082070729824</v>
      </c>
      <c r="L10" s="30">
        <v>23.763665150857978</v>
      </c>
      <c r="M10" s="30">
        <v>14.018130928389782</v>
      </c>
      <c r="N10" s="30">
        <v>17.548749084704138</v>
      </c>
      <c r="O10" s="30">
        <v>13.799444107175418</v>
      </c>
      <c r="P10" s="30">
        <v>17.18065561548995</v>
      </c>
      <c r="V10" s="80"/>
      <c r="W10" s="80"/>
    </row>
    <row r="11" spans="1:23" s="960" customFormat="1" ht="12.75" customHeight="1" x14ac:dyDescent="0.2">
      <c r="A11" s="484">
        <v>2017</v>
      </c>
      <c r="B11" s="30">
        <v>520</v>
      </c>
      <c r="C11" s="30">
        <v>139</v>
      </c>
      <c r="D11" s="30">
        <v>668</v>
      </c>
      <c r="E11" s="30">
        <v>51.06416778628202</v>
      </c>
      <c r="F11" s="30">
        <v>26.917602443484874</v>
      </c>
      <c r="G11" s="30">
        <v>47.045002161425543</v>
      </c>
      <c r="H11" s="30">
        <v>29.060091543053428</v>
      </c>
      <c r="I11" s="30">
        <v>34.073336547543661</v>
      </c>
      <c r="J11" s="30">
        <v>29.70156582007581</v>
      </c>
      <c r="K11" s="30">
        <v>8.3956770223189885</v>
      </c>
      <c r="L11" s="30">
        <v>27.753846587941311</v>
      </c>
      <c r="M11" s="30">
        <v>11.817540511826371</v>
      </c>
      <c r="N11" s="30">
        <v>11.480063648345588</v>
      </c>
      <c r="O11" s="30">
        <v>11.255214421030233</v>
      </c>
      <c r="P11" s="30">
        <v>11.435891506672375</v>
      </c>
      <c r="V11" s="80"/>
      <c r="W11" s="80"/>
    </row>
    <row r="12" spans="1:23" s="703" customFormat="1" ht="12.75" customHeight="1" x14ac:dyDescent="0.2">
      <c r="A12" s="484">
        <v>2018</v>
      </c>
      <c r="B12" s="30">
        <v>517</v>
      </c>
      <c r="C12" s="30">
        <v>172</v>
      </c>
      <c r="D12" s="30">
        <v>705</v>
      </c>
      <c r="E12" s="30">
        <v>49.14677578135192</v>
      </c>
      <c r="F12" s="30">
        <v>23.019223828543065</v>
      </c>
      <c r="G12" s="30">
        <v>44.086825905438651</v>
      </c>
      <c r="H12" s="30">
        <v>29.683695200464637</v>
      </c>
      <c r="I12" s="30">
        <v>29.631882855268231</v>
      </c>
      <c r="J12" s="30">
        <v>29.138456611256714</v>
      </c>
      <c r="K12" s="30">
        <v>9.1453294269035492</v>
      </c>
      <c r="L12" s="30">
        <v>25.333187166578043</v>
      </c>
      <c r="M12" s="30">
        <v>12.314690879262985</v>
      </c>
      <c r="N12" s="30">
        <v>12.024199591280167</v>
      </c>
      <c r="O12" s="30">
        <v>22.015706149610864</v>
      </c>
      <c r="P12" s="30">
        <v>14.460026604041984</v>
      </c>
      <c r="Q12" s="1006"/>
      <c r="V12" s="80"/>
      <c r="W12" s="80"/>
    </row>
    <row r="13" spans="1:23" s="37" customFormat="1" ht="6" customHeight="1" x14ac:dyDescent="0.25">
      <c r="A13" s="210" t="s">
        <v>39</v>
      </c>
      <c r="B13" s="209"/>
      <c r="C13" s="209"/>
      <c r="D13" s="490"/>
      <c r="E13" s="209"/>
      <c r="F13" s="209"/>
      <c r="G13" s="490"/>
      <c r="H13" s="209"/>
      <c r="I13" s="209"/>
      <c r="J13" s="490"/>
      <c r="K13" s="1107"/>
      <c r="L13" s="1107"/>
      <c r="M13" s="1107"/>
      <c r="N13" s="209"/>
      <c r="O13" s="209"/>
      <c r="P13" s="490"/>
      <c r="Q13" s="216"/>
      <c r="R13" s="86"/>
    </row>
    <row r="14" spans="1:23" s="37" customFormat="1" ht="12.75" customHeight="1" x14ac:dyDescent="0.25">
      <c r="A14" s="1331" t="s">
        <v>194</v>
      </c>
      <c r="B14" s="1331"/>
      <c r="C14" s="1331"/>
      <c r="D14" s="1331"/>
      <c r="E14" s="1331"/>
      <c r="F14" s="1331"/>
      <c r="G14" s="1331"/>
      <c r="H14" s="1331"/>
      <c r="I14" s="1331"/>
      <c r="J14" s="1331"/>
      <c r="K14" s="1331"/>
      <c r="L14" s="1331"/>
      <c r="M14" s="1331"/>
      <c r="N14" s="1331"/>
      <c r="O14" s="1331"/>
      <c r="P14" s="1331"/>
      <c r="Q14" s="18"/>
      <c r="R14" s="18"/>
    </row>
    <row r="15" spans="1:23" x14ac:dyDescent="0.2">
      <c r="H15" s="1105"/>
      <c r="I15" s="1105"/>
      <c r="J15" s="1105"/>
      <c r="K15" s="1105"/>
      <c r="L15" s="1105"/>
      <c r="M15" s="1105"/>
    </row>
    <row r="16" spans="1:23" x14ac:dyDescent="0.2">
      <c r="G16" s="484"/>
      <c r="K16" s="30"/>
      <c r="L16" s="30"/>
      <c r="N16" s="1113"/>
    </row>
    <row r="17" spans="1:14" x14ac:dyDescent="0.2">
      <c r="A17" s="1019"/>
      <c r="G17" s="484"/>
      <c r="K17" s="30"/>
      <c r="L17" s="30"/>
      <c r="N17" s="1113"/>
    </row>
    <row r="18" spans="1:14" x14ac:dyDescent="0.2">
      <c r="G18" s="484"/>
      <c r="K18" s="30"/>
      <c r="L18" s="30"/>
      <c r="N18" s="1113"/>
    </row>
    <row r="19" spans="1:14" x14ac:dyDescent="0.2">
      <c r="G19" s="484"/>
      <c r="K19" s="30"/>
      <c r="L19" s="30"/>
      <c r="N19" s="1113"/>
    </row>
    <row r="20" spans="1:14" x14ac:dyDescent="0.2">
      <c r="G20" s="484"/>
      <c r="K20" s="30"/>
      <c r="L20" s="30"/>
      <c r="N20" s="1113"/>
    </row>
    <row r="21" spans="1:14" x14ac:dyDescent="0.2">
      <c r="G21" s="484"/>
      <c r="K21" s="30"/>
      <c r="L21" s="30"/>
      <c r="N21" s="1113"/>
    </row>
    <row r="22" spans="1:14" x14ac:dyDescent="0.2">
      <c r="G22" s="484"/>
      <c r="K22" s="30"/>
      <c r="L22" s="30"/>
      <c r="N22" s="1113"/>
    </row>
    <row r="23" spans="1:14" x14ac:dyDescent="0.2">
      <c r="H23" s="988"/>
      <c r="I23" s="988"/>
      <c r="J23" s="30"/>
      <c r="K23" s="30"/>
      <c r="L23" s="30"/>
      <c r="M23" s="30"/>
      <c r="N23" s="988"/>
    </row>
    <row r="24" spans="1:14" x14ac:dyDescent="0.2">
      <c r="H24" s="988"/>
      <c r="I24" s="988"/>
      <c r="J24" s="988"/>
      <c r="N24" s="988"/>
    </row>
    <row r="25" spans="1:14" x14ac:dyDescent="0.2">
      <c r="H25" s="988"/>
      <c r="I25" s="988"/>
      <c r="J25" s="988"/>
      <c r="N25" s="988"/>
    </row>
  </sheetData>
  <mergeCells count="8">
    <mergeCell ref="A14:P14"/>
    <mergeCell ref="R1:U1"/>
    <mergeCell ref="A2:P2"/>
    <mergeCell ref="B3:D3"/>
    <mergeCell ref="H3:J3"/>
    <mergeCell ref="E3:G3"/>
    <mergeCell ref="N3:P3"/>
    <mergeCell ref="K3:M3"/>
  </mergeCells>
  <hyperlinks>
    <hyperlink ref="R1:T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25"/>
  <sheetViews>
    <sheetView workbookViewId="0">
      <pane ySplit="4" topLeftCell="A5" activePane="bottomLeft" state="frozen"/>
      <selection activeCell="A2" sqref="A2:XFD2"/>
      <selection pane="bottomLeft" activeCell="G6" sqref="G6:G21"/>
    </sheetView>
  </sheetViews>
  <sheetFormatPr defaultColWidth="8.85546875" defaultRowHeight="12.75" x14ac:dyDescent="0.2"/>
  <cols>
    <col min="1" max="3" width="6.7109375" style="18" customWidth="1"/>
    <col min="4" max="4" width="6.7109375" style="516" customWidth="1"/>
    <col min="5" max="6" width="6.7109375" style="18" customWidth="1"/>
    <col min="7" max="7" width="6.7109375" style="516" customWidth="1"/>
    <col min="8" max="10" width="6.7109375" style="18" customWidth="1"/>
    <col min="11" max="25" width="8.7109375" style="18" customWidth="1"/>
    <col min="26" max="16384" width="8.85546875" style="18"/>
  </cols>
  <sheetData>
    <row r="1" spans="1:19" s="74" customFormat="1" ht="30" customHeight="1" x14ac:dyDescent="0.25">
      <c r="A1" s="349"/>
      <c r="B1" s="117"/>
      <c r="H1" s="1321" t="s">
        <v>200</v>
      </c>
      <c r="I1" s="1322"/>
      <c r="J1" s="1322"/>
      <c r="L1" s="1311" t="s">
        <v>328</v>
      </c>
      <c r="M1" s="1312"/>
      <c r="N1" s="1312"/>
    </row>
    <row r="2" spans="1:19" s="114" customFormat="1" ht="15" customHeight="1" x14ac:dyDescent="0.2">
      <c r="A2" s="1330" t="s">
        <v>535</v>
      </c>
      <c r="B2" s="1330"/>
      <c r="C2" s="1330"/>
      <c r="D2" s="1330"/>
      <c r="E2" s="1330"/>
      <c r="F2" s="1330"/>
      <c r="G2" s="1330"/>
      <c r="H2" s="1330"/>
      <c r="I2" s="1330"/>
      <c r="J2" s="1330"/>
      <c r="K2" s="1064"/>
      <c r="L2" s="1064"/>
      <c r="M2" s="1064"/>
      <c r="N2" s="1063"/>
      <c r="O2" s="1063"/>
      <c r="P2" s="1063"/>
      <c r="Q2" s="1064"/>
      <c r="R2" s="1064"/>
      <c r="S2" s="1064"/>
    </row>
    <row r="3" spans="1:19" ht="15" customHeight="1" x14ac:dyDescent="0.2">
      <c r="B3" s="1319" t="s">
        <v>34</v>
      </c>
      <c r="C3" s="1319"/>
      <c r="D3" s="1319"/>
      <c r="E3" s="1319" t="s">
        <v>158</v>
      </c>
      <c r="F3" s="1319"/>
      <c r="G3" s="1319"/>
      <c r="H3" s="1319" t="s">
        <v>35</v>
      </c>
      <c r="I3" s="1319"/>
      <c r="J3" s="1319"/>
      <c r="N3" s="576"/>
      <c r="O3" s="576"/>
      <c r="P3" s="576"/>
    </row>
    <row r="4" spans="1:19" ht="15" customHeight="1" x14ac:dyDescent="0.2">
      <c r="A4" s="108" t="s">
        <v>39</v>
      </c>
      <c r="B4" s="575" t="s">
        <v>28</v>
      </c>
      <c r="C4" s="575" t="s">
        <v>29</v>
      </c>
      <c r="D4" s="575" t="s">
        <v>382</v>
      </c>
      <c r="E4" s="575" t="s">
        <v>28</v>
      </c>
      <c r="F4" s="575" t="s">
        <v>29</v>
      </c>
      <c r="G4" s="575" t="s">
        <v>382</v>
      </c>
      <c r="H4" s="119" t="s">
        <v>28</v>
      </c>
      <c r="I4" s="119" t="s">
        <v>29</v>
      </c>
      <c r="J4" s="18" t="s">
        <v>383</v>
      </c>
      <c r="N4" s="575"/>
      <c r="O4" s="575"/>
      <c r="P4" s="575"/>
    </row>
    <row r="5" spans="1:19" ht="6" customHeight="1" x14ac:dyDescent="0.2">
      <c r="A5" s="273"/>
      <c r="B5" s="251"/>
      <c r="C5" s="251"/>
      <c r="D5" s="251"/>
      <c r="E5" s="251"/>
      <c r="F5" s="251"/>
      <c r="G5" s="251"/>
      <c r="H5" s="287"/>
      <c r="I5" s="287"/>
      <c r="N5" s="251"/>
      <c r="O5" s="251"/>
      <c r="P5" s="251"/>
    </row>
    <row r="6" spans="1:19" ht="12.75" customHeight="1" x14ac:dyDescent="0.2">
      <c r="A6" s="5">
        <v>2004</v>
      </c>
      <c r="B6" s="152">
        <v>11.334621285147527</v>
      </c>
      <c r="C6" s="152">
        <v>9.6424783827952645</v>
      </c>
      <c r="D6" s="152">
        <v>10.512847000000001</v>
      </c>
      <c r="E6" s="152">
        <v>88.665378714852395</v>
      </c>
      <c r="F6" s="152">
        <v>90.357521617204867</v>
      </c>
      <c r="G6" s="152">
        <v>89.487153000000006</v>
      </c>
      <c r="H6" s="649" t="s">
        <v>37</v>
      </c>
      <c r="I6" s="649" t="s">
        <v>37</v>
      </c>
      <c r="J6" s="649" t="s">
        <v>37</v>
      </c>
      <c r="K6" s="133"/>
      <c r="L6" s="26"/>
      <c r="M6" s="26"/>
      <c r="N6" s="1057"/>
      <c r="O6" s="26"/>
      <c r="P6" s="26"/>
    </row>
    <row r="7" spans="1:19" ht="12.75" customHeight="1" x14ac:dyDescent="0.2">
      <c r="A7" s="5">
        <v>2005</v>
      </c>
      <c r="B7" s="152">
        <v>12.073267174472326</v>
      </c>
      <c r="C7" s="152">
        <v>9.9847472057514253</v>
      </c>
      <c r="D7" s="152">
        <v>11.054999</v>
      </c>
      <c r="E7" s="152">
        <v>87.926732825527907</v>
      </c>
      <c r="F7" s="152">
        <v>90.01525279424888</v>
      </c>
      <c r="G7" s="152">
        <v>88.945001000000005</v>
      </c>
      <c r="H7" s="649" t="s">
        <v>37</v>
      </c>
      <c r="I7" s="649" t="s">
        <v>37</v>
      </c>
      <c r="J7" s="649" t="s">
        <v>37</v>
      </c>
      <c r="L7" s="26"/>
      <c r="M7" s="26"/>
      <c r="N7" s="1057"/>
      <c r="O7" s="26"/>
      <c r="P7" s="26"/>
    </row>
    <row r="8" spans="1:19" ht="12.75" customHeight="1" x14ac:dyDescent="0.2">
      <c r="A8" s="5">
        <v>2006</v>
      </c>
      <c r="B8" s="152">
        <v>10.789375134471477</v>
      </c>
      <c r="C8" s="152">
        <v>10.730153917889787</v>
      </c>
      <c r="D8" s="152">
        <v>10.754818</v>
      </c>
      <c r="E8" s="152">
        <v>89.210624865528303</v>
      </c>
      <c r="F8" s="152">
        <v>89.269846082110476</v>
      </c>
      <c r="G8" s="152">
        <v>89.245182</v>
      </c>
      <c r="H8" s="649" t="s">
        <v>37</v>
      </c>
      <c r="I8" s="649" t="s">
        <v>37</v>
      </c>
      <c r="J8" s="649" t="s">
        <v>37</v>
      </c>
      <c r="L8" s="26"/>
      <c r="M8" s="26"/>
      <c r="N8" s="1057"/>
      <c r="O8" s="26"/>
      <c r="P8" s="26"/>
    </row>
    <row r="9" spans="1:19" ht="12.75" customHeight="1" x14ac:dyDescent="0.2">
      <c r="A9" s="5">
        <v>2007</v>
      </c>
      <c r="B9" s="152">
        <v>13.031662142181965</v>
      </c>
      <c r="C9" s="152">
        <v>11.8498801705797</v>
      </c>
      <c r="D9" s="152">
        <v>12.428556</v>
      </c>
      <c r="E9" s="152">
        <v>86.749299090949535</v>
      </c>
      <c r="F9" s="152">
        <v>87.875102730793557</v>
      </c>
      <c r="G9" s="152">
        <v>87.279517999999996</v>
      </c>
      <c r="H9" s="152">
        <v>0.21903876686871626</v>
      </c>
      <c r="I9" s="152">
        <v>0.27501709862614876</v>
      </c>
      <c r="J9" s="152">
        <v>0.29192600000000002</v>
      </c>
      <c r="L9" s="26"/>
      <c r="M9" s="26"/>
      <c r="N9" s="1057"/>
      <c r="O9" s="26"/>
      <c r="P9" s="26"/>
    </row>
    <row r="10" spans="1:19" ht="12.75" customHeight="1" x14ac:dyDescent="0.2">
      <c r="A10" s="5">
        <v>2008</v>
      </c>
      <c r="B10" s="152">
        <v>13.484128369101972</v>
      </c>
      <c r="C10" s="152">
        <v>15.133351790554309</v>
      </c>
      <c r="D10" s="152">
        <v>14.308679</v>
      </c>
      <c r="E10" s="152">
        <v>86.25584619727708</v>
      </c>
      <c r="F10" s="152">
        <v>84.754348362863695</v>
      </c>
      <c r="G10" s="152">
        <v>85.502132000000003</v>
      </c>
      <c r="H10" s="152">
        <v>0.26002543362107078</v>
      </c>
      <c r="I10" s="152">
        <v>0.11229984658301437</v>
      </c>
      <c r="J10" s="152">
        <v>0.189189</v>
      </c>
      <c r="L10" s="26"/>
      <c r="M10" s="26"/>
      <c r="N10" s="1057"/>
      <c r="O10" s="26"/>
      <c r="P10" s="26"/>
    </row>
    <row r="11" spans="1:19" ht="12.75" customHeight="1" x14ac:dyDescent="0.2">
      <c r="A11" s="5">
        <v>2009</v>
      </c>
      <c r="B11" s="152">
        <v>15.238250329714489</v>
      </c>
      <c r="C11" s="152">
        <v>13.754506329861101</v>
      </c>
      <c r="D11" s="152">
        <v>14.519470999999999</v>
      </c>
      <c r="E11" s="152">
        <v>84.675719644682374</v>
      </c>
      <c r="F11" s="152">
        <v>86.004188595007079</v>
      </c>
      <c r="G11" s="152">
        <v>85.320104000000001</v>
      </c>
      <c r="H11" s="152">
        <v>8.603002560250303E-2</v>
      </c>
      <c r="I11" s="152">
        <v>0.24130507513081331</v>
      </c>
      <c r="J11" s="152">
        <v>0.16042600000000001</v>
      </c>
      <c r="L11" s="26"/>
      <c r="M11" s="26"/>
      <c r="N11" s="1057"/>
      <c r="O11" s="26"/>
      <c r="P11" s="26"/>
    </row>
    <row r="12" spans="1:19" ht="12.75" customHeight="1" x14ac:dyDescent="0.2">
      <c r="A12" s="5">
        <v>2010</v>
      </c>
      <c r="B12" s="152">
        <v>16.771072018111433</v>
      </c>
      <c r="C12" s="152">
        <v>15.398674480683619</v>
      </c>
      <c r="D12" s="152">
        <v>16.112023000000001</v>
      </c>
      <c r="E12" s="152">
        <v>82.972304535695812</v>
      </c>
      <c r="F12" s="152">
        <v>84.459388867126876</v>
      </c>
      <c r="G12" s="152">
        <v>83.686137000000002</v>
      </c>
      <c r="H12" s="152">
        <v>0.25662344619388738</v>
      </c>
      <c r="I12" s="152">
        <v>0.14193665218941051</v>
      </c>
      <c r="J12" s="152">
        <v>0.20183899999999999</v>
      </c>
      <c r="L12" s="26"/>
      <c r="M12" s="26"/>
      <c r="N12" s="1057"/>
      <c r="O12" s="26"/>
      <c r="P12" s="26"/>
    </row>
    <row r="13" spans="1:19" ht="12.75" customHeight="1" x14ac:dyDescent="0.2">
      <c r="A13" s="28">
        <v>2011</v>
      </c>
      <c r="B13" s="152">
        <v>16.796187904798437</v>
      </c>
      <c r="C13" s="152">
        <v>15.302819071639359</v>
      </c>
      <c r="D13" s="152">
        <v>16.066299000000001</v>
      </c>
      <c r="E13" s="152">
        <v>82.705360175647712</v>
      </c>
      <c r="F13" s="152">
        <v>84.448794649345601</v>
      </c>
      <c r="G13" s="152">
        <v>83.557620999999997</v>
      </c>
      <c r="H13" s="152">
        <v>0.49845191955404827</v>
      </c>
      <c r="I13" s="152">
        <v>0.24838627901523186</v>
      </c>
      <c r="J13" s="152">
        <v>0.37608000000000003</v>
      </c>
      <c r="L13" s="26"/>
      <c r="M13" s="26"/>
      <c r="N13" s="1057"/>
      <c r="O13" s="26"/>
      <c r="P13" s="26"/>
    </row>
    <row r="14" spans="1:19" ht="12.75" customHeight="1" x14ac:dyDescent="0.2">
      <c r="A14" s="28" t="s">
        <v>89</v>
      </c>
      <c r="B14" s="152">
        <v>19.068002903158863</v>
      </c>
      <c r="C14" s="152">
        <v>19.242769160407793</v>
      </c>
      <c r="D14" s="152">
        <v>19.165816</v>
      </c>
      <c r="E14" s="152">
        <v>80.617650201316209</v>
      </c>
      <c r="F14" s="152">
        <v>80.709915527907995</v>
      </c>
      <c r="G14" s="152">
        <v>80.620317999999997</v>
      </c>
      <c r="H14" s="152">
        <v>0.31434689552413597</v>
      </c>
      <c r="I14" s="152">
        <v>4.7315311682327686E-2</v>
      </c>
      <c r="J14" s="152">
        <v>0.213866</v>
      </c>
      <c r="L14" s="26"/>
      <c r="M14" s="26"/>
      <c r="N14" s="1057"/>
      <c r="O14" s="26"/>
      <c r="P14" s="26"/>
    </row>
    <row r="15" spans="1:19" ht="12.75" customHeight="1" x14ac:dyDescent="0.2">
      <c r="A15" s="28" t="s">
        <v>90</v>
      </c>
      <c r="B15" s="152">
        <v>21.739493193461101</v>
      </c>
      <c r="C15" s="152">
        <v>17.599345668030178</v>
      </c>
      <c r="D15" s="152">
        <v>19.727855999999999</v>
      </c>
      <c r="E15" s="152">
        <v>77.683147724617328</v>
      </c>
      <c r="F15" s="152">
        <v>81.882274496419498</v>
      </c>
      <c r="G15" s="152">
        <v>79.724101000000005</v>
      </c>
      <c r="H15" s="152">
        <v>0.57735908192119656</v>
      </c>
      <c r="I15" s="152">
        <v>0.51837983555053202</v>
      </c>
      <c r="J15" s="152">
        <v>0.54804299999999995</v>
      </c>
      <c r="L15" s="26"/>
      <c r="M15" s="26"/>
      <c r="N15" s="1057"/>
      <c r="O15" s="26"/>
      <c r="P15" s="26"/>
    </row>
    <row r="16" spans="1:19" ht="12.75" customHeight="1" x14ac:dyDescent="0.2">
      <c r="A16" s="28">
        <v>2013</v>
      </c>
      <c r="B16" s="152">
        <v>22.425124126201069</v>
      </c>
      <c r="C16" s="152">
        <v>21.55821291263883</v>
      </c>
      <c r="D16" s="152">
        <v>22.069229</v>
      </c>
      <c r="E16" s="152">
        <v>76.856787431386039</v>
      </c>
      <c r="F16" s="152">
        <v>77.361526230435373</v>
      </c>
      <c r="G16" s="152">
        <v>77.043041000000002</v>
      </c>
      <c r="H16" s="152">
        <v>0.71808844241309466</v>
      </c>
      <c r="I16" s="152">
        <v>1.0802608569243839</v>
      </c>
      <c r="J16" s="152">
        <v>0.88773000000000002</v>
      </c>
      <c r="N16" s="26"/>
      <c r="O16" s="26"/>
      <c r="P16" s="26"/>
    </row>
    <row r="17" spans="1:18" ht="12.75" customHeight="1" x14ac:dyDescent="0.2">
      <c r="A17" s="28">
        <v>2014</v>
      </c>
      <c r="B17" s="152">
        <v>23.645569620253202</v>
      </c>
      <c r="C17" s="152">
        <v>17.414818820984301</v>
      </c>
      <c r="D17" s="152">
        <v>20.735492000000001</v>
      </c>
      <c r="E17" s="152">
        <v>75.797468354430407</v>
      </c>
      <c r="F17" s="152">
        <v>81.990265008112502</v>
      </c>
      <c r="G17" s="152">
        <v>78.688018</v>
      </c>
      <c r="H17" s="152">
        <v>0.556962025316456</v>
      </c>
      <c r="I17" s="152">
        <v>0.59491617090319104</v>
      </c>
      <c r="J17" s="152">
        <v>0.57648999999999995</v>
      </c>
      <c r="N17" s="26"/>
      <c r="O17" s="26"/>
      <c r="P17" s="26"/>
    </row>
    <row r="18" spans="1:18" ht="12.75" customHeight="1" x14ac:dyDescent="0.2">
      <c r="A18" s="403">
        <v>2015</v>
      </c>
      <c r="B18" s="650">
        <v>25.918635981913589</v>
      </c>
      <c r="C18" s="650">
        <v>23.172536148586044</v>
      </c>
      <c r="D18" s="650">
        <v>24.614865999999999</v>
      </c>
      <c r="E18" s="650">
        <v>73.144018228782571</v>
      </c>
      <c r="F18" s="650">
        <v>76.05860552309052</v>
      </c>
      <c r="G18" s="650">
        <v>74.533968999999999</v>
      </c>
      <c r="H18" s="152">
        <v>0.93734578930415724</v>
      </c>
      <c r="I18" s="152">
        <v>0.76885832832518441</v>
      </c>
      <c r="J18" s="152">
        <v>0.85116599999999998</v>
      </c>
      <c r="L18" s="587"/>
      <c r="M18" s="587"/>
      <c r="N18" s="435"/>
      <c r="O18" s="435"/>
      <c r="P18" s="435"/>
    </row>
    <row r="19" spans="1:18" s="587" customFormat="1" ht="12.75" customHeight="1" x14ac:dyDescent="0.2">
      <c r="A19" s="484">
        <v>2016</v>
      </c>
      <c r="B19" s="152">
        <v>26.4656094743277</v>
      </c>
      <c r="C19" s="152">
        <v>23.8511962833207</v>
      </c>
      <c r="D19" s="152">
        <v>25.518355</v>
      </c>
      <c r="E19" s="152">
        <v>72.804006742267802</v>
      </c>
      <c r="F19" s="152">
        <v>75.905087985183201</v>
      </c>
      <c r="G19" s="152">
        <v>73.991774000000007</v>
      </c>
      <c r="H19" s="152">
        <v>0.73038378340447596</v>
      </c>
      <c r="I19" s="152">
        <v>0.24371573149610301</v>
      </c>
      <c r="J19" s="152">
        <v>0.489871</v>
      </c>
      <c r="L19" s="897"/>
      <c r="M19" s="897"/>
      <c r="N19" s="435"/>
      <c r="O19" s="435"/>
      <c r="P19" s="435"/>
    </row>
    <row r="20" spans="1:18" s="897" customFormat="1" ht="12.75" customHeight="1" x14ac:dyDescent="0.2">
      <c r="A20" s="484">
        <v>2017</v>
      </c>
      <c r="B20" s="152">
        <v>26.562777730865601</v>
      </c>
      <c r="C20" s="152">
        <v>22.798597791076102</v>
      </c>
      <c r="D20" s="152">
        <v>24.981865632115401</v>
      </c>
      <c r="E20" s="152">
        <v>72.504994184323294</v>
      </c>
      <c r="F20" s="152">
        <v>76.224478161445603</v>
      </c>
      <c r="G20" s="152">
        <v>74.060385007095505</v>
      </c>
      <c r="H20" s="152">
        <v>0.93222808481104302</v>
      </c>
      <c r="I20" s="152">
        <v>0.97692404747823902</v>
      </c>
      <c r="J20" s="152">
        <v>0.95774936078908002</v>
      </c>
      <c r="K20" s="594"/>
      <c r="L20" s="579"/>
      <c r="M20" s="18"/>
      <c r="N20" s="435"/>
      <c r="O20" s="435"/>
      <c r="P20" s="435"/>
    </row>
    <row r="21" spans="1:18" ht="12.75" customHeight="1" x14ac:dyDescent="0.2">
      <c r="A21" s="431">
        <v>2018</v>
      </c>
      <c r="B21" s="152">
        <v>28.7657494298651</v>
      </c>
      <c r="C21" s="152">
        <v>24.121772877906999</v>
      </c>
      <c r="D21" s="152">
        <v>26.754951839445599</v>
      </c>
      <c r="E21" s="152">
        <v>70.463817792744607</v>
      </c>
      <c r="F21" s="152">
        <v>75.167780615945404</v>
      </c>
      <c r="G21" s="152">
        <v>72.471850496458899</v>
      </c>
      <c r="H21" s="152">
        <v>0.77043277739031102</v>
      </c>
      <c r="I21" s="152">
        <v>0.71044650614760496</v>
      </c>
      <c r="J21" s="152">
        <v>0.77319766409546997</v>
      </c>
      <c r="K21" s="594"/>
      <c r="N21" s="435"/>
      <c r="O21" s="435"/>
      <c r="P21" s="435"/>
    </row>
    <row r="22" spans="1:18" ht="6" customHeight="1" x14ac:dyDescent="0.2">
      <c r="A22" s="159"/>
      <c r="B22" s="159"/>
      <c r="C22" s="159"/>
      <c r="D22" s="205"/>
      <c r="E22" s="205"/>
      <c r="F22" s="159"/>
      <c r="G22" s="205"/>
      <c r="H22" s="159"/>
      <c r="I22" s="595"/>
      <c r="J22" s="595"/>
    </row>
    <row r="23" spans="1:18" ht="78.75" customHeight="1" x14ac:dyDescent="0.2">
      <c r="A23" s="1323" t="s">
        <v>533</v>
      </c>
      <c r="B23" s="1324"/>
      <c r="C23" s="1324"/>
      <c r="D23" s="1324"/>
      <c r="E23" s="1324"/>
      <c r="F23" s="1324"/>
      <c r="G23" s="1324"/>
      <c r="H23" s="1324"/>
      <c r="I23" s="1324"/>
      <c r="J23" s="1324"/>
      <c r="K23" s="821"/>
    </row>
    <row r="24" spans="1:18" s="37" customFormat="1" ht="6" customHeight="1" x14ac:dyDescent="0.25">
      <c r="A24" s="85"/>
      <c r="B24" s="66"/>
      <c r="C24" s="66"/>
      <c r="D24" s="511"/>
      <c r="E24" s="66"/>
      <c r="F24" s="66"/>
      <c r="G24" s="511"/>
      <c r="H24" s="66"/>
      <c r="I24" s="66"/>
      <c r="J24" s="66"/>
      <c r="K24" s="66"/>
      <c r="L24" s="18"/>
      <c r="M24" s="18"/>
      <c r="N24" s="18"/>
      <c r="O24" s="18"/>
      <c r="P24" s="18"/>
      <c r="Q24" s="18"/>
      <c r="R24" s="18"/>
    </row>
    <row r="25" spans="1:18" s="37" customFormat="1" ht="12.75" customHeight="1" x14ac:dyDescent="0.25">
      <c r="A25" s="1055" t="s">
        <v>194</v>
      </c>
      <c r="B25" s="1055"/>
      <c r="C25" s="1055"/>
      <c r="D25" s="1055"/>
      <c r="E25" s="1055"/>
      <c r="F25" s="1055"/>
      <c r="G25" s="1055"/>
      <c r="H25" s="1055"/>
      <c r="I25" s="1055"/>
      <c r="J25" s="1055"/>
      <c r="K25" s="1055"/>
      <c r="L25" s="18"/>
      <c r="M25" s="18"/>
      <c r="N25" s="18"/>
      <c r="O25" s="18"/>
      <c r="P25" s="18"/>
      <c r="Q25" s="18"/>
      <c r="R25" s="18"/>
    </row>
  </sheetData>
  <mergeCells count="7">
    <mergeCell ref="H1:J1"/>
    <mergeCell ref="A23:J23"/>
    <mergeCell ref="L1:N1"/>
    <mergeCell ref="A2:J2"/>
    <mergeCell ref="H3:J3"/>
    <mergeCell ref="E3:G3"/>
    <mergeCell ref="B3:D3"/>
  </mergeCells>
  <phoneticPr fontId="3" type="noConversion"/>
  <hyperlinks>
    <hyperlink ref="L1:N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A56"/>
  <sheetViews>
    <sheetView zoomScaleNormal="100" workbookViewId="0">
      <pane ySplit="4" topLeftCell="A35" activePane="bottomLeft" state="frozen"/>
      <selection activeCell="A2" sqref="A2:XFD2"/>
      <selection pane="bottomLeft" activeCell="L55" sqref="L55"/>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8" width="6.7109375" style="18" customWidth="1"/>
    <col min="19" max="19" width="6.7109375" style="553" customWidth="1"/>
    <col min="20" max="21" width="6.7109375" style="18" customWidth="1"/>
    <col min="22" max="22" width="6.7109375" style="553" customWidth="1"/>
    <col min="23" max="24" width="6.7109375" style="18" customWidth="1"/>
    <col min="25" max="25" width="6.7109375" style="553" customWidth="1"/>
    <col min="26" max="27" width="8.7109375" style="18" customWidth="1"/>
    <col min="28" max="16384" width="9.140625" style="18"/>
  </cols>
  <sheetData>
    <row r="1" spans="1:27" s="74" customFormat="1" ht="30" customHeight="1" x14ac:dyDescent="0.25">
      <c r="A1" s="349"/>
      <c r="E1" s="222"/>
      <c r="F1" s="222"/>
      <c r="G1" s="550"/>
      <c r="H1" s="331"/>
      <c r="I1" s="331"/>
      <c r="J1" s="550"/>
      <c r="K1" s="331"/>
      <c r="L1" s="331"/>
      <c r="M1" s="550"/>
      <c r="N1" s="222"/>
      <c r="O1" s="1311" t="s">
        <v>328</v>
      </c>
      <c r="P1" s="1311"/>
      <c r="Q1" s="1312"/>
      <c r="R1" s="1312"/>
      <c r="S1" s="1312"/>
      <c r="T1" s="1322"/>
    </row>
    <row r="2" spans="1:27" s="220" customFormat="1" ht="15" customHeight="1" x14ac:dyDescent="0.2">
      <c r="A2" s="1317" t="s">
        <v>473</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row>
    <row r="3" spans="1:27" ht="54.95" customHeight="1" x14ac:dyDescent="0.25">
      <c r="B3" s="1354" t="s">
        <v>287</v>
      </c>
      <c r="C3" s="1354"/>
      <c r="D3" s="1354"/>
      <c r="E3" s="1354" t="s">
        <v>267</v>
      </c>
      <c r="F3" s="1354"/>
      <c r="G3" s="1354"/>
      <c r="H3" s="1354" t="s">
        <v>298</v>
      </c>
      <c r="I3" s="1354"/>
      <c r="J3" s="1354"/>
      <c r="K3" s="1354" t="s">
        <v>322</v>
      </c>
      <c r="L3" s="1354"/>
      <c r="M3" s="1354"/>
      <c r="N3" s="1354" t="s">
        <v>288</v>
      </c>
      <c r="O3" s="1354"/>
      <c r="P3" s="1354"/>
      <c r="Q3" s="1354" t="s">
        <v>398</v>
      </c>
      <c r="R3" s="1354"/>
      <c r="S3" s="1354"/>
      <c r="T3" s="1354" t="s">
        <v>397</v>
      </c>
      <c r="U3" s="1354"/>
      <c r="V3" s="1354"/>
      <c r="W3" s="1354" t="s">
        <v>35</v>
      </c>
      <c r="X3" s="1354"/>
      <c r="Y3" s="1354"/>
      <c r="Z3" s="221"/>
      <c r="AA3" s="383"/>
    </row>
    <row r="4" spans="1:27" ht="15" customHeight="1" x14ac:dyDescent="0.2">
      <c r="A4" s="107" t="s">
        <v>39</v>
      </c>
      <c r="B4" s="215" t="s">
        <v>28</v>
      </c>
      <c r="C4" s="215" t="s">
        <v>29</v>
      </c>
      <c r="D4" s="549" t="s">
        <v>382</v>
      </c>
      <c r="E4" s="215" t="s">
        <v>28</v>
      </c>
      <c r="F4" s="215" t="s">
        <v>29</v>
      </c>
      <c r="G4" s="549" t="s">
        <v>382</v>
      </c>
      <c r="H4" s="215" t="s">
        <v>28</v>
      </c>
      <c r="I4" s="215" t="s">
        <v>29</v>
      </c>
      <c r="J4" s="549" t="s">
        <v>382</v>
      </c>
      <c r="K4" s="18" t="s">
        <v>28</v>
      </c>
      <c r="L4" s="18" t="s">
        <v>29</v>
      </c>
      <c r="M4" s="549" t="s">
        <v>382</v>
      </c>
      <c r="N4" s="215" t="s">
        <v>28</v>
      </c>
      <c r="O4" s="215" t="s">
        <v>29</v>
      </c>
      <c r="P4" s="549" t="s">
        <v>382</v>
      </c>
      <c r="Q4" s="215" t="s">
        <v>28</v>
      </c>
      <c r="R4" s="215" t="s">
        <v>29</v>
      </c>
      <c r="S4" s="549" t="s">
        <v>382</v>
      </c>
      <c r="T4" s="215" t="s">
        <v>28</v>
      </c>
      <c r="U4" s="215" t="s">
        <v>29</v>
      </c>
      <c r="V4" s="549" t="s">
        <v>382</v>
      </c>
      <c r="W4" s="215" t="s">
        <v>28</v>
      </c>
      <c r="X4" s="215" t="s">
        <v>29</v>
      </c>
      <c r="Y4" s="549" t="s">
        <v>382</v>
      </c>
      <c r="Z4" s="215"/>
      <c r="AA4" s="215"/>
    </row>
    <row r="5" spans="1:27" ht="6" customHeight="1" x14ac:dyDescent="0.2">
      <c r="A5" s="231"/>
      <c r="B5" s="250"/>
      <c r="C5" s="207"/>
      <c r="D5" s="207"/>
      <c r="E5" s="207"/>
      <c r="F5" s="207"/>
      <c r="G5" s="207"/>
      <c r="H5" s="250"/>
      <c r="I5" s="250"/>
      <c r="J5" s="250"/>
      <c r="K5" s="250"/>
      <c r="L5" s="250"/>
      <c r="M5" s="250"/>
      <c r="N5" s="207"/>
      <c r="O5" s="207"/>
      <c r="P5" s="207"/>
      <c r="Q5" s="207"/>
      <c r="R5" s="207"/>
      <c r="S5" s="207"/>
      <c r="T5" s="207"/>
      <c r="U5" s="207"/>
      <c r="V5" s="207"/>
      <c r="W5" s="250"/>
      <c r="X5" s="250"/>
      <c r="Y5" s="32"/>
      <c r="Z5" s="215"/>
    </row>
    <row r="6" spans="1:27" ht="12.75" customHeight="1" x14ac:dyDescent="0.2">
      <c r="A6" s="286">
        <v>1984</v>
      </c>
      <c r="B6" s="283">
        <f>100-E6</f>
        <v>69</v>
      </c>
      <c r="C6" s="283">
        <f>100-F6</f>
        <v>77</v>
      </c>
      <c r="D6" s="82" t="s">
        <v>36</v>
      </c>
      <c r="E6" s="1">
        <v>31</v>
      </c>
      <c r="F6" s="1">
        <v>23</v>
      </c>
      <c r="G6" s="82" t="s">
        <v>36</v>
      </c>
      <c r="H6" s="82" t="s">
        <v>36</v>
      </c>
      <c r="I6" s="32" t="s">
        <v>36</v>
      </c>
      <c r="J6" s="32" t="s">
        <v>36</v>
      </c>
      <c r="K6" s="32" t="s">
        <v>36</v>
      </c>
      <c r="L6" s="32" t="s">
        <v>36</v>
      </c>
      <c r="M6" s="32" t="s">
        <v>36</v>
      </c>
      <c r="N6" s="283">
        <v>7</v>
      </c>
      <c r="O6" s="283">
        <v>1</v>
      </c>
      <c r="P6" s="82" t="s">
        <v>36</v>
      </c>
      <c r="Q6" s="1">
        <v>8</v>
      </c>
      <c r="R6" s="1">
        <v>21</v>
      </c>
      <c r="S6" s="82" t="s">
        <v>36</v>
      </c>
      <c r="T6" s="1">
        <v>15</v>
      </c>
      <c r="U6" s="1">
        <v>1</v>
      </c>
      <c r="V6" s="82" t="s">
        <v>36</v>
      </c>
      <c r="W6" s="32" t="s">
        <v>36</v>
      </c>
      <c r="X6" s="32" t="s">
        <v>36</v>
      </c>
      <c r="Y6" s="32" t="s">
        <v>36</v>
      </c>
      <c r="Z6" s="215"/>
    </row>
    <row r="7" spans="1:27" ht="12.75" customHeight="1" x14ac:dyDescent="0.2">
      <c r="A7" s="219">
        <v>1985</v>
      </c>
      <c r="B7" s="215">
        <f>100-E7</f>
        <v>70</v>
      </c>
      <c r="C7" s="215">
        <f>100-F7</f>
        <v>78</v>
      </c>
      <c r="D7" s="82" t="s">
        <v>36</v>
      </c>
      <c r="E7" s="1">
        <v>30</v>
      </c>
      <c r="F7" s="1">
        <v>22</v>
      </c>
      <c r="G7" s="82" t="s">
        <v>36</v>
      </c>
      <c r="H7" s="82" t="s">
        <v>36</v>
      </c>
      <c r="I7" s="32" t="s">
        <v>36</v>
      </c>
      <c r="J7" s="32" t="s">
        <v>36</v>
      </c>
      <c r="K7" s="32" t="s">
        <v>36</v>
      </c>
      <c r="L7" s="32" t="s">
        <v>36</v>
      </c>
      <c r="M7" s="32" t="s">
        <v>36</v>
      </c>
      <c r="N7" s="215">
        <v>8</v>
      </c>
      <c r="O7" s="215">
        <v>1</v>
      </c>
      <c r="P7" s="82" t="s">
        <v>36</v>
      </c>
      <c r="Q7" s="1">
        <v>9</v>
      </c>
      <c r="R7" s="1">
        <v>20</v>
      </c>
      <c r="S7" s="82" t="s">
        <v>36</v>
      </c>
      <c r="T7" s="1">
        <v>14</v>
      </c>
      <c r="U7" s="1">
        <v>1</v>
      </c>
      <c r="V7" s="82" t="s">
        <v>36</v>
      </c>
      <c r="W7" s="32" t="s">
        <v>36</v>
      </c>
      <c r="X7" s="32" t="s">
        <v>36</v>
      </c>
      <c r="Y7" s="82" t="s">
        <v>36</v>
      </c>
      <c r="Z7" s="215"/>
    </row>
    <row r="8" spans="1:27" ht="12.75" customHeight="1" x14ac:dyDescent="0.2">
      <c r="A8" s="219">
        <v>1986</v>
      </c>
      <c r="B8" s="81">
        <f t="shared" ref="B8:B35" si="0">100-(E8+W8)</f>
        <v>62</v>
      </c>
      <c r="C8" s="81">
        <f t="shared" ref="C8:C35" si="1">100-(F8+X8)</f>
        <v>72</v>
      </c>
      <c r="D8" s="82" t="s">
        <v>36</v>
      </c>
      <c r="E8" s="1">
        <v>35</v>
      </c>
      <c r="F8" s="1">
        <v>25</v>
      </c>
      <c r="G8" s="82" t="s">
        <v>36</v>
      </c>
      <c r="H8" s="82" t="s">
        <v>36</v>
      </c>
      <c r="I8" s="32" t="s">
        <v>36</v>
      </c>
      <c r="J8" s="32" t="s">
        <v>36</v>
      </c>
      <c r="K8" s="32" t="s">
        <v>36</v>
      </c>
      <c r="L8" s="32" t="s">
        <v>36</v>
      </c>
      <c r="M8" s="32" t="s">
        <v>36</v>
      </c>
      <c r="N8" s="215">
        <v>9</v>
      </c>
      <c r="O8" s="215">
        <v>1</v>
      </c>
      <c r="P8" s="82" t="s">
        <v>36</v>
      </c>
      <c r="Q8" s="1">
        <v>8</v>
      </c>
      <c r="R8" s="1">
        <v>20</v>
      </c>
      <c r="S8" s="82" t="s">
        <v>36</v>
      </c>
      <c r="T8" s="1">
        <v>15</v>
      </c>
      <c r="U8" s="1">
        <v>1</v>
      </c>
      <c r="V8" s="82" t="s">
        <v>36</v>
      </c>
      <c r="W8" s="215">
        <v>3</v>
      </c>
      <c r="X8" s="215">
        <v>3</v>
      </c>
      <c r="Y8" s="82" t="s">
        <v>36</v>
      </c>
      <c r="Z8" s="215"/>
    </row>
    <row r="9" spans="1:27" ht="12.75" customHeight="1" x14ac:dyDescent="0.2">
      <c r="A9" s="219">
        <v>1987</v>
      </c>
      <c r="B9" s="81">
        <f t="shared" si="0"/>
        <v>65</v>
      </c>
      <c r="C9" s="81">
        <f t="shared" si="1"/>
        <v>72</v>
      </c>
      <c r="D9" s="82" t="s">
        <v>36</v>
      </c>
      <c r="E9" s="1">
        <v>34</v>
      </c>
      <c r="F9" s="1">
        <v>26</v>
      </c>
      <c r="G9" s="82" t="s">
        <v>36</v>
      </c>
      <c r="H9" s="82" t="s">
        <v>36</v>
      </c>
      <c r="I9" s="32" t="s">
        <v>36</v>
      </c>
      <c r="J9" s="32" t="s">
        <v>36</v>
      </c>
      <c r="K9" s="32" t="s">
        <v>36</v>
      </c>
      <c r="L9" s="32" t="s">
        <v>36</v>
      </c>
      <c r="M9" s="32" t="s">
        <v>36</v>
      </c>
      <c r="N9" s="215">
        <v>9</v>
      </c>
      <c r="O9" s="215">
        <v>1</v>
      </c>
      <c r="P9" s="82" t="s">
        <v>36</v>
      </c>
      <c r="Q9" s="1">
        <v>8</v>
      </c>
      <c r="R9" s="1">
        <v>21</v>
      </c>
      <c r="S9" s="82" t="s">
        <v>36</v>
      </c>
      <c r="T9" s="1">
        <v>16</v>
      </c>
      <c r="U9" s="1">
        <v>1</v>
      </c>
      <c r="V9" s="82" t="s">
        <v>36</v>
      </c>
      <c r="W9" s="215">
        <v>1</v>
      </c>
      <c r="X9" s="215">
        <v>2</v>
      </c>
      <c r="Y9" s="82" t="s">
        <v>36</v>
      </c>
      <c r="Z9" s="215"/>
    </row>
    <row r="10" spans="1:27" ht="12.75" customHeight="1" x14ac:dyDescent="0.2">
      <c r="A10" s="219">
        <v>1988</v>
      </c>
      <c r="B10" s="81">
        <f t="shared" si="0"/>
        <v>66</v>
      </c>
      <c r="C10" s="81">
        <f t="shared" si="1"/>
        <v>70</v>
      </c>
      <c r="D10" s="82" t="s">
        <v>36</v>
      </c>
      <c r="E10" s="1">
        <v>32</v>
      </c>
      <c r="F10" s="1">
        <v>27</v>
      </c>
      <c r="G10" s="82" t="s">
        <v>36</v>
      </c>
      <c r="H10" s="82" t="s">
        <v>36</v>
      </c>
      <c r="I10" s="32" t="s">
        <v>36</v>
      </c>
      <c r="J10" s="32" t="s">
        <v>36</v>
      </c>
      <c r="K10" s="32" t="s">
        <v>36</v>
      </c>
      <c r="L10" s="32" t="s">
        <v>36</v>
      </c>
      <c r="M10" s="32" t="s">
        <v>36</v>
      </c>
      <c r="N10" s="215">
        <v>8</v>
      </c>
      <c r="O10" s="215">
        <v>1</v>
      </c>
      <c r="P10" s="82" t="s">
        <v>36</v>
      </c>
      <c r="Q10" s="1">
        <v>8</v>
      </c>
      <c r="R10" s="1">
        <v>22</v>
      </c>
      <c r="S10" s="82" t="s">
        <v>36</v>
      </c>
      <c r="T10" s="1">
        <v>14</v>
      </c>
      <c r="U10" s="1">
        <v>1</v>
      </c>
      <c r="V10" s="82" t="s">
        <v>36</v>
      </c>
      <c r="W10" s="215">
        <v>2</v>
      </c>
      <c r="X10" s="215">
        <v>3</v>
      </c>
      <c r="Y10" s="82" t="s">
        <v>36</v>
      </c>
      <c r="Z10" s="215"/>
    </row>
    <row r="11" spans="1:27" ht="12.75" customHeight="1" x14ac:dyDescent="0.2">
      <c r="A11" s="219">
        <v>1989</v>
      </c>
      <c r="B11" s="81">
        <f t="shared" si="0"/>
        <v>65.715688662253228</v>
      </c>
      <c r="C11" s="81">
        <f t="shared" si="1"/>
        <v>68.942966236513811</v>
      </c>
      <c r="D11" s="81">
        <v>67.292872936261176</v>
      </c>
      <c r="E11" s="247">
        <v>32.297599841742887</v>
      </c>
      <c r="F11" s="247">
        <v>28.972258595570434</v>
      </c>
      <c r="G11" s="247">
        <v>30.672491434271965</v>
      </c>
      <c r="H11" s="82" t="s">
        <v>36</v>
      </c>
      <c r="I11" s="32" t="s">
        <v>36</v>
      </c>
      <c r="J11" s="32" t="s">
        <v>36</v>
      </c>
      <c r="K11" s="32" t="s">
        <v>36</v>
      </c>
      <c r="L11" s="32" t="s">
        <v>36</v>
      </c>
      <c r="M11" s="32" t="s">
        <v>36</v>
      </c>
      <c r="N11" s="81">
        <v>9.3374072995929005</v>
      </c>
      <c r="O11" s="81">
        <v>1.8791363087401174</v>
      </c>
      <c r="P11" s="81">
        <v>5.6925185512923626</v>
      </c>
      <c r="Q11" s="247">
        <v>12.499683115590257</v>
      </c>
      <c r="R11" s="247">
        <v>26.215681151066622</v>
      </c>
      <c r="S11" s="81">
        <v>19.202749680553744</v>
      </c>
      <c r="T11" s="247">
        <v>10.460509426559733</v>
      </c>
      <c r="U11" s="247">
        <v>0.87744113576369265</v>
      </c>
      <c r="V11" s="81">
        <v>5.7772232024258301</v>
      </c>
      <c r="W11" s="81">
        <v>1.9867114960038896</v>
      </c>
      <c r="X11" s="81">
        <v>2.0847751679157591</v>
      </c>
      <c r="Y11" s="81">
        <v>2.0346356294668899</v>
      </c>
      <c r="Z11" s="215"/>
    </row>
    <row r="12" spans="1:27" ht="12.75" customHeight="1" x14ac:dyDescent="0.2">
      <c r="A12" s="219">
        <v>1990</v>
      </c>
      <c r="B12" s="81">
        <f t="shared" si="0"/>
        <v>68.006903657116965</v>
      </c>
      <c r="C12" s="81">
        <f t="shared" si="1"/>
        <v>66.354940843868647</v>
      </c>
      <c r="D12" s="81">
        <v>67.057189928468787</v>
      </c>
      <c r="E12" s="247">
        <v>29.5462790879516</v>
      </c>
      <c r="F12" s="247">
        <v>30.667968433993384</v>
      </c>
      <c r="G12" s="247">
        <v>30.093313097798656</v>
      </c>
      <c r="H12" s="82" t="s">
        <v>36</v>
      </c>
      <c r="I12" s="32" t="s">
        <v>36</v>
      </c>
      <c r="J12" s="32" t="s">
        <v>36</v>
      </c>
      <c r="K12" s="32" t="s">
        <v>36</v>
      </c>
      <c r="L12" s="32" t="s">
        <v>36</v>
      </c>
      <c r="M12" s="32" t="s">
        <v>36</v>
      </c>
      <c r="N12" s="81">
        <v>8.8492980891749902</v>
      </c>
      <c r="O12" s="81">
        <v>1.4494955952764992</v>
      </c>
      <c r="P12" s="81">
        <v>5.2292709545249911</v>
      </c>
      <c r="Q12" s="247">
        <v>10.594682690433002</v>
      </c>
      <c r="R12" s="247">
        <v>28.383638081375175</v>
      </c>
      <c r="S12" s="81">
        <v>19.228823049355938</v>
      </c>
      <c r="T12" s="247">
        <v>10.10229830834361</v>
      </c>
      <c r="U12" s="247">
        <v>0.83483475734170998</v>
      </c>
      <c r="V12" s="81">
        <v>5.5707024307779269</v>
      </c>
      <c r="W12" s="81">
        <v>2.4468172549314309</v>
      </c>
      <c r="X12" s="81">
        <v>2.9770907221379708</v>
      </c>
      <c r="Y12" s="81">
        <v>2.7054250611886919</v>
      </c>
      <c r="Z12" s="215"/>
    </row>
    <row r="13" spans="1:27" ht="12.75" customHeight="1" x14ac:dyDescent="0.2">
      <c r="A13" s="219">
        <v>1991</v>
      </c>
      <c r="B13" s="81">
        <f t="shared" si="0"/>
        <v>71.695006812242383</v>
      </c>
      <c r="C13" s="81">
        <f t="shared" si="1"/>
        <v>71.855798142625417</v>
      </c>
      <c r="D13" s="81">
        <v>71.773555467916793</v>
      </c>
      <c r="E13" s="247">
        <v>26.993164750041295</v>
      </c>
      <c r="F13" s="247">
        <v>26.977961837292312</v>
      </c>
      <c r="G13" s="81">
        <v>26.985737929478219</v>
      </c>
      <c r="H13" s="82" t="s">
        <v>36</v>
      </c>
      <c r="I13" s="32" t="s">
        <v>36</v>
      </c>
      <c r="J13" s="32" t="s">
        <v>36</v>
      </c>
      <c r="K13" s="32" t="s">
        <v>36</v>
      </c>
      <c r="L13" s="32" t="s">
        <v>36</v>
      </c>
      <c r="M13" s="32" t="s">
        <v>36</v>
      </c>
      <c r="N13" s="81">
        <v>6.8441164748392609</v>
      </c>
      <c r="O13" s="81">
        <v>0.83810167445260675</v>
      </c>
      <c r="P13" s="81">
        <v>3.9101001481865518</v>
      </c>
      <c r="Q13" s="247">
        <v>11.697736499444666</v>
      </c>
      <c r="R13" s="247">
        <v>25.818443042645683</v>
      </c>
      <c r="S13" s="81">
        <v>18.595885258410984</v>
      </c>
      <c r="T13" s="247">
        <v>8.4513117757573664</v>
      </c>
      <c r="U13" s="247">
        <v>0.32141712019402313</v>
      </c>
      <c r="V13" s="81">
        <v>4.4797525228807773</v>
      </c>
      <c r="W13" s="81">
        <v>1.3118284377163192</v>
      </c>
      <c r="X13" s="81">
        <v>1.1662400200822642</v>
      </c>
      <c r="Y13" s="247">
        <v>1.2407066026048794</v>
      </c>
      <c r="Z13" s="215"/>
    </row>
    <row r="14" spans="1:27" ht="12.75" customHeight="1" x14ac:dyDescent="0.2">
      <c r="A14" s="219">
        <v>1992</v>
      </c>
      <c r="B14" s="81">
        <f t="shared" si="0"/>
        <v>67.826233315350635</v>
      </c>
      <c r="C14" s="81">
        <f t="shared" si="1"/>
        <v>71.655266800731553</v>
      </c>
      <c r="D14" s="81">
        <v>69.690298006822317</v>
      </c>
      <c r="E14" s="247">
        <v>31.108979210320559</v>
      </c>
      <c r="F14" s="247">
        <v>27.467309578814366</v>
      </c>
      <c r="G14" s="81">
        <v>29.336127705100417</v>
      </c>
      <c r="H14" s="82" t="s">
        <v>36</v>
      </c>
      <c r="I14" s="32" t="s">
        <v>36</v>
      </c>
      <c r="J14" s="32" t="s">
        <v>36</v>
      </c>
      <c r="K14" s="32" t="s">
        <v>36</v>
      </c>
      <c r="L14" s="32" t="s">
        <v>36</v>
      </c>
      <c r="M14" s="32" t="s">
        <v>36</v>
      </c>
      <c r="N14" s="81">
        <v>8.6232661999594491</v>
      </c>
      <c r="O14" s="81">
        <v>0.42663781273648255</v>
      </c>
      <c r="P14" s="81">
        <v>4.6329522933134992</v>
      </c>
      <c r="Q14" s="247">
        <v>12.872220119238781</v>
      </c>
      <c r="R14" s="247">
        <v>26.653613630994794</v>
      </c>
      <c r="S14" s="81">
        <v>19.581330693122403</v>
      </c>
      <c r="T14" s="247">
        <v>9.6134928911223305</v>
      </c>
      <c r="U14" s="247">
        <v>0.3870581350830869</v>
      </c>
      <c r="V14" s="81">
        <v>5.1218447186646348</v>
      </c>
      <c r="W14" s="81">
        <v>1.0647874743288035</v>
      </c>
      <c r="X14" s="81">
        <v>0.8774236204540844</v>
      </c>
      <c r="Y14" s="247">
        <v>0.97357428807715918</v>
      </c>
      <c r="Z14" s="215"/>
    </row>
    <row r="15" spans="1:27" ht="12.75" customHeight="1" x14ac:dyDescent="0.2">
      <c r="A15" s="219">
        <v>1993</v>
      </c>
      <c r="B15" s="81">
        <f t="shared" si="0"/>
        <v>70.559428423799829</v>
      </c>
      <c r="C15" s="81">
        <f t="shared" si="1"/>
        <v>71.791364664674177</v>
      </c>
      <c r="D15" s="81">
        <v>71.15771475294882</v>
      </c>
      <c r="E15" s="247">
        <v>27.520116615649755</v>
      </c>
      <c r="F15" s="247">
        <v>26.29694477355363</v>
      </c>
      <c r="G15" s="81">
        <v>26.92608669182286</v>
      </c>
      <c r="H15" s="82" t="s">
        <v>36</v>
      </c>
      <c r="I15" s="32" t="s">
        <v>36</v>
      </c>
      <c r="J15" s="32" t="s">
        <v>36</v>
      </c>
      <c r="K15" s="32" t="s">
        <v>36</v>
      </c>
      <c r="L15" s="32" t="s">
        <v>36</v>
      </c>
      <c r="M15" s="32" t="s">
        <v>36</v>
      </c>
      <c r="N15" s="81">
        <v>7.1706764569551673</v>
      </c>
      <c r="O15" s="81">
        <v>0.34054000694625081</v>
      </c>
      <c r="P15" s="81">
        <v>3.8536401293577187</v>
      </c>
      <c r="Q15" s="247">
        <v>11.794004754246368</v>
      </c>
      <c r="R15" s="247">
        <v>25.584011008671652</v>
      </c>
      <c r="S15" s="81">
        <v>18.491082043773481</v>
      </c>
      <c r="T15" s="247">
        <v>8.5554354044482164</v>
      </c>
      <c r="U15" s="247">
        <v>0.37239375793572682</v>
      </c>
      <c r="V15" s="81">
        <v>4.5813645186917062</v>
      </c>
      <c r="W15" s="81">
        <v>1.9204549605504113</v>
      </c>
      <c r="X15" s="81">
        <v>1.9116905617721887</v>
      </c>
      <c r="Y15" s="247">
        <v>1.9161985552282661</v>
      </c>
      <c r="Z15" s="215"/>
    </row>
    <row r="16" spans="1:27" ht="12.75" customHeight="1" x14ac:dyDescent="0.2">
      <c r="A16" s="219">
        <v>1994</v>
      </c>
      <c r="B16" s="81">
        <f t="shared" si="0"/>
        <v>69.383268098168742</v>
      </c>
      <c r="C16" s="81">
        <f t="shared" si="1"/>
        <v>69.587835089077714</v>
      </c>
      <c r="D16" s="81">
        <v>69.4831042451938</v>
      </c>
      <c r="E16" s="247">
        <v>28.33704149054407</v>
      </c>
      <c r="F16" s="247">
        <v>29.281275838021816</v>
      </c>
      <c r="G16" s="81">
        <v>28.797862264808398</v>
      </c>
      <c r="H16" s="82" t="s">
        <v>36</v>
      </c>
      <c r="I16" s="32" t="s">
        <v>36</v>
      </c>
      <c r="J16" s="32" t="s">
        <v>36</v>
      </c>
      <c r="K16" s="32" t="s">
        <v>36</v>
      </c>
      <c r="L16" s="32" t="s">
        <v>36</v>
      </c>
      <c r="M16" s="32" t="s">
        <v>36</v>
      </c>
      <c r="N16" s="81">
        <v>7.1574368148108816</v>
      </c>
      <c r="O16" s="81">
        <v>0.96838283399467207</v>
      </c>
      <c r="P16" s="81">
        <v>4.1369529116024966</v>
      </c>
      <c r="Q16" s="247">
        <v>9.1585701751068207</v>
      </c>
      <c r="R16" s="247">
        <v>27.91208196882798</v>
      </c>
      <c r="S16" s="81">
        <v>18.31096740368724</v>
      </c>
      <c r="T16" s="247">
        <v>12.021034500626367</v>
      </c>
      <c r="U16" s="247">
        <v>0.40081103519916655</v>
      </c>
      <c r="V16" s="81">
        <v>6.3499419495191889</v>
      </c>
      <c r="W16" s="81">
        <v>2.2796904112871923</v>
      </c>
      <c r="X16" s="81">
        <v>1.130889072900467</v>
      </c>
      <c r="Y16" s="247">
        <v>1.7190334899972817</v>
      </c>
      <c r="Z16" s="215"/>
    </row>
    <row r="17" spans="1:27" ht="12.75" customHeight="1" x14ac:dyDescent="0.2">
      <c r="A17" s="219">
        <v>1995</v>
      </c>
      <c r="B17" s="81">
        <f t="shared" si="0"/>
        <v>70.81129825212679</v>
      </c>
      <c r="C17" s="81">
        <f t="shared" si="1"/>
        <v>71.159915386267329</v>
      </c>
      <c r="D17" s="81">
        <v>71.227413016185878</v>
      </c>
      <c r="E17" s="247">
        <v>27.565583411072915</v>
      </c>
      <c r="F17" s="247">
        <v>27.366031490222205</v>
      </c>
      <c r="G17" s="81">
        <v>27.563475360959959</v>
      </c>
      <c r="H17" s="82" t="s">
        <v>36</v>
      </c>
      <c r="I17" s="32" t="s">
        <v>36</v>
      </c>
      <c r="J17" s="32" t="s">
        <v>36</v>
      </c>
      <c r="K17" s="32" t="s">
        <v>36</v>
      </c>
      <c r="L17" s="32" t="s">
        <v>36</v>
      </c>
      <c r="M17" s="32" t="s">
        <v>36</v>
      </c>
      <c r="N17" s="81">
        <v>7.0829485736157851</v>
      </c>
      <c r="O17" s="81">
        <v>0.77362894690811357</v>
      </c>
      <c r="P17" s="81">
        <v>4.0194072740979037</v>
      </c>
      <c r="Q17" s="247">
        <v>10.807431239655109</v>
      </c>
      <c r="R17" s="247">
        <v>26.111051711476875</v>
      </c>
      <c r="S17" s="81">
        <v>18.335253651316496</v>
      </c>
      <c r="T17" s="247">
        <v>9.6752035978020228</v>
      </c>
      <c r="U17" s="247">
        <v>0.48135083183721405</v>
      </c>
      <c r="V17" s="81">
        <v>5.2088144355453361</v>
      </c>
      <c r="W17" s="81">
        <v>1.6231183368002957</v>
      </c>
      <c r="X17" s="81">
        <v>1.4740531235104735</v>
      </c>
      <c r="Y17" s="247">
        <v>1.2091116228543834</v>
      </c>
      <c r="Z17" s="215"/>
    </row>
    <row r="18" spans="1:27" ht="12.75" customHeight="1" x14ac:dyDescent="0.2">
      <c r="A18" s="219">
        <v>1996</v>
      </c>
      <c r="B18" s="81">
        <f t="shared" si="0"/>
        <v>70.074293829103283</v>
      </c>
      <c r="C18" s="81">
        <f t="shared" si="1"/>
        <v>71.856092952996335</v>
      </c>
      <c r="D18" s="81">
        <v>70.941831039484924</v>
      </c>
      <c r="E18" s="247">
        <v>26.586802356414189</v>
      </c>
      <c r="F18" s="247">
        <v>26.354321426629848</v>
      </c>
      <c r="G18" s="81">
        <v>26.47361010337892</v>
      </c>
      <c r="H18" s="82" t="s">
        <v>36</v>
      </c>
      <c r="I18" s="32" t="s">
        <v>36</v>
      </c>
      <c r="J18" s="32" t="s">
        <v>36</v>
      </c>
      <c r="K18" s="32" t="s">
        <v>36</v>
      </c>
      <c r="L18" s="32" t="s">
        <v>36</v>
      </c>
      <c r="M18" s="32" t="s">
        <v>36</v>
      </c>
      <c r="N18" s="81">
        <v>7.5610098743317335</v>
      </c>
      <c r="O18" s="81">
        <v>0.5717521581040671</v>
      </c>
      <c r="P18" s="81">
        <v>4.1580218155362987</v>
      </c>
      <c r="Q18" s="247">
        <v>10.328936867939474</v>
      </c>
      <c r="R18" s="247">
        <v>24.979471151656284</v>
      </c>
      <c r="S18" s="81">
        <v>17.462111125731116</v>
      </c>
      <c r="T18" s="247">
        <v>8.6968556141429847</v>
      </c>
      <c r="U18" s="247">
        <v>0.80309811686949495</v>
      </c>
      <c r="V18" s="81">
        <v>4.8534771621108623</v>
      </c>
      <c r="W18" s="81">
        <v>3.338903814482526</v>
      </c>
      <c r="X18" s="81">
        <v>1.7895856203738223</v>
      </c>
      <c r="Y18" s="247">
        <v>2.5845588571367974</v>
      </c>
      <c r="Z18" s="215"/>
    </row>
    <row r="19" spans="1:27" ht="12.75" customHeight="1" x14ac:dyDescent="0.2">
      <c r="A19" s="219" t="s">
        <v>164</v>
      </c>
      <c r="B19" s="81">
        <f t="shared" si="0"/>
        <v>70.835502678478051</v>
      </c>
      <c r="C19" s="81">
        <f t="shared" si="1"/>
        <v>73.657505651962438</v>
      </c>
      <c r="D19" s="81">
        <v>72.187357441071086</v>
      </c>
      <c r="E19" s="247">
        <v>26.636987220853086</v>
      </c>
      <c r="F19" s="247">
        <v>24.766470952529403</v>
      </c>
      <c r="G19" s="247">
        <v>25.740933478316165</v>
      </c>
      <c r="H19" s="82" t="s">
        <v>36</v>
      </c>
      <c r="I19" s="32" t="s">
        <v>36</v>
      </c>
      <c r="J19" s="32" t="s">
        <v>36</v>
      </c>
      <c r="K19" s="32" t="s">
        <v>36</v>
      </c>
      <c r="L19" s="32" t="s">
        <v>36</v>
      </c>
      <c r="M19" s="32" t="s">
        <v>36</v>
      </c>
      <c r="N19" s="81">
        <v>7.9562869267306864</v>
      </c>
      <c r="O19" s="81">
        <v>0.876870043468579</v>
      </c>
      <c r="P19" s="81">
        <v>4.5649568962726805</v>
      </c>
      <c r="Q19" s="247">
        <v>9.3075756658487396</v>
      </c>
      <c r="R19" s="247">
        <v>23.258219586312762</v>
      </c>
      <c r="S19" s="247">
        <v>15.990504281559184</v>
      </c>
      <c r="T19" s="247">
        <v>9.3731246282736596</v>
      </c>
      <c r="U19" s="247">
        <v>0.63138132274806091</v>
      </c>
      <c r="V19" s="247">
        <v>5.1854723004842489</v>
      </c>
      <c r="W19" s="81">
        <v>2.5275101006688585</v>
      </c>
      <c r="X19" s="81">
        <v>1.5760233955081613</v>
      </c>
      <c r="Y19" s="81">
        <v>2.0717090806127927</v>
      </c>
      <c r="Z19" s="1059"/>
    </row>
    <row r="20" spans="1:27" ht="12.75" customHeight="1" x14ac:dyDescent="0.2">
      <c r="A20" s="219" t="s">
        <v>165</v>
      </c>
      <c r="B20" s="81">
        <f t="shared" si="0"/>
        <v>63.813891319023099</v>
      </c>
      <c r="C20" s="81">
        <f t="shared" si="1"/>
        <v>63.212036515914136</v>
      </c>
      <c r="D20" s="247">
        <v>63.514718412201866</v>
      </c>
      <c r="E20" s="247">
        <v>33.948099824823949</v>
      </c>
      <c r="F20" s="247">
        <v>35.568477190117328</v>
      </c>
      <c r="G20" s="247">
        <f>P20+S20+V20</f>
        <v>34.753564870576703</v>
      </c>
      <c r="H20" s="247">
        <v>20.848311917478068</v>
      </c>
      <c r="I20" s="81">
        <v>16.747175218453648</v>
      </c>
      <c r="J20" s="81">
        <v>18.809698980966896</v>
      </c>
      <c r="K20" s="81">
        <f>E20-H20</f>
        <v>13.099787907345881</v>
      </c>
      <c r="L20" s="81">
        <f>F20-I20</f>
        <v>18.821301971663679</v>
      </c>
      <c r="M20" s="81">
        <f>G20-J20</f>
        <v>15.943865889609807</v>
      </c>
      <c r="N20" s="81">
        <v>13.903762274087732</v>
      </c>
      <c r="O20" s="81">
        <v>2.8138376545885304</v>
      </c>
      <c r="P20" s="81">
        <v>8.3911287157808303</v>
      </c>
      <c r="Q20" s="81">
        <v>13.189812403393569</v>
      </c>
      <c r="R20" s="81">
        <v>32.450891390888884</v>
      </c>
      <c r="S20" s="81">
        <v>22.764203036218607</v>
      </c>
      <c r="T20" s="81">
        <v>6.8545251473426498</v>
      </c>
      <c r="U20" s="81">
        <v>0.30374814463991473</v>
      </c>
      <c r="V20" s="81">
        <v>3.598233118577264</v>
      </c>
      <c r="W20" s="81">
        <v>2.2380088561529541</v>
      </c>
      <c r="X20" s="81">
        <v>1.2194862939685351</v>
      </c>
      <c r="Y20" s="247">
        <v>1.7317167172218897</v>
      </c>
      <c r="Z20" s="215"/>
      <c r="AA20" s="834"/>
    </row>
    <row r="21" spans="1:27" ht="12.75" customHeight="1" x14ac:dyDescent="0.2">
      <c r="A21" s="219">
        <v>1998</v>
      </c>
      <c r="B21" s="81">
        <f t="shared" si="0"/>
        <v>63.680421306472297</v>
      </c>
      <c r="C21" s="81">
        <f t="shared" si="1"/>
        <v>64.12277392604139</v>
      </c>
      <c r="D21" s="81">
        <v>63.895159302867874</v>
      </c>
      <c r="E21" s="81">
        <v>34.420897928285498</v>
      </c>
      <c r="F21" s="81">
        <v>34.26444328413794</v>
      </c>
      <c r="G21" s="81">
        <f t="shared" ref="G21:G35" si="2">P21+S21+V21</f>
        <v>34.344947757936453</v>
      </c>
      <c r="H21" s="81">
        <v>21.014394458993824</v>
      </c>
      <c r="I21" s="81">
        <v>14.850190757250042</v>
      </c>
      <c r="J21" s="81">
        <v>18.022010795537035</v>
      </c>
      <c r="K21" s="81">
        <f t="shared" ref="K21:K35" si="3">E21-H21</f>
        <v>13.406503469291675</v>
      </c>
      <c r="L21" s="81">
        <f t="shared" ref="L21:L35" si="4">F21-I21</f>
        <v>19.4142525268879</v>
      </c>
      <c r="M21" s="81">
        <f t="shared" ref="M21:M35" si="5">G21-J21</f>
        <v>16.322936962399417</v>
      </c>
      <c r="N21" s="81">
        <v>14.083350440916126</v>
      </c>
      <c r="O21" s="81">
        <v>1.9288279059031208</v>
      </c>
      <c r="P21" s="81">
        <v>8.1829947046834128</v>
      </c>
      <c r="Q21" s="81">
        <v>14.070558053240143</v>
      </c>
      <c r="R21" s="81">
        <v>31.982515104426973</v>
      </c>
      <c r="S21" s="81">
        <v>22.765833267028878</v>
      </c>
      <c r="T21" s="81">
        <v>6.2669894341292274</v>
      </c>
      <c r="U21" s="81">
        <v>0.35310027380784798</v>
      </c>
      <c r="V21" s="81">
        <v>3.396119786224165</v>
      </c>
      <c r="W21" s="81">
        <v>1.8986807652422069</v>
      </c>
      <c r="X21" s="81">
        <v>1.6127827898206617</v>
      </c>
      <c r="Y21" s="247">
        <v>1.7598929391966995</v>
      </c>
      <c r="Z21" s="215"/>
      <c r="AA21" s="834"/>
    </row>
    <row r="22" spans="1:27" ht="12.75" customHeight="1" x14ac:dyDescent="0.2">
      <c r="A22" s="219">
        <v>1999</v>
      </c>
      <c r="B22" s="81">
        <f t="shared" si="0"/>
        <v>61.217141136778672</v>
      </c>
      <c r="C22" s="81">
        <f t="shared" si="1"/>
        <v>61.506112899021097</v>
      </c>
      <c r="D22" s="81">
        <v>61.357374336298108</v>
      </c>
      <c r="E22" s="81">
        <v>37.184179829433646</v>
      </c>
      <c r="F22" s="81">
        <v>37.449338048763749</v>
      </c>
      <c r="G22" s="81">
        <f t="shared" si="2"/>
        <v>37.312856711862999</v>
      </c>
      <c r="H22" s="81">
        <v>21.854171529806127</v>
      </c>
      <c r="I22" s="81">
        <v>18.791172177788173</v>
      </c>
      <c r="J22" s="81">
        <v>20.367748787580894</v>
      </c>
      <c r="K22" s="81">
        <f t="shared" si="3"/>
        <v>15.330008299627519</v>
      </c>
      <c r="L22" s="81">
        <f t="shared" si="4"/>
        <v>18.658165870975576</v>
      </c>
      <c r="M22" s="81">
        <f t="shared" si="5"/>
        <v>16.945107924282105</v>
      </c>
      <c r="N22" s="81">
        <v>15.315845431686522</v>
      </c>
      <c r="O22" s="81">
        <v>3.0734220434865867</v>
      </c>
      <c r="P22" s="81">
        <v>9.3748005757085444</v>
      </c>
      <c r="Q22" s="81">
        <v>13.271654227961315</v>
      </c>
      <c r="R22" s="81">
        <v>34.00998085322481</v>
      </c>
      <c r="S22" s="81">
        <v>23.335619899771938</v>
      </c>
      <c r="T22" s="81">
        <v>8.5966801697858077</v>
      </c>
      <c r="U22" s="81">
        <v>0.36593515205235155</v>
      </c>
      <c r="V22" s="81">
        <v>4.6024362363825153</v>
      </c>
      <c r="W22" s="81">
        <v>1.5986790337876822</v>
      </c>
      <c r="X22" s="81">
        <v>1.0445490522151504</v>
      </c>
      <c r="Y22" s="247">
        <v>1.3297689518395557</v>
      </c>
      <c r="Z22" s="215"/>
      <c r="AA22" s="834"/>
    </row>
    <row r="23" spans="1:27" ht="12.75" customHeight="1" x14ac:dyDescent="0.2">
      <c r="A23" s="219">
        <v>2000</v>
      </c>
      <c r="B23" s="81">
        <f t="shared" si="0"/>
        <v>60.322838592976872</v>
      </c>
      <c r="C23" s="81">
        <f t="shared" si="1"/>
        <v>62.339198093976876</v>
      </c>
      <c r="D23" s="81">
        <v>61.341973118055293</v>
      </c>
      <c r="E23" s="81">
        <v>37.864288854144775</v>
      </c>
      <c r="F23" s="81">
        <v>35.998697583324308</v>
      </c>
      <c r="G23" s="81">
        <f t="shared" si="2"/>
        <v>36.921357559980748</v>
      </c>
      <c r="H23" s="81">
        <v>23.003168711301367</v>
      </c>
      <c r="I23" s="81">
        <v>14.069375737124975</v>
      </c>
      <c r="J23" s="81">
        <v>18.48773539925007</v>
      </c>
      <c r="K23" s="81">
        <f t="shared" si="3"/>
        <v>14.861120142843408</v>
      </c>
      <c r="L23" s="81">
        <f t="shared" si="4"/>
        <v>21.929321846199333</v>
      </c>
      <c r="M23" s="81">
        <f t="shared" si="5"/>
        <v>18.433622160730678</v>
      </c>
      <c r="N23" s="81">
        <v>17.066494047524973</v>
      </c>
      <c r="O23" s="81">
        <v>3.0364374492320665</v>
      </c>
      <c r="P23" s="81">
        <v>9.975241192548534</v>
      </c>
      <c r="Q23" s="81">
        <v>12.227191279025655</v>
      </c>
      <c r="R23" s="81">
        <v>32.415147054729751</v>
      </c>
      <c r="S23" s="81">
        <v>22.430849263414711</v>
      </c>
      <c r="T23" s="81">
        <v>8.5706035275941392</v>
      </c>
      <c r="U23" s="81">
        <v>0.54711307936249243</v>
      </c>
      <c r="V23" s="81">
        <v>4.5152671040175036</v>
      </c>
      <c r="W23" s="81">
        <v>1.8128725528783556</v>
      </c>
      <c r="X23" s="81">
        <v>1.6621043226988141</v>
      </c>
      <c r="Y23" s="247">
        <v>1.7366693219640583</v>
      </c>
      <c r="Z23" s="215"/>
      <c r="AA23" s="834"/>
    </row>
    <row r="24" spans="1:27" ht="12.75" customHeight="1" x14ac:dyDescent="0.2">
      <c r="A24" s="219">
        <v>2001</v>
      </c>
      <c r="B24" s="81">
        <f t="shared" si="0"/>
        <v>58.85075441063919</v>
      </c>
      <c r="C24" s="81">
        <f t="shared" si="1"/>
        <v>62.387374041470245</v>
      </c>
      <c r="D24" s="81">
        <v>60.563970061852061</v>
      </c>
      <c r="E24" s="81">
        <v>39.354904010179972</v>
      </c>
      <c r="F24" s="81">
        <v>35.915331145406874</v>
      </c>
      <c r="G24" s="81">
        <f t="shared" si="2"/>
        <v>37.689444250814844</v>
      </c>
      <c r="H24" s="81">
        <v>24.373086950800442</v>
      </c>
      <c r="I24" s="81">
        <v>16.416590762843462</v>
      </c>
      <c r="J24" s="81">
        <v>20.502606599567088</v>
      </c>
      <c r="K24" s="81">
        <f t="shared" si="3"/>
        <v>14.98181705937953</v>
      </c>
      <c r="L24" s="81">
        <f t="shared" si="4"/>
        <v>19.498740382563412</v>
      </c>
      <c r="M24" s="81">
        <f t="shared" si="5"/>
        <v>17.186837651247757</v>
      </c>
      <c r="N24" s="81">
        <v>16.69382450598178</v>
      </c>
      <c r="O24" s="81">
        <v>4.4494098299545515</v>
      </c>
      <c r="P24" s="81">
        <v>10.745067980033902</v>
      </c>
      <c r="Q24" s="81">
        <v>12.630213058814711</v>
      </c>
      <c r="R24" s="81">
        <v>30.789590246911658</v>
      </c>
      <c r="S24" s="81">
        <v>21.457269024927076</v>
      </c>
      <c r="T24" s="81">
        <v>10.030866445383483</v>
      </c>
      <c r="U24" s="81">
        <v>0.67633106854066571</v>
      </c>
      <c r="V24" s="81">
        <v>5.4871072458538599</v>
      </c>
      <c r="W24" s="81">
        <v>1.7943415791808348</v>
      </c>
      <c r="X24" s="81">
        <v>1.697294813122878</v>
      </c>
      <c r="Y24" s="81">
        <v>1.7465856873301655</v>
      </c>
      <c r="Z24" s="215"/>
      <c r="AA24" s="834"/>
    </row>
    <row r="25" spans="1:27" ht="12.75" customHeight="1" x14ac:dyDescent="0.2">
      <c r="A25" s="219">
        <v>2002</v>
      </c>
      <c r="B25" s="81">
        <f t="shared" si="0"/>
        <v>64.161700526974045</v>
      </c>
      <c r="C25" s="81">
        <f t="shared" si="1"/>
        <v>63.874046216796721</v>
      </c>
      <c r="D25" s="81">
        <v>64.028914526938109</v>
      </c>
      <c r="E25" s="81">
        <v>34.503968090897871</v>
      </c>
      <c r="F25" s="81">
        <v>34.953166671477753</v>
      </c>
      <c r="G25" s="81">
        <f t="shared" si="2"/>
        <v>34.715259040424804</v>
      </c>
      <c r="H25" s="81">
        <v>22.335647217139591</v>
      </c>
      <c r="I25" s="81">
        <v>16.058756557214416</v>
      </c>
      <c r="J25" s="81">
        <v>19.290703444164514</v>
      </c>
      <c r="K25" s="81">
        <f t="shared" si="3"/>
        <v>12.16832087375828</v>
      </c>
      <c r="L25" s="81">
        <f t="shared" si="4"/>
        <v>18.894410114263337</v>
      </c>
      <c r="M25" s="81">
        <f t="shared" si="5"/>
        <v>15.424555596260291</v>
      </c>
      <c r="N25" s="81">
        <v>15.076357124683481</v>
      </c>
      <c r="O25" s="81">
        <v>4.2644143391639027</v>
      </c>
      <c r="P25" s="81">
        <v>9.8357304113536781</v>
      </c>
      <c r="Q25" s="81">
        <v>9.5280386573017406</v>
      </c>
      <c r="R25" s="81">
        <v>29.789011943050141</v>
      </c>
      <c r="S25" s="81">
        <v>19.341754122196921</v>
      </c>
      <c r="T25" s="81">
        <v>9.8995723089126457</v>
      </c>
      <c r="U25" s="81">
        <v>0.89974038926370414</v>
      </c>
      <c r="V25" s="81">
        <v>5.537774506874209</v>
      </c>
      <c r="W25" s="81">
        <v>1.33433138212808</v>
      </c>
      <c r="X25" s="81">
        <v>1.1727871117255229</v>
      </c>
      <c r="Y25" s="81">
        <v>1.2558264326372377</v>
      </c>
      <c r="Z25" s="215"/>
      <c r="AA25" s="834"/>
    </row>
    <row r="26" spans="1:27" ht="12.75" customHeight="1" x14ac:dyDescent="0.2">
      <c r="A26" s="219">
        <v>2003</v>
      </c>
      <c r="B26" s="81">
        <f t="shared" si="0"/>
        <v>67.905017062649875</v>
      </c>
      <c r="C26" s="81">
        <f t="shared" si="1"/>
        <v>67.410744446704115</v>
      </c>
      <c r="D26" s="81">
        <v>67.663075719888994</v>
      </c>
      <c r="E26" s="81">
        <v>30.782725839305805</v>
      </c>
      <c r="F26" s="81">
        <v>31.318441076586751</v>
      </c>
      <c r="G26" s="81">
        <f t="shared" si="2"/>
        <v>31.044952917362995</v>
      </c>
      <c r="H26" s="81">
        <v>19.845531326046423</v>
      </c>
      <c r="I26" s="81">
        <v>14.596184682233329</v>
      </c>
      <c r="J26" s="81">
        <v>17.276030336841259</v>
      </c>
      <c r="K26" s="81">
        <f t="shared" si="3"/>
        <v>10.937194513259382</v>
      </c>
      <c r="L26" s="81">
        <f t="shared" si="4"/>
        <v>16.722256394353423</v>
      </c>
      <c r="M26" s="81">
        <f t="shared" si="5"/>
        <v>13.768922580521735</v>
      </c>
      <c r="N26" s="81">
        <v>12.308019923575371</v>
      </c>
      <c r="O26" s="81">
        <v>4.8670359505973826</v>
      </c>
      <c r="P26" s="81">
        <v>8.6657350876602877</v>
      </c>
      <c r="Q26" s="81">
        <v>6.9297847716683822</v>
      </c>
      <c r="R26" s="81">
        <v>25.326519627891098</v>
      </c>
      <c r="S26" s="81">
        <v>15.934796560497563</v>
      </c>
      <c r="T26" s="81">
        <v>11.544921144062053</v>
      </c>
      <c r="U26" s="81">
        <v>1.1248854980982694</v>
      </c>
      <c r="V26" s="81">
        <v>6.4444212692051446</v>
      </c>
      <c r="W26" s="81">
        <v>1.3122570980443169</v>
      </c>
      <c r="X26" s="81">
        <v>1.2708144767091292</v>
      </c>
      <c r="Y26" s="81">
        <v>1.2919713627439389</v>
      </c>
      <c r="Z26" s="215"/>
      <c r="AA26" s="834"/>
    </row>
    <row r="27" spans="1:27" ht="12.75" customHeight="1" x14ac:dyDescent="0.2">
      <c r="A27" s="219">
        <v>2004</v>
      </c>
      <c r="B27" s="81">
        <f t="shared" si="0"/>
        <v>71.47284567665028</v>
      </c>
      <c r="C27" s="81">
        <f t="shared" si="1"/>
        <v>68.686268809518367</v>
      </c>
      <c r="D27" s="81">
        <v>70.109105491425993</v>
      </c>
      <c r="E27" s="81">
        <v>27.291233273071931</v>
      </c>
      <c r="F27" s="81">
        <v>30.492380987831851</v>
      </c>
      <c r="G27" s="81">
        <f t="shared" si="2"/>
        <v>28.85612902691026</v>
      </c>
      <c r="H27" s="81">
        <v>17.397719188924977</v>
      </c>
      <c r="I27" s="81">
        <v>14.292776165889515</v>
      </c>
      <c r="J27" s="81">
        <v>15.889902681624868</v>
      </c>
      <c r="K27" s="81">
        <f t="shared" si="3"/>
        <v>9.893514084146954</v>
      </c>
      <c r="L27" s="81">
        <f t="shared" si="4"/>
        <v>16.199604821942337</v>
      </c>
      <c r="M27" s="81">
        <f t="shared" si="5"/>
        <v>12.966226345285392</v>
      </c>
      <c r="N27" s="81">
        <v>11.355012949686476</v>
      </c>
      <c r="O27" s="81">
        <v>6.1771110258189923</v>
      </c>
      <c r="P27" s="81">
        <v>8.8433756004644373</v>
      </c>
      <c r="Q27" s="81">
        <v>6.7061015913785837</v>
      </c>
      <c r="R27" s="81">
        <v>22.975240876574844</v>
      </c>
      <c r="S27" s="81">
        <v>14.608379574523614</v>
      </c>
      <c r="T27" s="81">
        <v>9.2301187320068721</v>
      </c>
      <c r="U27" s="81">
        <v>1.3400290854380164</v>
      </c>
      <c r="V27" s="81">
        <v>5.4043738519222098</v>
      </c>
      <c r="W27" s="81">
        <v>1.235921050277792</v>
      </c>
      <c r="X27" s="81">
        <v>0.82135020264978953</v>
      </c>
      <c r="Y27" s="81">
        <v>1.0347654816622418</v>
      </c>
      <c r="Z27" s="215"/>
      <c r="AA27" s="834"/>
    </row>
    <row r="28" spans="1:27" ht="12.75" customHeight="1" x14ac:dyDescent="0.2">
      <c r="A28" s="219">
        <v>2005</v>
      </c>
      <c r="B28" s="81">
        <f t="shared" si="0"/>
        <v>70.828653095282846</v>
      </c>
      <c r="C28" s="81">
        <f t="shared" si="1"/>
        <v>68.110991920653305</v>
      </c>
      <c r="D28" s="81">
        <v>69.500451853102589</v>
      </c>
      <c r="E28" s="81">
        <v>28.464536579326904</v>
      </c>
      <c r="F28" s="81">
        <v>30.910610168054106</v>
      </c>
      <c r="G28" s="81">
        <f t="shared" si="2"/>
        <v>29.642593299574724</v>
      </c>
      <c r="H28" s="81">
        <v>17.3448829080263</v>
      </c>
      <c r="I28" s="81">
        <v>13.664484225572766</v>
      </c>
      <c r="J28" s="81">
        <v>15.56860943942764</v>
      </c>
      <c r="K28" s="81">
        <f t="shared" si="3"/>
        <v>11.119653671300604</v>
      </c>
      <c r="L28" s="81">
        <f t="shared" si="4"/>
        <v>17.246125942481342</v>
      </c>
      <c r="M28" s="81">
        <f t="shared" si="5"/>
        <v>14.073983860147084</v>
      </c>
      <c r="N28" s="81">
        <v>11.122860788158357</v>
      </c>
      <c r="O28" s="81">
        <v>4.6169291212701138</v>
      </c>
      <c r="P28" s="81">
        <v>7.9575071434748832</v>
      </c>
      <c r="Q28" s="81">
        <v>7.9216758439585284</v>
      </c>
      <c r="R28" s="81">
        <v>24.96912323885898</v>
      </c>
      <c r="S28" s="81">
        <v>16.202159703271882</v>
      </c>
      <c r="T28" s="81">
        <v>9.4199999472100178</v>
      </c>
      <c r="U28" s="81">
        <v>1.3245578079250109</v>
      </c>
      <c r="V28" s="81">
        <v>5.4829264528279564</v>
      </c>
      <c r="W28" s="81">
        <v>0.7068103253902448</v>
      </c>
      <c r="X28" s="81">
        <v>0.97839791129259635</v>
      </c>
      <c r="Y28" s="81">
        <v>0.85695484732486138</v>
      </c>
      <c r="Z28" s="215"/>
      <c r="AA28" s="834"/>
    </row>
    <row r="29" spans="1:27" ht="12.75" customHeight="1" x14ac:dyDescent="0.2">
      <c r="A29" s="219">
        <v>2006</v>
      </c>
      <c r="B29" s="81">
        <f t="shared" si="0"/>
        <v>71.508700662890647</v>
      </c>
      <c r="C29" s="81">
        <f t="shared" si="1"/>
        <v>71.161952572787484</v>
      </c>
      <c r="D29" s="81">
        <v>71.322299877678645</v>
      </c>
      <c r="E29" s="81">
        <v>27.471040024931522</v>
      </c>
      <c r="F29" s="81">
        <v>28.203814282369972</v>
      </c>
      <c r="G29" s="81">
        <f t="shared" si="2"/>
        <v>27.846416130934845</v>
      </c>
      <c r="H29" s="81">
        <v>17.130069341973204</v>
      </c>
      <c r="I29" s="81">
        <v>11.85417279273592</v>
      </c>
      <c r="J29" s="81">
        <v>14.544729364090795</v>
      </c>
      <c r="K29" s="81">
        <f t="shared" si="3"/>
        <v>10.340970682958318</v>
      </c>
      <c r="L29" s="81">
        <f t="shared" si="4"/>
        <v>16.349641489634053</v>
      </c>
      <c r="M29" s="81">
        <f t="shared" si="5"/>
        <v>13.30168676684405</v>
      </c>
      <c r="N29" s="81">
        <v>11.908515433564508</v>
      </c>
      <c r="O29" s="81">
        <v>5.4267025147695884</v>
      </c>
      <c r="P29" s="81">
        <v>8.7396313928746032</v>
      </c>
      <c r="Q29" s="81">
        <v>7.5524305553221609</v>
      </c>
      <c r="R29" s="81">
        <v>21.266674023961858</v>
      </c>
      <c r="S29" s="81">
        <v>14.271118864230036</v>
      </c>
      <c r="T29" s="81">
        <v>8.0100940360448512</v>
      </c>
      <c r="U29" s="81">
        <v>1.5104377436385275</v>
      </c>
      <c r="V29" s="81">
        <v>4.8356658738302043</v>
      </c>
      <c r="W29" s="81">
        <v>1.0202593121778376</v>
      </c>
      <c r="X29" s="81">
        <v>0.63423314484254412</v>
      </c>
      <c r="Y29" s="81">
        <v>0.83128399138457276</v>
      </c>
      <c r="Z29" s="215"/>
      <c r="AA29" s="834"/>
    </row>
    <row r="30" spans="1:27" ht="12.75" customHeight="1" x14ac:dyDescent="0.2">
      <c r="A30" s="219">
        <v>2007</v>
      </c>
      <c r="B30" s="81">
        <f t="shared" si="0"/>
        <v>73.941922262736355</v>
      </c>
      <c r="C30" s="81">
        <f t="shared" si="1"/>
        <v>69.370002401794892</v>
      </c>
      <c r="D30" s="81">
        <v>71.676283143365666</v>
      </c>
      <c r="E30" s="81">
        <v>24.965502260775434</v>
      </c>
      <c r="F30" s="81">
        <v>29.941407452099817</v>
      </c>
      <c r="G30" s="81">
        <f t="shared" si="2"/>
        <v>27.390537524747177</v>
      </c>
      <c r="H30" s="81">
        <v>13.932011699757089</v>
      </c>
      <c r="I30" s="81">
        <v>11.267486855130912</v>
      </c>
      <c r="J30" s="81">
        <v>12.660182506433557</v>
      </c>
      <c r="K30" s="81">
        <f t="shared" si="3"/>
        <v>11.033490561018345</v>
      </c>
      <c r="L30" s="81">
        <f t="shared" si="4"/>
        <v>18.673920596968905</v>
      </c>
      <c r="M30" s="81">
        <f t="shared" si="5"/>
        <v>14.73035501831362</v>
      </c>
      <c r="N30" s="81">
        <v>11.665328554528331</v>
      </c>
      <c r="O30" s="81">
        <v>3.8530715628033869</v>
      </c>
      <c r="P30" s="81">
        <v>7.9076358750551341</v>
      </c>
      <c r="Q30" s="81">
        <v>8.2508030306032847</v>
      </c>
      <c r="R30" s="81">
        <v>25.392056509549505</v>
      </c>
      <c r="S30" s="81">
        <v>16.546136131607799</v>
      </c>
      <c r="T30" s="81">
        <v>5.049370675643817</v>
      </c>
      <c r="U30" s="81">
        <v>0.69627937974692622</v>
      </c>
      <c r="V30" s="81">
        <v>2.9367655180842447</v>
      </c>
      <c r="W30" s="81">
        <v>1.0925754764882056</v>
      </c>
      <c r="X30" s="81">
        <v>0.68859014610529556</v>
      </c>
      <c r="Y30" s="81">
        <v>0.93317933188867308</v>
      </c>
      <c r="Z30" s="215"/>
      <c r="AA30" s="834"/>
    </row>
    <row r="31" spans="1:27" ht="12.75" customHeight="1" x14ac:dyDescent="0.2">
      <c r="A31" s="219">
        <v>2008</v>
      </c>
      <c r="B31" s="81">
        <f t="shared" si="0"/>
        <v>71.809057498998868</v>
      </c>
      <c r="C31" s="81">
        <f t="shared" si="1"/>
        <v>70.670327771310198</v>
      </c>
      <c r="D31" s="81">
        <v>71.23613170579614</v>
      </c>
      <c r="E31" s="81">
        <v>27.180670456447423</v>
      </c>
      <c r="F31" s="81">
        <v>28.449175180549155</v>
      </c>
      <c r="G31" s="81">
        <f t="shared" si="2"/>
        <v>27.777086074757197</v>
      </c>
      <c r="H31" s="81">
        <v>14.172529427735114</v>
      </c>
      <c r="I31" s="81">
        <v>11.915788923367261</v>
      </c>
      <c r="J31" s="81">
        <v>13.078828595404946</v>
      </c>
      <c r="K31" s="81">
        <f t="shared" si="3"/>
        <v>13.008141028712309</v>
      </c>
      <c r="L31" s="81">
        <f t="shared" si="4"/>
        <v>16.533386257181895</v>
      </c>
      <c r="M31" s="81">
        <f t="shared" si="5"/>
        <v>14.69825747935225</v>
      </c>
      <c r="N31" s="81">
        <v>10.570993187942033</v>
      </c>
      <c r="O31" s="81">
        <v>3.350184872230491</v>
      </c>
      <c r="P31" s="81">
        <v>7.0763137526867066</v>
      </c>
      <c r="Q31" s="81">
        <v>10.90414292970164</v>
      </c>
      <c r="R31" s="81">
        <v>24.597007382470647</v>
      </c>
      <c r="S31" s="81">
        <v>17.525605866648636</v>
      </c>
      <c r="T31" s="81">
        <v>5.7055343388037532</v>
      </c>
      <c r="U31" s="81">
        <v>0.50198292584801874</v>
      </c>
      <c r="V31" s="81">
        <v>3.1751664554218553</v>
      </c>
      <c r="W31" s="81">
        <v>1.0102720445537126</v>
      </c>
      <c r="X31" s="81">
        <v>0.88049704814065055</v>
      </c>
      <c r="Y31" s="81">
        <v>0.9867822194417295</v>
      </c>
      <c r="Z31" s="215"/>
      <c r="AA31" s="834"/>
    </row>
    <row r="32" spans="1:27" ht="12.75" customHeight="1" x14ac:dyDescent="0.2">
      <c r="A32" s="219">
        <v>2009</v>
      </c>
      <c r="B32" s="81">
        <f t="shared" si="0"/>
        <v>70.960577426137036</v>
      </c>
      <c r="C32" s="81">
        <f t="shared" si="1"/>
        <v>68.407024272060937</v>
      </c>
      <c r="D32" s="81">
        <v>69.737436870793701</v>
      </c>
      <c r="E32" s="81">
        <v>27.925600202013392</v>
      </c>
      <c r="F32" s="81">
        <v>30.644987830841725</v>
      </c>
      <c r="G32" s="81">
        <f t="shared" si="2"/>
        <v>29.230473805780115</v>
      </c>
      <c r="H32" s="81">
        <v>15.811073304688655</v>
      </c>
      <c r="I32" s="81">
        <v>12.424858611084282</v>
      </c>
      <c r="J32" s="81">
        <v>14.14745935601778</v>
      </c>
      <c r="K32" s="81">
        <f t="shared" si="3"/>
        <v>12.114526897324737</v>
      </c>
      <c r="L32" s="81">
        <f t="shared" si="4"/>
        <v>18.220129219757442</v>
      </c>
      <c r="M32" s="81">
        <f t="shared" si="5"/>
        <v>15.083014449762334</v>
      </c>
      <c r="N32" s="81">
        <v>10.992251082243412</v>
      </c>
      <c r="O32" s="81">
        <v>3.6381400417469427</v>
      </c>
      <c r="P32" s="81">
        <v>7.397141728796222</v>
      </c>
      <c r="Q32" s="81">
        <v>12.220900583189765</v>
      </c>
      <c r="R32" s="81">
        <v>26.555343974169787</v>
      </c>
      <c r="S32" s="81">
        <v>19.20260706406815</v>
      </c>
      <c r="T32" s="81">
        <v>4.7124485365802169</v>
      </c>
      <c r="U32" s="81">
        <v>0.4515038149249932</v>
      </c>
      <c r="V32" s="81">
        <v>2.6307250129157449</v>
      </c>
      <c r="W32" s="81">
        <v>1.113822371849571</v>
      </c>
      <c r="X32" s="81">
        <v>0.94798789709733644</v>
      </c>
      <c r="Y32" s="81">
        <v>1.0320893234267907</v>
      </c>
      <c r="Z32" s="215"/>
      <c r="AA32" s="834"/>
    </row>
    <row r="33" spans="1:27" ht="12.75" customHeight="1" x14ac:dyDescent="0.2">
      <c r="A33" s="219">
        <v>2010</v>
      </c>
      <c r="B33" s="81">
        <f t="shared" si="0"/>
        <v>72.687319609535251</v>
      </c>
      <c r="C33" s="81">
        <f t="shared" si="1"/>
        <v>70.779881155147166</v>
      </c>
      <c r="D33" s="81">
        <v>71.762541171966248</v>
      </c>
      <c r="E33" s="81">
        <v>26.29521755049484</v>
      </c>
      <c r="F33" s="81">
        <v>28.709272418757127</v>
      </c>
      <c r="G33" s="81">
        <f t="shared" si="2"/>
        <v>27.466962973908082</v>
      </c>
      <c r="H33" s="81">
        <v>15.445023511014853</v>
      </c>
      <c r="I33" s="81">
        <v>12.944039812403307</v>
      </c>
      <c r="J33" s="81">
        <v>14.237856468754858</v>
      </c>
      <c r="K33" s="81">
        <f t="shared" si="3"/>
        <v>10.850194039479987</v>
      </c>
      <c r="L33" s="81">
        <f t="shared" si="4"/>
        <v>15.76523260635382</v>
      </c>
      <c r="M33" s="81">
        <f t="shared" si="5"/>
        <v>13.229106505153224</v>
      </c>
      <c r="N33" s="81">
        <v>11.118527848414415</v>
      </c>
      <c r="O33" s="81">
        <v>3.4640898357856944</v>
      </c>
      <c r="P33" s="81">
        <v>7.3906259278393724</v>
      </c>
      <c r="Q33" s="81">
        <v>10.128517368562113</v>
      </c>
      <c r="R33" s="81">
        <v>24.996866104744406</v>
      </c>
      <c r="S33" s="81">
        <v>17.364227640206746</v>
      </c>
      <c r="T33" s="81">
        <v>5.0481723335183109</v>
      </c>
      <c r="U33" s="81">
        <v>0.24831647822702771</v>
      </c>
      <c r="V33" s="81">
        <v>2.7121094058619608</v>
      </c>
      <c r="W33" s="81">
        <v>1.0174628399699117</v>
      </c>
      <c r="X33" s="81">
        <v>0.51084642609571362</v>
      </c>
      <c r="Y33" s="81">
        <v>0.7704958541234187</v>
      </c>
      <c r="Z33" s="215"/>
      <c r="AA33" s="834"/>
    </row>
    <row r="34" spans="1:27" ht="12.75" customHeight="1" x14ac:dyDescent="0.2">
      <c r="A34" s="219">
        <v>2011</v>
      </c>
      <c r="B34" s="81">
        <f t="shared" si="0"/>
        <v>75.738958329760308</v>
      </c>
      <c r="C34" s="81">
        <f t="shared" si="1"/>
        <v>72.166490520910415</v>
      </c>
      <c r="D34" s="81">
        <v>74.030062751995573</v>
      </c>
      <c r="E34" s="81">
        <v>23.197358677066916</v>
      </c>
      <c r="F34" s="81">
        <v>26.890498384056038</v>
      </c>
      <c r="G34" s="81">
        <f t="shared" si="2"/>
        <v>24.966084060973746</v>
      </c>
      <c r="H34" s="81">
        <v>12.102307432879547</v>
      </c>
      <c r="I34" s="81">
        <v>11.790252338712905</v>
      </c>
      <c r="J34" s="81">
        <v>11.955008414744427</v>
      </c>
      <c r="K34" s="81">
        <f t="shared" si="3"/>
        <v>11.095051244187369</v>
      </c>
      <c r="L34" s="81">
        <f t="shared" si="4"/>
        <v>15.100246045343132</v>
      </c>
      <c r="M34" s="81">
        <f t="shared" si="5"/>
        <v>13.011075646229319</v>
      </c>
      <c r="N34" s="81">
        <v>8.3649659974085537</v>
      </c>
      <c r="O34" s="81">
        <v>2.8076599551510983</v>
      </c>
      <c r="P34" s="81">
        <v>5.6707063809998441</v>
      </c>
      <c r="Q34" s="81">
        <v>10.632241746648111</v>
      </c>
      <c r="R34" s="81">
        <v>23.420377157702255</v>
      </c>
      <c r="S34" s="81">
        <v>16.808656621788646</v>
      </c>
      <c r="T34" s="81">
        <v>4.2001509330102511</v>
      </c>
      <c r="U34" s="81">
        <v>0.66246127120268417</v>
      </c>
      <c r="V34" s="81">
        <v>2.4867210581852555</v>
      </c>
      <c r="W34" s="81">
        <v>1.0636829931727738</v>
      </c>
      <c r="X34" s="81">
        <v>0.94301109503354874</v>
      </c>
      <c r="Y34" s="81">
        <v>1.0038531870280043</v>
      </c>
      <c r="Z34" s="215"/>
      <c r="AA34" s="834"/>
    </row>
    <row r="35" spans="1:27" ht="12.75" customHeight="1" x14ac:dyDescent="0.2">
      <c r="A35" s="219" t="s">
        <v>89</v>
      </c>
      <c r="B35" s="81">
        <f t="shared" si="0"/>
        <v>75.909478111596286</v>
      </c>
      <c r="C35" s="81">
        <f t="shared" si="1"/>
        <v>75.981952889016227</v>
      </c>
      <c r="D35" s="81">
        <v>75.971182000780317</v>
      </c>
      <c r="E35" s="81">
        <v>22.809202497338774</v>
      </c>
      <c r="F35" s="81">
        <v>23.76601267109589</v>
      </c>
      <c r="G35" s="81">
        <f t="shared" si="2"/>
        <v>23.248841352488647</v>
      </c>
      <c r="H35" s="81">
        <v>12.288166216293273</v>
      </c>
      <c r="I35" s="81">
        <v>9.1864965807912764</v>
      </c>
      <c r="J35" s="81">
        <v>10.768138459042833</v>
      </c>
      <c r="K35" s="81">
        <f t="shared" si="3"/>
        <v>10.5210362810455</v>
      </c>
      <c r="L35" s="81">
        <f t="shared" si="4"/>
        <v>14.579516090304613</v>
      </c>
      <c r="M35" s="81">
        <f t="shared" si="5"/>
        <v>12.480702893445814</v>
      </c>
      <c r="N35" s="81">
        <v>8.3669762059701451</v>
      </c>
      <c r="O35" s="81">
        <v>1.9127170016760577</v>
      </c>
      <c r="P35" s="81">
        <v>5.22287865089202</v>
      </c>
      <c r="Q35" s="81">
        <v>9.0666089324692383</v>
      </c>
      <c r="R35" s="81">
        <v>21.632705682784419</v>
      </c>
      <c r="S35" s="81">
        <v>15.160103243142901</v>
      </c>
      <c r="T35" s="81">
        <v>5.3756173588993921</v>
      </c>
      <c r="U35" s="81">
        <v>0.22058998663541401</v>
      </c>
      <c r="V35" s="81">
        <v>2.8658594584537265</v>
      </c>
      <c r="W35" s="81">
        <v>1.2813193910649339</v>
      </c>
      <c r="X35" s="81">
        <v>0.25203443988788665</v>
      </c>
      <c r="Y35" s="81">
        <v>0.77997664673424971</v>
      </c>
      <c r="AA35" s="834"/>
    </row>
    <row r="36" spans="1:27" ht="12.75" customHeight="1" x14ac:dyDescent="0.2">
      <c r="A36" s="219" t="s">
        <v>90</v>
      </c>
      <c r="B36" s="81">
        <v>78.331071288851902</v>
      </c>
      <c r="C36" s="81">
        <v>79.244376073072857</v>
      </c>
      <c r="D36" s="81">
        <v>78.764266389052636</v>
      </c>
      <c r="E36" s="81">
        <v>18.264112666998543</v>
      </c>
      <c r="F36" s="81">
        <v>18.194412100401635</v>
      </c>
      <c r="G36" s="81">
        <v>18.209451108919176</v>
      </c>
      <c r="H36" s="81">
        <v>10.385848962643768</v>
      </c>
      <c r="I36" s="81">
        <v>6.5152811011758693</v>
      </c>
      <c r="J36" s="81">
        <v>8.4731753875682223</v>
      </c>
      <c r="K36" s="81">
        <v>7.8782637043547723</v>
      </c>
      <c r="L36" s="81">
        <v>11.679130999225768</v>
      </c>
      <c r="M36" s="81">
        <v>9.7362757213507329</v>
      </c>
      <c r="N36" s="81">
        <v>6.1052205039309939</v>
      </c>
      <c r="O36" s="81">
        <v>1.6149713643577115</v>
      </c>
      <c r="P36" s="81">
        <v>3.8996986002554315</v>
      </c>
      <c r="Q36" s="81">
        <v>7.2352579829646588</v>
      </c>
      <c r="R36" s="81">
        <v>16.333136876698674</v>
      </c>
      <c r="S36" s="81">
        <v>11.659845919806703</v>
      </c>
      <c r="T36" s="81">
        <v>4.9236341801029475</v>
      </c>
      <c r="U36" s="81">
        <v>0.24630385934529325</v>
      </c>
      <c r="V36" s="81">
        <v>2.6499065888569073</v>
      </c>
      <c r="W36" s="81">
        <v>3.4048160441491393</v>
      </c>
      <c r="X36" s="81">
        <v>2.56121182652232</v>
      </c>
      <c r="Y36" s="81">
        <v>3.0262825020316839</v>
      </c>
      <c r="AA36" s="143"/>
    </row>
    <row r="37" spans="1:27" ht="12.75" customHeight="1" x14ac:dyDescent="0.2">
      <c r="A37" s="336">
        <v>2013</v>
      </c>
      <c r="B37" s="81">
        <v>80.403834593376132</v>
      </c>
      <c r="C37" s="81">
        <v>79.610268736231205</v>
      </c>
      <c r="D37" s="81">
        <v>79.960274981226462</v>
      </c>
      <c r="E37" s="81">
        <v>15.52403809661012</v>
      </c>
      <c r="F37" s="81">
        <v>16.859081685454079</v>
      </c>
      <c r="G37" s="81">
        <v>16.229191880615939</v>
      </c>
      <c r="H37" s="81">
        <v>8.1411439553060205</v>
      </c>
      <c r="I37" s="81">
        <v>5.8252523113532257</v>
      </c>
      <c r="J37" s="81">
        <v>7.0427020118149457</v>
      </c>
      <c r="K37" s="81">
        <v>7.3828941413041003</v>
      </c>
      <c r="L37" s="81">
        <v>11.033829374100854</v>
      </c>
      <c r="M37" s="81">
        <v>9.1864898688011554</v>
      </c>
      <c r="N37" s="81">
        <v>5.2370105349640639</v>
      </c>
      <c r="O37" s="81">
        <v>1.2668647595314528</v>
      </c>
      <c r="P37" s="81">
        <v>3.315521766702771</v>
      </c>
      <c r="Q37" s="81">
        <v>6.1112605449438533</v>
      </c>
      <c r="R37" s="81">
        <v>14.993873570869345</v>
      </c>
      <c r="S37" s="81">
        <v>10.445152927314345</v>
      </c>
      <c r="T37" s="81">
        <v>4.1757670167022152</v>
      </c>
      <c r="U37" s="81">
        <v>0.59834335505336256</v>
      </c>
      <c r="V37" s="81">
        <v>2.468517186598989</v>
      </c>
      <c r="W37" s="81">
        <v>4.0721273100130819</v>
      </c>
      <c r="X37" s="81">
        <v>3.5306495783145646</v>
      </c>
      <c r="Y37" s="81">
        <v>3.8105331381590535</v>
      </c>
      <c r="AA37" s="143"/>
    </row>
    <row r="38" spans="1:27" ht="12.75" customHeight="1" x14ac:dyDescent="0.2">
      <c r="A38" s="336">
        <v>2014</v>
      </c>
      <c r="B38" s="81">
        <v>82.377374237401767</v>
      </c>
      <c r="C38" s="81">
        <v>80.683880400873392</v>
      </c>
      <c r="D38" s="81">
        <v>81.579573712484986</v>
      </c>
      <c r="E38" s="81">
        <v>14.683722793072603</v>
      </c>
      <c r="F38" s="81">
        <v>17.366444169091551</v>
      </c>
      <c r="G38" s="81">
        <v>15.965215794242029</v>
      </c>
      <c r="H38" s="81">
        <v>8.2459754187991621</v>
      </c>
      <c r="I38" s="81">
        <v>6.7064271666674387</v>
      </c>
      <c r="J38" s="81">
        <v>7.5052839498092698</v>
      </c>
      <c r="K38" s="81">
        <v>6.4377473742734406</v>
      </c>
      <c r="L38" s="81">
        <v>10.660017002424114</v>
      </c>
      <c r="M38" s="81">
        <v>8.4599318444327576</v>
      </c>
      <c r="N38" s="81">
        <v>5.2535260029768303</v>
      </c>
      <c r="O38" s="81">
        <v>2.0670343382992424</v>
      </c>
      <c r="P38" s="81">
        <v>3.7048566875941638</v>
      </c>
      <c r="Q38" s="81">
        <v>6.024196399091533</v>
      </c>
      <c r="R38" s="81">
        <v>14.774080811440079</v>
      </c>
      <c r="S38" s="81">
        <v>10.251400011574702</v>
      </c>
      <c r="T38" s="81">
        <v>3.4060003910042465</v>
      </c>
      <c r="U38" s="81">
        <v>0.52532901935219956</v>
      </c>
      <c r="V38" s="81">
        <v>2.0089590950731728</v>
      </c>
      <c r="W38" s="81">
        <v>2.9389029695292908</v>
      </c>
      <c r="X38" s="81">
        <v>1.9496754300351022</v>
      </c>
      <c r="Y38" s="81">
        <v>2.4552104932789116</v>
      </c>
      <c r="AA38" s="143"/>
    </row>
    <row r="39" spans="1:27" x14ac:dyDescent="0.2">
      <c r="A39" s="440">
        <v>2015</v>
      </c>
      <c r="B39" s="81">
        <v>81.146710252525338</v>
      </c>
      <c r="C39" s="81">
        <v>82.165839935590952</v>
      </c>
      <c r="D39" s="81">
        <v>81.518831863100544</v>
      </c>
      <c r="E39" s="81">
        <v>14.448598486875268</v>
      </c>
      <c r="F39" s="81">
        <v>14.600227216364285</v>
      </c>
      <c r="G39" s="81">
        <v>14.604308899862756</v>
      </c>
      <c r="H39" s="81">
        <v>8.6099311197902679</v>
      </c>
      <c r="I39" s="81">
        <v>5.3366636716204026</v>
      </c>
      <c r="J39" s="81">
        <v>7.0860709928772909</v>
      </c>
      <c r="K39" s="81">
        <v>5.838667367084863</v>
      </c>
      <c r="L39" s="81">
        <v>9.2635635447446028</v>
      </c>
      <c r="M39" s="81">
        <v>7.5182379069855285</v>
      </c>
      <c r="N39" s="81">
        <v>4.3175285769000133</v>
      </c>
      <c r="O39" s="81">
        <v>1.3032066018732251</v>
      </c>
      <c r="P39" s="81">
        <v>2.8813753931890536</v>
      </c>
      <c r="Q39" s="81">
        <v>4.9497772473053612</v>
      </c>
      <c r="R39" s="81">
        <v>13.063361499916464</v>
      </c>
      <c r="S39" s="81">
        <v>8.9143938552098998</v>
      </c>
      <c r="T39" s="81">
        <v>5.1812926626697644</v>
      </c>
      <c r="U39" s="81">
        <v>0.23365911457526697</v>
      </c>
      <c r="V39" s="81">
        <v>2.8085396514638936</v>
      </c>
      <c r="W39" s="81">
        <v>4.4046912605983435</v>
      </c>
      <c r="X39" s="81">
        <v>3.2339328480467353</v>
      </c>
      <c r="Y39" s="81">
        <v>3.8768592370341088</v>
      </c>
      <c r="AA39" s="143"/>
    </row>
    <row r="40" spans="1:27" s="606" customFormat="1" x14ac:dyDescent="0.2">
      <c r="A40" s="484">
        <v>2016</v>
      </c>
      <c r="B40" s="81">
        <v>84.162056980330874</v>
      </c>
      <c r="C40" s="81">
        <v>85.296751484619477</v>
      </c>
      <c r="D40" s="81">
        <v>84.326713780293048</v>
      </c>
      <c r="E40" s="81">
        <v>12.6545053852505</v>
      </c>
      <c r="F40" s="81">
        <v>12.8114601026037</v>
      </c>
      <c r="G40" s="81">
        <v>13.080258893128349</v>
      </c>
      <c r="H40" s="81">
        <v>6.8079138284969654</v>
      </c>
      <c r="I40" s="81">
        <v>4.4438098100765586</v>
      </c>
      <c r="J40" s="81">
        <v>5.9060501968670645</v>
      </c>
      <c r="K40" s="81">
        <v>5.8465915567535474</v>
      </c>
      <c r="L40" s="81">
        <v>8.3676502925270526</v>
      </c>
      <c r="M40" s="81">
        <v>7.1742086962612817</v>
      </c>
      <c r="N40" s="81">
        <v>3.4655612796854864</v>
      </c>
      <c r="O40" s="81">
        <v>0.8885590531530031</v>
      </c>
      <c r="P40" s="81">
        <v>2.3963123451502155</v>
      </c>
      <c r="Q40" s="81">
        <v>3.9878699036914824</v>
      </c>
      <c r="R40" s="81">
        <v>11.459212485974341</v>
      </c>
      <c r="S40" s="81">
        <v>7.6583896256937507</v>
      </c>
      <c r="T40" s="81">
        <v>5.201074201873559</v>
      </c>
      <c r="U40" s="81">
        <v>0.46368856347625226</v>
      </c>
      <c r="V40" s="81">
        <v>3.0255569222843728</v>
      </c>
      <c r="W40" s="81">
        <v>3.1834376344176221</v>
      </c>
      <c r="X40" s="81">
        <v>1.8917884127771611</v>
      </c>
      <c r="Y40" s="81">
        <v>2.5930273265780022</v>
      </c>
      <c r="AA40" s="143"/>
    </row>
    <row r="41" spans="1:27" s="960" customFormat="1" x14ac:dyDescent="0.2">
      <c r="A41" s="484">
        <v>2017</v>
      </c>
      <c r="B41" s="81">
        <v>83.030703202377026</v>
      </c>
      <c r="C41" s="81">
        <v>83.860006795786617</v>
      </c>
      <c r="D41" s="81">
        <v>83.246244284781184</v>
      </c>
      <c r="E41" s="81">
        <v>12.5784087157478</v>
      </c>
      <c r="F41" s="81">
        <v>13.2178049609242</v>
      </c>
      <c r="G41" s="81">
        <v>13.03069888961463</v>
      </c>
      <c r="H41" s="81">
        <v>7.1970947507428189</v>
      </c>
      <c r="I41" s="81">
        <v>4.7570506286102621</v>
      </c>
      <c r="J41" s="81">
        <v>6.1071195297191379</v>
      </c>
      <c r="K41" s="81">
        <v>5.3813139650049528</v>
      </c>
      <c r="L41" s="81">
        <v>8.4607543323139645</v>
      </c>
      <c r="M41" s="81">
        <v>6.9235793598954931</v>
      </c>
      <c r="N41" s="81">
        <v>3.7306041597887094</v>
      </c>
      <c r="O41" s="81">
        <v>1.5630309208290858</v>
      </c>
      <c r="P41" s="81">
        <v>2.7922926192031352</v>
      </c>
      <c r="Q41" s="81">
        <v>4.0937603169362822</v>
      </c>
      <c r="R41" s="81">
        <v>11.145090044172614</v>
      </c>
      <c r="S41" s="81">
        <v>7.5277596342259958</v>
      </c>
      <c r="T41" s="81">
        <v>4.7540442390227797</v>
      </c>
      <c r="U41" s="81">
        <v>0.509683995922528</v>
      </c>
      <c r="V41" s="81">
        <v>2.7106466361854995</v>
      </c>
      <c r="W41" s="81">
        <v>4.3908880818752065</v>
      </c>
      <c r="X41" s="81">
        <v>2.9221882432891606</v>
      </c>
      <c r="Y41" s="81">
        <v>3.7230568256041803</v>
      </c>
      <c r="AA41" s="143"/>
    </row>
    <row r="42" spans="1:27" x14ac:dyDescent="0.2">
      <c r="A42" s="384">
        <v>2018</v>
      </c>
      <c r="B42" s="81">
        <v>81.264523606431467</v>
      </c>
      <c r="C42" s="81">
        <v>83.0285325409249</v>
      </c>
      <c r="D42" s="81">
        <v>81.755889196951557</v>
      </c>
      <c r="E42" s="81">
        <v>13.778992845288071</v>
      </c>
      <c r="F42" s="81">
        <v>14.22095263040937</v>
      </c>
      <c r="G42" s="81">
        <v>14.215130071639207</v>
      </c>
      <c r="H42" s="81">
        <v>7.514045539110656</v>
      </c>
      <c r="I42" s="81">
        <v>4.9187262793383999</v>
      </c>
      <c r="J42" s="81">
        <v>6.4339973909032153</v>
      </c>
      <c r="K42" s="81">
        <v>6.2649473061774135</v>
      </c>
      <c r="L42" s="81">
        <v>9.3022263510709156</v>
      </c>
      <c r="M42" s="81">
        <v>7.7811326807359515</v>
      </c>
      <c r="N42" s="81">
        <v>4.6807436467989616</v>
      </c>
      <c r="O42" s="81">
        <v>1.8776313840317371</v>
      </c>
      <c r="P42" s="81">
        <v>3.4260546546844712</v>
      </c>
      <c r="Q42" s="81">
        <v>3.9173113621401732</v>
      </c>
      <c r="R42" s="81">
        <v>11.563088786906947</v>
      </c>
      <c r="S42" s="81">
        <v>7.6565342734622828</v>
      </c>
      <c r="T42" s="81">
        <v>5.18093783634892</v>
      </c>
      <c r="U42" s="81">
        <v>0.78023245947065867</v>
      </c>
      <c r="V42" s="81">
        <v>3.1325411434924164</v>
      </c>
      <c r="W42" s="81">
        <v>4.9564835482822485</v>
      </c>
      <c r="X42" s="81">
        <v>2.7505148286671979</v>
      </c>
      <c r="Y42" s="81">
        <v>4.02898073140741</v>
      </c>
      <c r="Z42" s="995"/>
      <c r="AA42" s="143"/>
    </row>
    <row r="43" spans="1:27" ht="6" customHeight="1" x14ac:dyDescent="0.2">
      <c r="A43" s="231"/>
      <c r="B43" s="205"/>
      <c r="C43" s="205"/>
      <c r="D43" s="205"/>
      <c r="E43" s="205"/>
      <c r="F43" s="205"/>
      <c r="G43" s="205"/>
      <c r="H43" s="205"/>
      <c r="I43" s="205"/>
      <c r="J43" s="205"/>
      <c r="K43" s="205"/>
      <c r="L43" s="205"/>
      <c r="M43" s="205"/>
      <c r="N43" s="205"/>
      <c r="O43" s="205"/>
      <c r="P43" s="205"/>
      <c r="Q43" s="205"/>
      <c r="R43" s="205"/>
      <c r="S43" s="205"/>
      <c r="T43" s="205"/>
      <c r="U43" s="205"/>
      <c r="V43" s="205"/>
      <c r="W43" s="205"/>
      <c r="X43" s="205"/>
      <c r="Y43" s="205"/>
    </row>
    <row r="44" spans="1:27" s="72" customFormat="1" ht="30" customHeight="1" x14ac:dyDescent="0.2">
      <c r="A44" s="1380" t="s">
        <v>251</v>
      </c>
      <c r="B44" s="1380"/>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row>
    <row r="45" spans="1:27" s="37" customFormat="1" ht="12.75" customHeight="1" x14ac:dyDescent="0.25">
      <c r="A45" s="1331" t="s">
        <v>323</v>
      </c>
      <c r="B45" s="1331"/>
      <c r="C45" s="1331"/>
      <c r="D45" s="1331"/>
      <c r="E45" s="1331"/>
      <c r="F45" s="1331"/>
      <c r="G45" s="1331"/>
      <c r="H45" s="1331"/>
      <c r="I45" s="1331"/>
      <c r="J45" s="1331"/>
      <c r="K45" s="1331"/>
      <c r="L45" s="1331"/>
      <c r="M45" s="1331"/>
      <c r="N45" s="1331"/>
      <c r="O45" s="1331"/>
      <c r="P45" s="1331"/>
      <c r="Q45" s="1331"/>
      <c r="R45" s="1331"/>
      <c r="S45" s="1331"/>
      <c r="T45" s="1331"/>
      <c r="U45" s="1331"/>
      <c r="V45" s="1331"/>
      <c r="W45" s="1331"/>
      <c r="X45" s="1331"/>
      <c r="Y45" s="1331"/>
    </row>
    <row r="46" spans="1:27" s="37" customFormat="1" ht="6" customHeight="1" x14ac:dyDescent="0.25">
      <c r="A46" s="218" t="s">
        <v>39</v>
      </c>
      <c r="E46" s="216"/>
      <c r="F46" s="216"/>
      <c r="G46" s="544"/>
      <c r="H46" s="329"/>
      <c r="I46" s="329"/>
      <c r="J46" s="544"/>
      <c r="K46" s="329"/>
      <c r="L46" s="329"/>
      <c r="M46" s="544"/>
      <c r="N46" s="216"/>
      <c r="O46" s="216"/>
      <c r="P46" s="544"/>
      <c r="Q46" s="216"/>
      <c r="R46" s="216"/>
      <c r="S46" s="544"/>
      <c r="T46" s="216"/>
      <c r="U46" s="216"/>
      <c r="V46" s="544"/>
    </row>
    <row r="47" spans="1:27" s="37" customFormat="1" ht="12.75" customHeight="1" x14ac:dyDescent="0.25">
      <c r="A47" s="1331" t="s">
        <v>194</v>
      </c>
      <c r="B47" s="1331"/>
      <c r="C47" s="1331"/>
      <c r="D47" s="1331"/>
      <c r="E47" s="1331"/>
      <c r="F47" s="1331"/>
      <c r="G47" s="1331"/>
      <c r="H47" s="1331"/>
      <c r="I47" s="1331"/>
      <c r="J47" s="1331"/>
      <c r="K47" s="1331"/>
      <c r="L47" s="1331"/>
      <c r="M47" s="1331"/>
      <c r="N47" s="1331"/>
      <c r="O47" s="1331"/>
      <c r="P47" s="1331"/>
      <c r="Q47" s="1331"/>
      <c r="R47" s="1331"/>
      <c r="S47" s="1331"/>
      <c r="T47" s="1331"/>
      <c r="U47" s="1331"/>
      <c r="V47" s="1331"/>
      <c r="W47" s="1331"/>
      <c r="X47" s="1331"/>
      <c r="Y47" s="1331"/>
    </row>
    <row r="48" spans="1:27" x14ac:dyDescent="0.2">
      <c r="P48" s="995"/>
      <c r="S48" s="995"/>
      <c r="V48" s="995"/>
      <c r="Y48" s="995"/>
    </row>
    <row r="49" spans="2:26" x14ac:dyDescent="0.2">
      <c r="C49" s="1058"/>
      <c r="D49" s="1058"/>
      <c r="E49" s="1060"/>
      <c r="F49" s="1058"/>
      <c r="G49" s="81"/>
      <c r="H49" s="1061"/>
      <c r="I49" s="1058"/>
      <c r="J49" s="1060"/>
      <c r="K49" s="223"/>
      <c r="L49" s="1060"/>
      <c r="M49" s="1060"/>
      <c r="N49" s="1058"/>
      <c r="O49" s="1058"/>
      <c r="P49" s="81"/>
      <c r="Q49" s="1061"/>
      <c r="R49" s="1062"/>
      <c r="S49" s="1061"/>
      <c r="T49" s="1061"/>
      <c r="U49" s="1058"/>
      <c r="V49" s="1062"/>
      <c r="W49" s="1061"/>
      <c r="X49" s="1058"/>
      <c r="Y49" s="247"/>
      <c r="Z49" s="1059"/>
    </row>
    <row r="50" spans="2:26" x14ac:dyDescent="0.2">
      <c r="B50" s="81"/>
      <c r="C50" s="1061"/>
      <c r="D50" s="1058"/>
      <c r="E50" s="1060"/>
      <c r="F50" s="1058"/>
      <c r="G50" s="81"/>
      <c r="H50" s="1061"/>
      <c r="I50" s="1058"/>
      <c r="J50" s="1058"/>
      <c r="K50" s="223"/>
      <c r="L50" s="1060"/>
      <c r="M50" s="1058"/>
      <c r="N50" s="1058"/>
      <c r="O50" s="1058"/>
      <c r="P50" s="81"/>
      <c r="Q50" s="1061"/>
      <c r="R50" s="1058"/>
      <c r="S50" s="81"/>
      <c r="T50" s="1061"/>
      <c r="U50" s="1058"/>
      <c r="V50" s="81"/>
      <c r="W50" s="1061"/>
      <c r="X50" s="1058"/>
      <c r="Y50" s="247"/>
      <c r="Z50" s="1059"/>
    </row>
    <row r="51" spans="2:26" x14ac:dyDescent="0.2">
      <c r="B51" s="81"/>
      <c r="C51" s="1062"/>
      <c r="D51" s="1062"/>
      <c r="E51" s="1061"/>
      <c r="F51" s="1058"/>
      <c r="G51" s="81"/>
      <c r="H51" s="1062"/>
      <c r="I51" s="1061"/>
      <c r="J51" s="1058"/>
      <c r="K51" s="223"/>
      <c r="L51" s="1058"/>
      <c r="M51" s="1058"/>
      <c r="N51" s="1058"/>
      <c r="O51" s="1058"/>
      <c r="P51" s="81"/>
      <c r="Q51" s="1061"/>
      <c r="R51" s="1058"/>
      <c r="S51" s="81"/>
      <c r="T51" s="1061"/>
      <c r="U51" s="1058"/>
      <c r="V51" s="81"/>
      <c r="W51" s="1061"/>
      <c r="X51" s="1058"/>
      <c r="Y51" s="247"/>
      <c r="Z51" s="1059"/>
    </row>
    <row r="52" spans="2:26" x14ac:dyDescent="0.2">
      <c r="B52" s="81"/>
      <c r="C52" s="1061"/>
      <c r="D52" s="1058"/>
      <c r="E52" s="1058"/>
      <c r="F52" s="1058"/>
      <c r="G52" s="81"/>
      <c r="H52" s="1061"/>
      <c r="I52" s="1058"/>
      <c r="J52" s="1058"/>
      <c r="K52" s="1058"/>
      <c r="L52" s="1058"/>
      <c r="M52" s="1058"/>
      <c r="N52" s="1058"/>
      <c r="O52" s="1058"/>
      <c r="P52" s="81"/>
      <c r="Q52" s="1061"/>
      <c r="R52" s="1058"/>
      <c r="S52" s="81"/>
      <c r="T52" s="1061"/>
      <c r="U52" s="1058"/>
      <c r="V52" s="81"/>
      <c r="W52" s="1061"/>
      <c r="X52" s="1058"/>
      <c r="Y52" s="247"/>
      <c r="Z52" s="1059"/>
    </row>
    <row r="53" spans="2:26" x14ac:dyDescent="0.2">
      <c r="B53" s="81"/>
      <c r="C53" s="1059"/>
      <c r="G53" s="81"/>
      <c r="H53" s="1059"/>
      <c r="P53" s="81"/>
      <c r="Q53" s="1059"/>
      <c r="S53" s="81"/>
      <c r="T53" s="1059"/>
      <c r="V53" s="81"/>
      <c r="W53" s="1059"/>
      <c r="Y53" s="247"/>
      <c r="Z53" s="1059"/>
    </row>
    <row r="54" spans="2:26" x14ac:dyDescent="0.2">
      <c r="B54" s="81"/>
      <c r="C54" s="1059"/>
      <c r="G54" s="81"/>
      <c r="H54" s="1059"/>
      <c r="P54" s="81"/>
      <c r="Q54" s="1059"/>
      <c r="S54" s="81"/>
      <c r="T54" s="1059"/>
      <c r="V54" s="81"/>
      <c r="W54" s="1059"/>
      <c r="Y54" s="247"/>
      <c r="Z54" s="1059"/>
    </row>
    <row r="55" spans="2:26" x14ac:dyDescent="0.2">
      <c r="B55" s="81"/>
      <c r="C55" s="1059"/>
    </row>
    <row r="56" spans="2:26" x14ac:dyDescent="0.2">
      <c r="B56" s="81"/>
      <c r="C56" s="1059"/>
    </row>
  </sheetData>
  <mergeCells count="13">
    <mergeCell ref="A44:Y44"/>
    <mergeCell ref="A45:Y45"/>
    <mergeCell ref="A47:Y47"/>
    <mergeCell ref="H3:J3"/>
    <mergeCell ref="K3:M3"/>
    <mergeCell ref="N3:P3"/>
    <mergeCell ref="Q3:S3"/>
    <mergeCell ref="T3:V3"/>
    <mergeCell ref="O1:T1"/>
    <mergeCell ref="A2:Y2"/>
    <mergeCell ref="B3:D3"/>
    <mergeCell ref="E3:G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6"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31"/>
  <sheetViews>
    <sheetView zoomScaleNormal="100" workbookViewId="0">
      <pane ySplit="4" topLeftCell="A5" activePane="bottomLeft" state="frozen"/>
      <selection activeCell="A2" sqref="A2:XFD2"/>
      <selection pane="bottomLeft" activeCell="K33" sqref="I27:K33"/>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8" width="6.7109375" style="18" customWidth="1"/>
    <col min="19" max="19" width="6.7109375" style="553" customWidth="1"/>
    <col min="20" max="21" width="6.7109375" style="18" customWidth="1"/>
    <col min="22" max="22" width="6.7109375" style="553" customWidth="1"/>
    <col min="23" max="24" width="6.7109375" style="18" customWidth="1"/>
    <col min="25" max="25" width="6.7109375" style="553" customWidth="1"/>
    <col min="26" max="16384" width="9.140625" style="18"/>
  </cols>
  <sheetData>
    <row r="1" spans="1:25" s="74" customFormat="1" ht="30" customHeight="1" x14ac:dyDescent="0.25">
      <c r="A1" s="349"/>
      <c r="B1" s="116"/>
      <c r="C1" s="116"/>
      <c r="D1" s="116"/>
      <c r="E1" s="222"/>
      <c r="F1" s="222"/>
      <c r="G1" s="550"/>
      <c r="H1" s="331"/>
      <c r="I1" s="331"/>
      <c r="J1" s="550"/>
      <c r="K1" s="331"/>
      <c r="L1" s="331"/>
      <c r="M1" s="550"/>
      <c r="N1" s="222"/>
      <c r="O1" s="1311" t="s">
        <v>328</v>
      </c>
      <c r="P1" s="1311"/>
      <c r="Q1" s="1312"/>
      <c r="R1" s="1312"/>
      <c r="S1" s="1312"/>
      <c r="T1" s="1322"/>
      <c r="U1" s="222"/>
      <c r="V1" s="550"/>
    </row>
    <row r="2" spans="1:25" s="220" customFormat="1" ht="15" customHeight="1" x14ac:dyDescent="0.2">
      <c r="A2" s="1317" t="s">
        <v>474</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row>
    <row r="3" spans="1:25" ht="54.95" customHeight="1" x14ac:dyDescent="0.2">
      <c r="B3" s="1354" t="s">
        <v>287</v>
      </c>
      <c r="C3" s="1354"/>
      <c r="D3" s="1354"/>
      <c r="E3" s="1354" t="s">
        <v>267</v>
      </c>
      <c r="F3" s="1354"/>
      <c r="G3" s="1354"/>
      <c r="H3" s="1354" t="s">
        <v>298</v>
      </c>
      <c r="I3" s="1354"/>
      <c r="J3" s="1354"/>
      <c r="K3" s="1354" t="s">
        <v>322</v>
      </c>
      <c r="L3" s="1354"/>
      <c r="M3" s="1354"/>
      <c r="N3" s="1354" t="s">
        <v>288</v>
      </c>
      <c r="O3" s="1354"/>
      <c r="P3" s="1354"/>
      <c r="Q3" s="1354" t="s">
        <v>398</v>
      </c>
      <c r="R3" s="1354"/>
      <c r="S3" s="1354"/>
      <c r="T3" s="1354" t="s">
        <v>397</v>
      </c>
      <c r="U3" s="1354"/>
      <c r="V3" s="1354"/>
      <c r="W3" s="1354" t="s">
        <v>35</v>
      </c>
      <c r="X3" s="1354"/>
      <c r="Y3" s="1354"/>
    </row>
    <row r="4" spans="1:25" ht="15" customHeight="1" x14ac:dyDescent="0.2">
      <c r="A4" s="107" t="s">
        <v>39</v>
      </c>
      <c r="B4" s="18" t="s">
        <v>28</v>
      </c>
      <c r="C4" s="18" t="s">
        <v>29</v>
      </c>
      <c r="D4" s="549" t="s">
        <v>382</v>
      </c>
      <c r="E4" s="18" t="s">
        <v>28</v>
      </c>
      <c r="F4" s="18" t="s">
        <v>29</v>
      </c>
      <c r="G4" s="549" t="s">
        <v>382</v>
      </c>
      <c r="H4" s="18" t="s">
        <v>28</v>
      </c>
      <c r="I4" s="18" t="s">
        <v>29</v>
      </c>
      <c r="J4" s="549" t="s">
        <v>382</v>
      </c>
      <c r="K4" s="18" t="s">
        <v>28</v>
      </c>
      <c r="L4" s="18" t="s">
        <v>29</v>
      </c>
      <c r="M4" s="549" t="s">
        <v>382</v>
      </c>
      <c r="N4" s="18" t="s">
        <v>28</v>
      </c>
      <c r="O4" s="18" t="s">
        <v>29</v>
      </c>
      <c r="P4" s="549" t="s">
        <v>382</v>
      </c>
      <c r="Q4" s="18" t="s">
        <v>28</v>
      </c>
      <c r="R4" s="18" t="s">
        <v>29</v>
      </c>
      <c r="S4" s="549" t="s">
        <v>382</v>
      </c>
      <c r="T4" s="18" t="s">
        <v>28</v>
      </c>
      <c r="U4" s="18" t="s">
        <v>29</v>
      </c>
      <c r="V4" s="549" t="s">
        <v>382</v>
      </c>
      <c r="W4" s="18" t="s">
        <v>28</v>
      </c>
      <c r="X4" s="18" t="s">
        <v>29</v>
      </c>
      <c r="Y4" s="549" t="s">
        <v>382</v>
      </c>
    </row>
    <row r="5" spans="1:25" ht="6" customHeight="1" x14ac:dyDescent="0.2">
      <c r="A5" s="231"/>
      <c r="B5" s="231"/>
      <c r="C5" s="231"/>
      <c r="D5" s="231"/>
      <c r="E5" s="249"/>
      <c r="F5" s="249"/>
      <c r="G5" s="249"/>
      <c r="H5" s="249"/>
      <c r="I5" s="249"/>
      <c r="J5" s="249"/>
      <c r="K5" s="205"/>
      <c r="L5" s="205"/>
      <c r="M5" s="205"/>
      <c r="N5" s="249"/>
      <c r="O5" s="249"/>
      <c r="P5" s="249"/>
      <c r="Q5" s="249"/>
      <c r="R5" s="249"/>
      <c r="S5" s="249"/>
      <c r="T5" s="249"/>
      <c r="U5" s="249"/>
      <c r="V5" s="249"/>
      <c r="W5" s="249"/>
      <c r="X5" s="249"/>
      <c r="Y5" s="75"/>
    </row>
    <row r="6" spans="1:25" ht="12.75" customHeight="1" x14ac:dyDescent="0.2">
      <c r="A6" s="286">
        <v>2004</v>
      </c>
      <c r="B6" s="247">
        <f t="shared" ref="B6:B14" si="0">100-(E6+W6)</f>
        <v>58.189789918861074</v>
      </c>
      <c r="C6" s="247">
        <f t="shared" ref="C6:C14" si="1">100-(F6+X6)</f>
        <v>60.497138498143727</v>
      </c>
      <c r="D6" s="81">
        <v>59.310332889575513</v>
      </c>
      <c r="E6" s="81">
        <v>41.403427750208301</v>
      </c>
      <c r="F6" s="81">
        <v>39.238401558210462</v>
      </c>
      <c r="G6" s="81">
        <v>40.352002359759275</v>
      </c>
      <c r="H6" s="81">
        <v>27.585287432853157</v>
      </c>
      <c r="I6" s="81">
        <v>19.508567157836893</v>
      </c>
      <c r="J6" s="81">
        <v>23.662901274167798</v>
      </c>
      <c r="K6" s="81">
        <f t="shared" ref="K6:K14" si="2">E6-H6</f>
        <v>13.818140317355144</v>
      </c>
      <c r="L6" s="81">
        <f t="shared" ref="L6:L14" si="3">F6-I6</f>
        <v>19.729834400373569</v>
      </c>
      <c r="M6" s="81">
        <f>G6-J6</f>
        <v>16.689101085591478</v>
      </c>
      <c r="N6" s="81">
        <v>17.678499924310501</v>
      </c>
      <c r="O6" s="81">
        <v>6.6388562135162292</v>
      </c>
      <c r="P6" s="81">
        <v>12.317196794626289</v>
      </c>
      <c r="Q6" s="81">
        <v>12.837285928594474</v>
      </c>
      <c r="R6" s="81">
        <v>30.600832137252759</v>
      </c>
      <c r="S6" s="81">
        <v>21.463991497871522</v>
      </c>
      <c r="T6" s="81">
        <v>10.88764189730334</v>
      </c>
      <c r="U6" s="81">
        <v>1.9987132074414742</v>
      </c>
      <c r="V6" s="81">
        <v>6.5708140672623259</v>
      </c>
      <c r="W6" s="81">
        <v>0.40678233093062643</v>
      </c>
      <c r="X6" s="81">
        <v>0.26445994364580888</v>
      </c>
      <c r="Y6" s="81">
        <v>0.33766475065688395</v>
      </c>
    </row>
    <row r="7" spans="1:25" ht="12.75" customHeight="1" x14ac:dyDescent="0.2">
      <c r="A7" s="219">
        <v>2005</v>
      </c>
      <c r="B7" s="247">
        <f t="shared" si="0"/>
        <v>57.906931088906028</v>
      </c>
      <c r="C7" s="247">
        <f t="shared" si="1"/>
        <v>57.677508648733955</v>
      </c>
      <c r="D7" s="81">
        <v>57.79507509966281</v>
      </c>
      <c r="E7" s="81">
        <v>41.278492654858212</v>
      </c>
      <c r="F7" s="81">
        <v>41.948986533902342</v>
      </c>
      <c r="G7" s="81">
        <v>41.605395097646564</v>
      </c>
      <c r="H7" s="81">
        <v>26.879328363419912</v>
      </c>
      <c r="I7" s="81">
        <v>20.94784551695928</v>
      </c>
      <c r="J7" s="81">
        <v>23.987406017124808</v>
      </c>
      <c r="K7" s="81">
        <f t="shared" si="2"/>
        <v>14.3991642914383</v>
      </c>
      <c r="L7" s="81">
        <f t="shared" si="3"/>
        <v>21.001141016943063</v>
      </c>
      <c r="M7" s="81">
        <f t="shared" ref="M7:M14" si="4">G7-J7</f>
        <v>17.617989080521756</v>
      </c>
      <c r="N7" s="81">
        <v>17.616343497071881</v>
      </c>
      <c r="O7" s="81">
        <v>8.6070737546467839</v>
      </c>
      <c r="P7" s="81">
        <v>13.22383168066008</v>
      </c>
      <c r="Q7" s="81">
        <v>12.645834269515454</v>
      </c>
      <c r="R7" s="81">
        <v>30.819668308740045</v>
      </c>
      <c r="S7" s="81">
        <v>21.506572492380354</v>
      </c>
      <c r="T7" s="81">
        <v>11.016314888270875</v>
      </c>
      <c r="U7" s="81">
        <v>2.5222444705155165</v>
      </c>
      <c r="V7" s="81">
        <v>6.8749909246061183</v>
      </c>
      <c r="W7" s="81">
        <v>0.8145762562357628</v>
      </c>
      <c r="X7" s="81">
        <v>0.37350481736369956</v>
      </c>
      <c r="Y7" s="81">
        <v>0.59952980269203771</v>
      </c>
    </row>
    <row r="8" spans="1:25" ht="12.75" customHeight="1" x14ac:dyDescent="0.2">
      <c r="A8" s="219">
        <v>2006</v>
      </c>
      <c r="B8" s="247">
        <f t="shared" si="0"/>
        <v>55.531133044164598</v>
      </c>
      <c r="C8" s="247">
        <f t="shared" si="1"/>
        <v>56.744451917377248</v>
      </c>
      <c r="D8" s="81">
        <v>56.145588790155998</v>
      </c>
      <c r="E8" s="81">
        <v>43.668258436470111</v>
      </c>
      <c r="F8" s="81">
        <v>42.570247503256375</v>
      </c>
      <c r="G8" s="81">
        <v>43.110382751118877</v>
      </c>
      <c r="H8" s="81">
        <v>27.325402626419091</v>
      </c>
      <c r="I8" s="81">
        <v>19.842452140126259</v>
      </c>
      <c r="J8" s="81">
        <v>23.666668326066223</v>
      </c>
      <c r="K8" s="81">
        <f t="shared" si="2"/>
        <v>16.34285581005102</v>
      </c>
      <c r="L8" s="81">
        <f t="shared" si="3"/>
        <v>22.727795363130117</v>
      </c>
      <c r="M8" s="81">
        <f t="shared" si="4"/>
        <v>19.443714425052654</v>
      </c>
      <c r="N8" s="81">
        <v>17.73100682366832</v>
      </c>
      <c r="O8" s="81">
        <v>7.6605616347858616</v>
      </c>
      <c r="P8" s="81">
        <v>12.81722484857603</v>
      </c>
      <c r="Q8" s="81">
        <v>14.495015999825506</v>
      </c>
      <c r="R8" s="81">
        <v>32.047086707169406</v>
      </c>
      <c r="S8" s="81">
        <v>23.035336581166398</v>
      </c>
      <c r="T8" s="81">
        <v>11.442235612976287</v>
      </c>
      <c r="U8" s="81">
        <v>2.8625991613011053</v>
      </c>
      <c r="V8" s="81">
        <v>7.257821321376583</v>
      </c>
      <c r="W8" s="81">
        <v>0.80060851936529265</v>
      </c>
      <c r="X8" s="81">
        <v>0.68530057936637856</v>
      </c>
      <c r="Y8" s="81">
        <v>0.74402845872600398</v>
      </c>
    </row>
    <row r="9" spans="1:25" ht="12.75" customHeight="1" x14ac:dyDescent="0.2">
      <c r="A9" s="219">
        <v>2007</v>
      </c>
      <c r="B9" s="247">
        <f t="shared" si="0"/>
        <v>54.833901736876037</v>
      </c>
      <c r="C9" s="247">
        <f t="shared" si="1"/>
        <v>56.64304961039754</v>
      </c>
      <c r="D9" s="81">
        <v>55.653604989746384</v>
      </c>
      <c r="E9" s="81">
        <v>44.18222013349596</v>
      </c>
      <c r="F9" s="81">
        <v>42.74213552516153</v>
      </c>
      <c r="G9" s="81">
        <v>43.543726598395708</v>
      </c>
      <c r="H9" s="81">
        <v>27.185407308123001</v>
      </c>
      <c r="I9" s="81">
        <v>17.464360628152615</v>
      </c>
      <c r="J9" s="81">
        <v>22.501951705483737</v>
      </c>
      <c r="K9" s="81">
        <f t="shared" si="2"/>
        <v>16.99681282537296</v>
      </c>
      <c r="L9" s="81">
        <f t="shared" si="3"/>
        <v>25.277774897008914</v>
      </c>
      <c r="M9" s="81">
        <f t="shared" si="4"/>
        <v>21.04177489291197</v>
      </c>
      <c r="N9" s="81">
        <v>17.855838884161905</v>
      </c>
      <c r="O9" s="81">
        <v>7.312454122538437</v>
      </c>
      <c r="P9" s="81">
        <v>12.749008797149481</v>
      </c>
      <c r="Q9" s="81">
        <v>17.567006395511694</v>
      </c>
      <c r="R9" s="81">
        <v>32.564926270253927</v>
      </c>
      <c r="S9" s="81">
        <v>24.913511138916451</v>
      </c>
      <c r="T9" s="81">
        <v>8.7593748538223615</v>
      </c>
      <c r="U9" s="81">
        <v>2.86475513236917</v>
      </c>
      <c r="V9" s="81">
        <v>5.8812066623301078</v>
      </c>
      <c r="W9" s="81">
        <v>0.98387812962800225</v>
      </c>
      <c r="X9" s="81">
        <v>0.61481486444093214</v>
      </c>
      <c r="Y9" s="81">
        <v>0.80266841185694882</v>
      </c>
    </row>
    <row r="10" spans="1:25" ht="12.75" customHeight="1" x14ac:dyDescent="0.2">
      <c r="A10" s="219">
        <v>2008</v>
      </c>
      <c r="B10" s="247">
        <f t="shared" si="0"/>
        <v>59.667955198603167</v>
      </c>
      <c r="C10" s="247">
        <f t="shared" si="1"/>
        <v>58.602128461485805</v>
      </c>
      <c r="D10" s="81">
        <v>59.174139146422391</v>
      </c>
      <c r="E10" s="81">
        <v>39.596069120963321</v>
      </c>
      <c r="F10" s="81">
        <v>41.161928052430213</v>
      </c>
      <c r="G10" s="81">
        <v>40.329513631454958</v>
      </c>
      <c r="H10" s="81">
        <v>23.007842936805982</v>
      </c>
      <c r="I10" s="81">
        <v>18.939723121586798</v>
      </c>
      <c r="J10" s="81">
        <v>21.0412182567777</v>
      </c>
      <c r="K10" s="81">
        <f t="shared" si="2"/>
        <v>16.588226184157339</v>
      </c>
      <c r="L10" s="81">
        <f t="shared" si="3"/>
        <v>22.222204930843414</v>
      </c>
      <c r="M10" s="81">
        <f t="shared" si="4"/>
        <v>19.288295374677258</v>
      </c>
      <c r="N10" s="81">
        <v>16.445148796002961</v>
      </c>
      <c r="O10" s="81">
        <v>7.1799278950006613</v>
      </c>
      <c r="P10" s="81">
        <v>12.002196261303293</v>
      </c>
      <c r="Q10" s="81">
        <v>16.564127940038929</v>
      </c>
      <c r="R10" s="81">
        <v>32.231612933071659</v>
      </c>
      <c r="S10" s="81">
        <v>24.057722938246101</v>
      </c>
      <c r="T10" s="81">
        <v>6.586792384921428</v>
      </c>
      <c r="U10" s="81">
        <v>1.7503872243578953</v>
      </c>
      <c r="V10" s="81">
        <v>4.2695944319064916</v>
      </c>
      <c r="W10" s="81">
        <v>0.73597568043350947</v>
      </c>
      <c r="X10" s="81">
        <v>0.2359434860839833</v>
      </c>
      <c r="Y10" s="81">
        <v>0.49634722211971893</v>
      </c>
    </row>
    <row r="11" spans="1:25" ht="12.75" customHeight="1" x14ac:dyDescent="0.2">
      <c r="A11" s="219">
        <v>2009</v>
      </c>
      <c r="B11" s="247">
        <f t="shared" si="0"/>
        <v>58.432200090101695</v>
      </c>
      <c r="C11" s="247">
        <f t="shared" si="1"/>
        <v>56.389626371119697</v>
      </c>
      <c r="D11" s="81">
        <v>57.448863261672898</v>
      </c>
      <c r="E11" s="81">
        <v>40.425513107362846</v>
      </c>
      <c r="F11" s="81">
        <v>43.142437020974214</v>
      </c>
      <c r="G11" s="81">
        <v>41.732689853203588</v>
      </c>
      <c r="H11" s="81">
        <v>23.866080403947226</v>
      </c>
      <c r="I11" s="81">
        <v>21.065282936231572</v>
      </c>
      <c r="J11" s="81">
        <v>22.511677509271781</v>
      </c>
      <c r="K11" s="81">
        <f t="shared" si="2"/>
        <v>16.55943270341562</v>
      </c>
      <c r="L11" s="81">
        <f t="shared" si="3"/>
        <v>22.077154084742642</v>
      </c>
      <c r="M11" s="81">
        <f t="shared" si="4"/>
        <v>19.221012343931807</v>
      </c>
      <c r="N11" s="81">
        <v>16.601824186091285</v>
      </c>
      <c r="O11" s="81">
        <v>5.9322964845307293</v>
      </c>
      <c r="P11" s="81">
        <v>11.47877123785749</v>
      </c>
      <c r="Q11" s="81">
        <v>16.899488791120227</v>
      </c>
      <c r="R11" s="81">
        <v>36.008900109789018</v>
      </c>
      <c r="S11" s="81">
        <v>26.076667457684877</v>
      </c>
      <c r="T11" s="81">
        <v>6.9242001301513367</v>
      </c>
      <c r="U11" s="81">
        <v>1.2012404266544654</v>
      </c>
      <c r="V11" s="81">
        <v>4.1772511576603275</v>
      </c>
      <c r="W11" s="81">
        <v>1.1422868025354567</v>
      </c>
      <c r="X11" s="81">
        <v>0.46793660790609104</v>
      </c>
      <c r="Y11" s="81">
        <v>0.81844688512475605</v>
      </c>
    </row>
    <row r="12" spans="1:25" ht="12.75" customHeight="1" x14ac:dyDescent="0.2">
      <c r="A12" s="219">
        <v>2010</v>
      </c>
      <c r="B12" s="247">
        <f t="shared" si="0"/>
        <v>56.097318614762123</v>
      </c>
      <c r="C12" s="247">
        <f t="shared" si="1"/>
        <v>55.469256862062721</v>
      </c>
      <c r="D12" s="81">
        <v>55.808800127417278</v>
      </c>
      <c r="E12" s="81">
        <v>43.035131984076642</v>
      </c>
      <c r="F12" s="81">
        <v>44.175794182107943</v>
      </c>
      <c r="G12" s="81">
        <v>43.568440611453752</v>
      </c>
      <c r="H12" s="81">
        <v>27.09624942740783</v>
      </c>
      <c r="I12" s="81">
        <v>20.147454085190937</v>
      </c>
      <c r="J12" s="81">
        <v>23.773990728994985</v>
      </c>
      <c r="K12" s="81">
        <f t="shared" si="2"/>
        <v>15.938882556668812</v>
      </c>
      <c r="L12" s="81">
        <f t="shared" si="3"/>
        <v>24.028340096917006</v>
      </c>
      <c r="M12" s="81">
        <f t="shared" si="4"/>
        <v>19.794449882458768</v>
      </c>
      <c r="N12" s="81">
        <v>18.625062519842345</v>
      </c>
      <c r="O12" s="81">
        <v>5.9963204928631102</v>
      </c>
      <c r="P12" s="81">
        <v>12.594958422380129</v>
      </c>
      <c r="Q12" s="81">
        <v>16.270498525087643</v>
      </c>
      <c r="R12" s="81">
        <v>36.353010667379188</v>
      </c>
      <c r="S12" s="81">
        <v>25.84806302479814</v>
      </c>
      <c r="T12" s="81">
        <v>8.1395709391466475</v>
      </c>
      <c r="U12" s="81">
        <v>1.8264630218656399</v>
      </c>
      <c r="V12" s="81">
        <v>5.1254191642750833</v>
      </c>
      <c r="W12" s="81">
        <v>0.86754940116123314</v>
      </c>
      <c r="X12" s="81">
        <v>0.35494895582933556</v>
      </c>
      <c r="Y12" s="81">
        <v>0.62275926113037638</v>
      </c>
    </row>
    <row r="13" spans="1:25" ht="12.75" customHeight="1" x14ac:dyDescent="0.2">
      <c r="A13" s="219">
        <v>2011</v>
      </c>
      <c r="B13" s="247">
        <f t="shared" si="0"/>
        <v>59.185742697344814</v>
      </c>
      <c r="C13" s="247">
        <f t="shared" si="1"/>
        <v>57.970522483198529</v>
      </c>
      <c r="D13" s="81">
        <v>58.647232367237521</v>
      </c>
      <c r="E13" s="81">
        <v>40.321385707333064</v>
      </c>
      <c r="F13" s="81">
        <v>41.502257587167023</v>
      </c>
      <c r="G13" s="81">
        <v>40.844176445370941</v>
      </c>
      <c r="H13" s="81">
        <v>25.30757239934956</v>
      </c>
      <c r="I13" s="81">
        <v>20.577599658106671</v>
      </c>
      <c r="J13" s="81">
        <v>22.989826390106273</v>
      </c>
      <c r="K13" s="81">
        <f t="shared" si="2"/>
        <v>15.013813307983504</v>
      </c>
      <c r="L13" s="81">
        <f t="shared" si="3"/>
        <v>20.924657929060352</v>
      </c>
      <c r="M13" s="81">
        <f t="shared" si="4"/>
        <v>17.854350055264668</v>
      </c>
      <c r="N13" s="81">
        <v>16.806445139386216</v>
      </c>
      <c r="O13" s="81">
        <v>5.0499088180812075</v>
      </c>
      <c r="P13" s="81">
        <v>11.093854698398511</v>
      </c>
      <c r="Q13" s="81">
        <v>15.708780315481603</v>
      </c>
      <c r="R13" s="81">
        <v>34.410091214027425</v>
      </c>
      <c r="S13" s="81">
        <v>24.757632953546818</v>
      </c>
      <c r="T13" s="81">
        <v>7.8061602524652507</v>
      </c>
      <c r="U13" s="81">
        <v>2.0422575550583915</v>
      </c>
      <c r="V13" s="81">
        <v>4.9926887934246009</v>
      </c>
      <c r="W13" s="81">
        <v>0.49287159532211872</v>
      </c>
      <c r="X13" s="81">
        <v>0.52721992963444531</v>
      </c>
      <c r="Y13" s="81">
        <v>0.5085911873951352</v>
      </c>
    </row>
    <row r="14" spans="1:25" ht="12.75" customHeight="1" x14ac:dyDescent="0.2">
      <c r="A14" s="332" t="s">
        <v>89</v>
      </c>
      <c r="B14" s="247">
        <f t="shared" si="0"/>
        <v>58.136268081888545</v>
      </c>
      <c r="C14" s="247">
        <f t="shared" si="1"/>
        <v>59.409562104333155</v>
      </c>
      <c r="D14" s="81">
        <v>58.763674747443098</v>
      </c>
      <c r="E14" s="81">
        <v>40.800582134974306</v>
      </c>
      <c r="F14" s="81">
        <v>39.966996859678623</v>
      </c>
      <c r="G14" s="81">
        <v>40.388156905198244</v>
      </c>
      <c r="H14" s="81">
        <v>24.964272964566135</v>
      </c>
      <c r="I14" s="81">
        <v>18.277291830381639</v>
      </c>
      <c r="J14" s="81">
        <v>21.687030433880004</v>
      </c>
      <c r="K14" s="81">
        <f t="shared" si="2"/>
        <v>15.836309170408171</v>
      </c>
      <c r="L14" s="81">
        <f t="shared" si="3"/>
        <v>21.689705029296984</v>
      </c>
      <c r="M14" s="81">
        <f t="shared" si="4"/>
        <v>18.70112647131824</v>
      </c>
      <c r="N14" s="81">
        <v>16.549224015311356</v>
      </c>
      <c r="O14" s="81">
        <v>4.1824136566542265</v>
      </c>
      <c r="P14" s="81">
        <v>10.514798642929499</v>
      </c>
      <c r="Q14" s="81">
        <v>17.287388704251654</v>
      </c>
      <c r="R14" s="81">
        <v>34.884648361430422</v>
      </c>
      <c r="S14" s="81">
        <v>25.867326055073253</v>
      </c>
      <c r="T14" s="81">
        <v>6.9639694154112961</v>
      </c>
      <c r="U14" s="81">
        <v>0.89993484159397197</v>
      </c>
      <c r="V14" s="81">
        <v>4.006032207195295</v>
      </c>
      <c r="W14" s="81">
        <v>1.0631497831371464</v>
      </c>
      <c r="X14" s="81">
        <v>0.62344103598821854</v>
      </c>
      <c r="Y14" s="81">
        <v>0.84816834735658653</v>
      </c>
    </row>
    <row r="15" spans="1:25" ht="12.75" customHeight="1" x14ac:dyDescent="0.2">
      <c r="A15" s="84" t="s">
        <v>90</v>
      </c>
      <c r="B15" s="81">
        <v>64.177867569515556</v>
      </c>
      <c r="C15" s="81">
        <v>63.842146112830157</v>
      </c>
      <c r="D15" s="81">
        <v>64.025963337136432</v>
      </c>
      <c r="E15" s="81">
        <v>32.936810784024644</v>
      </c>
      <c r="F15" s="81">
        <v>34.409328445801933</v>
      </c>
      <c r="G15" s="81">
        <v>33.64523792510041</v>
      </c>
      <c r="H15" s="81">
        <v>21.157464585891333</v>
      </c>
      <c r="I15" s="81">
        <v>16.311025746175243</v>
      </c>
      <c r="J15" s="81">
        <v>18.802087404366652</v>
      </c>
      <c r="K15" s="81">
        <v>11.779346198133634</v>
      </c>
      <c r="L15" s="81">
        <v>18.09830269962675</v>
      </c>
      <c r="M15" s="81">
        <v>14.843150520733399</v>
      </c>
      <c r="N15" s="81">
        <v>13.137243374385024</v>
      </c>
      <c r="O15" s="81">
        <v>3.5651368382536077</v>
      </c>
      <c r="P15" s="81">
        <v>8.4630810337366729</v>
      </c>
      <c r="Q15" s="81">
        <v>12.391997180014446</v>
      </c>
      <c r="R15" s="81">
        <v>30.013883147656411</v>
      </c>
      <c r="S15" s="81">
        <v>20.984607228983158</v>
      </c>
      <c r="T15" s="81">
        <v>7.407570229625569</v>
      </c>
      <c r="U15" s="81">
        <v>0.83030845989196433</v>
      </c>
      <c r="V15" s="81">
        <v>4.1975496623802595</v>
      </c>
      <c r="W15" s="81">
        <v>2.8853216464606612</v>
      </c>
      <c r="X15" s="81">
        <v>1.7485254413651272</v>
      </c>
      <c r="Y15" s="81">
        <v>2.328798737764743</v>
      </c>
    </row>
    <row r="16" spans="1:25" ht="12.75" customHeight="1" x14ac:dyDescent="0.2">
      <c r="A16" s="84">
        <v>2013</v>
      </c>
      <c r="B16" s="81">
        <v>62.764430300095633</v>
      </c>
      <c r="C16" s="81">
        <v>65.123279372511405</v>
      </c>
      <c r="D16" s="81">
        <v>63.878155389279932</v>
      </c>
      <c r="E16" s="81">
        <v>33.28194636120292</v>
      </c>
      <c r="F16" s="81">
        <v>31.751098489593332</v>
      </c>
      <c r="G16" s="81">
        <v>32.558808866650644</v>
      </c>
      <c r="H16" s="81">
        <v>20.390331159100672</v>
      </c>
      <c r="I16" s="81">
        <v>14.57357354317678</v>
      </c>
      <c r="J16" s="81">
        <v>17.587552152825442</v>
      </c>
      <c r="K16" s="81">
        <v>12.891615202102139</v>
      </c>
      <c r="L16" s="81">
        <v>17.177524946416785</v>
      </c>
      <c r="M16" s="81">
        <v>14.97125671382463</v>
      </c>
      <c r="N16" s="81">
        <v>12.808428747509257</v>
      </c>
      <c r="O16" s="81">
        <v>3.4112248068386712</v>
      </c>
      <c r="P16" s="81">
        <v>8.3076911760673582</v>
      </c>
      <c r="Q16" s="81">
        <v>12.025902358477621</v>
      </c>
      <c r="R16" s="81">
        <v>27.275510273190477</v>
      </c>
      <c r="S16" s="81">
        <v>19.368509508132529</v>
      </c>
      <c r="T16" s="81">
        <v>8.4476152552159558</v>
      </c>
      <c r="U16" s="81">
        <v>1.064363409564401</v>
      </c>
      <c r="V16" s="81">
        <v>4.8826081824501735</v>
      </c>
      <c r="W16" s="81">
        <v>3.9536233387026525</v>
      </c>
      <c r="X16" s="81">
        <v>3.1256221378941103</v>
      </c>
      <c r="Y16" s="81">
        <v>3.5630357440703961</v>
      </c>
    </row>
    <row r="17" spans="1:26" ht="12.75" customHeight="1" x14ac:dyDescent="0.2">
      <c r="A17" s="84">
        <v>2014</v>
      </c>
      <c r="B17" s="81">
        <v>60.343739410134255</v>
      </c>
      <c r="C17" s="81">
        <v>68.188846951946232</v>
      </c>
      <c r="D17" s="81">
        <v>64.120359055745794</v>
      </c>
      <c r="E17" s="81">
        <v>36.726504187153083</v>
      </c>
      <c r="F17" s="81">
        <v>29.663885625273821</v>
      </c>
      <c r="G17" s="81">
        <v>33.312106081845144</v>
      </c>
      <c r="H17" s="81">
        <v>21.93018902188216</v>
      </c>
      <c r="I17" s="81">
        <v>11.67839775804134</v>
      </c>
      <c r="J17" s="81">
        <v>16.985699601691735</v>
      </c>
      <c r="K17" s="81">
        <v>14.796315165270904</v>
      </c>
      <c r="L17" s="81">
        <v>17.985487867232735</v>
      </c>
      <c r="M17" s="81">
        <v>16.326406480152848</v>
      </c>
      <c r="N17" s="81">
        <v>13.388556102935405</v>
      </c>
      <c r="O17" s="81">
        <v>2.5600649837447769</v>
      </c>
      <c r="P17" s="81">
        <v>8.1476232978753647</v>
      </c>
      <c r="Q17" s="81">
        <v>14.448782665458534</v>
      </c>
      <c r="R17" s="81">
        <v>26.057076665421853</v>
      </c>
      <c r="S17" s="81">
        <v>20.0346219968994</v>
      </c>
      <c r="T17" s="81">
        <v>8.8891654187589779</v>
      </c>
      <c r="U17" s="81">
        <v>1.0467439761073907</v>
      </c>
      <c r="V17" s="81">
        <v>5.1298607870697746</v>
      </c>
      <c r="W17" s="81">
        <v>2.9297564027112148</v>
      </c>
      <c r="X17" s="81">
        <v>2.1472674227768307</v>
      </c>
      <c r="Y17" s="81">
        <v>2.5675348624096972</v>
      </c>
    </row>
    <row r="18" spans="1:26" x14ac:dyDescent="0.2">
      <c r="A18" s="84">
        <v>2015</v>
      </c>
      <c r="B18" s="81">
        <v>63.538510778438031</v>
      </c>
      <c r="C18" s="81">
        <v>70.195964096591041</v>
      </c>
      <c r="D18" s="81">
        <v>66.701975053740696</v>
      </c>
      <c r="E18" s="81">
        <v>33.0288407235957</v>
      </c>
      <c r="F18" s="81">
        <v>27.787704852939942</v>
      </c>
      <c r="G18" s="81">
        <v>30.562272099933089</v>
      </c>
      <c r="H18" s="81">
        <v>20.476213767634079</v>
      </c>
      <c r="I18" s="81">
        <v>11.313833109557677</v>
      </c>
      <c r="J18" s="81">
        <v>16.097705793082902</v>
      </c>
      <c r="K18" s="81">
        <v>12.552626955961236</v>
      </c>
      <c r="L18" s="81">
        <v>16.473871743382212</v>
      </c>
      <c r="M18" s="81">
        <v>14.4645663068502</v>
      </c>
      <c r="N18" s="81">
        <v>13.354984216837314</v>
      </c>
      <c r="O18" s="81">
        <v>2.8848740462625004</v>
      </c>
      <c r="P18" s="81">
        <v>8.3491039739642243</v>
      </c>
      <c r="Q18" s="81">
        <v>10.964032307007782</v>
      </c>
      <c r="R18" s="81">
        <v>24.026659352390389</v>
      </c>
      <c r="S18" s="81">
        <v>17.294229627848143</v>
      </c>
      <c r="T18" s="81">
        <v>8.7098241997502246</v>
      </c>
      <c r="U18" s="81">
        <v>0.87617145428704957</v>
      </c>
      <c r="V18" s="81">
        <v>4.9189384981207507</v>
      </c>
      <c r="W18" s="81">
        <v>3.4326484979664231</v>
      </c>
      <c r="X18" s="81">
        <v>2.0163310504708916</v>
      </c>
      <c r="Y18" s="81">
        <v>2.7357528463294241</v>
      </c>
    </row>
    <row r="19" spans="1:26" s="606" customFormat="1" x14ac:dyDescent="0.2">
      <c r="A19" s="84">
        <v>2016</v>
      </c>
      <c r="B19" s="81">
        <v>65.225912957822388</v>
      </c>
      <c r="C19" s="81">
        <v>71.001806841586884</v>
      </c>
      <c r="D19" s="81">
        <v>67.822552596780113</v>
      </c>
      <c r="E19" s="81">
        <v>30.932587631591158</v>
      </c>
      <c r="F19" s="81">
        <v>26.864549846400749</v>
      </c>
      <c r="G19" s="81">
        <v>29.054516167834159</v>
      </c>
      <c r="H19" s="81">
        <v>18.303002102890026</v>
      </c>
      <c r="I19" s="81">
        <v>9.4267317907933315</v>
      </c>
      <c r="J19" s="81">
        <v>14.223375504750669</v>
      </c>
      <c r="K19" s="81">
        <v>12.62958552870092</v>
      </c>
      <c r="L19" s="81">
        <v>17.437818055607398</v>
      </c>
      <c r="M19" s="81">
        <v>14.831140663083339</v>
      </c>
      <c r="N19" s="81">
        <v>11.291939167781338</v>
      </c>
      <c r="O19" s="81">
        <v>3.5739933734095861</v>
      </c>
      <c r="P19" s="81">
        <v>7.7291690732986211</v>
      </c>
      <c r="Q19" s="81">
        <v>11.074026678681664</v>
      </c>
      <c r="R19" s="81">
        <v>21.97062861210193</v>
      </c>
      <c r="S19" s="81">
        <v>16.201121216908046</v>
      </c>
      <c r="T19" s="81">
        <v>8.5666217851279249</v>
      </c>
      <c r="U19" s="81">
        <v>1.3199278608892078</v>
      </c>
      <c r="V19" s="81">
        <v>5.1242258776273184</v>
      </c>
      <c r="W19" s="81">
        <v>3.8414994105872409</v>
      </c>
      <c r="X19" s="81">
        <v>2.1336433120126563</v>
      </c>
      <c r="Y19" s="81">
        <v>3.1229312353838128</v>
      </c>
    </row>
    <row r="20" spans="1:26" s="960" customFormat="1" x14ac:dyDescent="0.2">
      <c r="A20" s="84">
        <v>2017</v>
      </c>
      <c r="B20" s="81">
        <v>64.335368961247823</v>
      </c>
      <c r="C20" s="81">
        <v>70.449173923150425</v>
      </c>
      <c r="D20" s="81">
        <v>67.235254875673249</v>
      </c>
      <c r="E20" s="81">
        <v>31.522397380004318</v>
      </c>
      <c r="F20" s="81">
        <v>27.053410621388579</v>
      </c>
      <c r="G20" s="81">
        <v>29.372467299196757</v>
      </c>
      <c r="H20" s="81">
        <v>18.834172802705112</v>
      </c>
      <c r="I20" s="81">
        <v>8.5318061142531789</v>
      </c>
      <c r="J20" s="81">
        <v>14.092810884997839</v>
      </c>
      <c r="K20" s="81">
        <v>12.688224577299142</v>
      </c>
      <c r="L20" s="81">
        <v>18.521604507135326</v>
      </c>
      <c r="M20" s="81">
        <v>15.279656414198595</v>
      </c>
      <c r="N20" s="81">
        <v>12.829934015468655</v>
      </c>
      <c r="O20" s="81">
        <v>3.8735070251548183</v>
      </c>
      <c r="P20" s="81">
        <v>8.6718359764407165</v>
      </c>
      <c r="Q20" s="81">
        <v>9.7893656047516515</v>
      </c>
      <c r="R20" s="81">
        <v>21.496228022744607</v>
      </c>
      <c r="S20" s="81">
        <v>15.125759278367179</v>
      </c>
      <c r="T20" s="81">
        <v>8.903097759783936</v>
      </c>
      <c r="U20" s="81">
        <v>1.683675573489118</v>
      </c>
      <c r="V20" s="81">
        <v>5.5748720443885427</v>
      </c>
      <c r="W20" s="81">
        <v>4.1422336587474202</v>
      </c>
      <c r="X20" s="81">
        <v>2.4974154554596844</v>
      </c>
      <c r="Y20" s="81">
        <v>3.3922778251292538</v>
      </c>
    </row>
    <row r="21" spans="1:26" x14ac:dyDescent="0.2">
      <c r="A21" s="84">
        <v>2018</v>
      </c>
      <c r="B21" s="81">
        <v>67.620636322328906</v>
      </c>
      <c r="C21" s="81">
        <v>69.329374143090135</v>
      </c>
      <c r="D21" s="81">
        <v>68.344867791998396</v>
      </c>
      <c r="E21" s="81">
        <v>29.268009228486243</v>
      </c>
      <c r="F21" s="81">
        <v>27.950011742478186</v>
      </c>
      <c r="G21" s="81">
        <v>28.683860227115311</v>
      </c>
      <c r="H21" s="81">
        <v>17.736611877064071</v>
      </c>
      <c r="I21" s="81">
        <v>9.0288610223175549</v>
      </c>
      <c r="J21" s="81">
        <v>13.742829537934606</v>
      </c>
      <c r="K21" s="81">
        <v>11.5313973514219</v>
      </c>
      <c r="L21" s="81">
        <v>18.921150720160838</v>
      </c>
      <c r="M21" s="81">
        <v>14.941030689181058</v>
      </c>
      <c r="N21" s="81">
        <v>10.744950999155229</v>
      </c>
      <c r="O21" s="81">
        <v>4.2781730476003723</v>
      </c>
      <c r="P21" s="81">
        <v>7.8508487775980891</v>
      </c>
      <c r="Q21" s="81">
        <v>8.4376616192122285</v>
      </c>
      <c r="R21" s="81">
        <v>21.647754226833669</v>
      </c>
      <c r="S21" s="81">
        <v>14.461568301789779</v>
      </c>
      <c r="T21" s="81">
        <v>10.085396610118538</v>
      </c>
      <c r="U21" s="81">
        <v>2.0240844680442613</v>
      </c>
      <c r="V21" s="81">
        <v>6.3714431477277662</v>
      </c>
      <c r="W21" s="81">
        <v>3.1113544491842671</v>
      </c>
      <c r="X21" s="81">
        <v>2.7206141144311742</v>
      </c>
      <c r="Y21" s="81">
        <v>2.971271980884763</v>
      </c>
      <c r="Z21" s="1007"/>
    </row>
    <row r="22" spans="1:26" ht="6" customHeight="1" x14ac:dyDescent="0.2">
      <c r="A22" s="274"/>
      <c r="B22" s="274"/>
      <c r="C22" s="274"/>
      <c r="D22" s="274"/>
      <c r="E22" s="274"/>
      <c r="F22" s="274"/>
      <c r="G22" s="274"/>
      <c r="H22" s="274"/>
      <c r="I22" s="274"/>
      <c r="J22" s="274"/>
      <c r="K22" s="274"/>
      <c r="L22" s="274"/>
      <c r="M22" s="274"/>
      <c r="N22" s="274"/>
      <c r="O22" s="274"/>
      <c r="P22" s="274"/>
      <c r="Q22" s="274"/>
      <c r="R22" s="274"/>
      <c r="S22" s="274"/>
      <c r="T22" s="274"/>
      <c r="U22" s="274"/>
      <c r="V22" s="274"/>
      <c r="W22" s="274"/>
      <c r="X22" s="274"/>
      <c r="Y22" s="274"/>
    </row>
    <row r="23" spans="1:26" ht="30" customHeight="1" x14ac:dyDescent="0.2">
      <c r="A23" s="1340" t="s">
        <v>252</v>
      </c>
      <c r="B23" s="1340"/>
      <c r="C23" s="1340"/>
      <c r="D23" s="1340"/>
      <c r="E23" s="1340"/>
      <c r="F23" s="1340"/>
      <c r="G23" s="1340"/>
      <c r="H23" s="1340"/>
      <c r="I23" s="1340"/>
      <c r="J23" s="1340"/>
      <c r="K23" s="1340"/>
      <c r="L23" s="1340"/>
      <c r="M23" s="1340"/>
      <c r="N23" s="1340"/>
      <c r="O23" s="1340"/>
      <c r="P23" s="1340"/>
      <c r="Q23" s="1340"/>
      <c r="R23" s="1340"/>
      <c r="S23" s="1340"/>
      <c r="T23" s="1340"/>
      <c r="U23" s="1340"/>
      <c r="V23" s="1340"/>
      <c r="W23" s="1340"/>
      <c r="X23" s="1340"/>
      <c r="Y23" s="1340"/>
    </row>
    <row r="24" spans="1:26" s="37" customFormat="1" ht="12.75" customHeight="1" x14ac:dyDescent="0.25">
      <c r="A24" s="1331" t="s">
        <v>323</v>
      </c>
      <c r="B24" s="1331"/>
      <c r="C24" s="1331"/>
      <c r="D24" s="1331"/>
      <c r="E24" s="1331"/>
      <c r="F24" s="1331"/>
      <c r="G24" s="1331"/>
      <c r="H24" s="1331"/>
      <c r="I24" s="1331"/>
      <c r="J24" s="1331"/>
      <c r="K24" s="1331"/>
      <c r="L24" s="1331"/>
      <c r="M24" s="1331"/>
      <c r="N24" s="1331"/>
      <c r="O24" s="1331"/>
      <c r="P24" s="1331"/>
      <c r="Q24" s="1331"/>
      <c r="R24" s="1331"/>
      <c r="S24" s="1331"/>
      <c r="T24" s="1331"/>
      <c r="U24" s="1331"/>
      <c r="V24" s="1331"/>
      <c r="W24" s="1331"/>
      <c r="X24" s="1331"/>
      <c r="Y24" s="1331"/>
    </row>
    <row r="25" spans="1:26" s="37" customFormat="1" ht="6" customHeight="1" x14ac:dyDescent="0.25">
      <c r="A25" s="218" t="s">
        <v>39</v>
      </c>
      <c r="B25" s="218"/>
      <c r="C25" s="218"/>
      <c r="D25" s="521"/>
      <c r="E25" s="216"/>
      <c r="F25" s="216"/>
      <c r="G25" s="544"/>
      <c r="H25" s="329"/>
      <c r="I25" s="329"/>
      <c r="J25" s="544"/>
      <c r="K25" s="329"/>
      <c r="L25" s="329"/>
      <c r="M25" s="544"/>
      <c r="N25" s="216"/>
      <c r="O25" s="216"/>
      <c r="P25" s="544"/>
      <c r="Q25" s="216"/>
      <c r="R25" s="216"/>
      <c r="S25" s="544"/>
      <c r="T25" s="216"/>
      <c r="U25" s="216"/>
      <c r="V25" s="544"/>
    </row>
    <row r="26" spans="1:26" s="37" customFormat="1" ht="12.75" customHeight="1" x14ac:dyDescent="0.25">
      <c r="A26" s="1331" t="s">
        <v>194</v>
      </c>
      <c r="B26" s="1331"/>
      <c r="C26" s="1331"/>
      <c r="D26" s="1331"/>
      <c r="E26" s="1331"/>
      <c r="F26" s="1331"/>
      <c r="G26" s="1331"/>
      <c r="H26" s="1331"/>
      <c r="I26" s="1331"/>
      <c r="J26" s="1331"/>
      <c r="K26" s="1331"/>
      <c r="L26" s="1331"/>
      <c r="M26" s="1331"/>
      <c r="N26" s="1331"/>
      <c r="O26" s="1331"/>
      <c r="P26" s="1331"/>
      <c r="Q26" s="1331"/>
      <c r="R26" s="1331"/>
      <c r="S26" s="1331"/>
      <c r="T26" s="1331"/>
      <c r="U26" s="1331"/>
      <c r="V26" s="1331"/>
      <c r="W26" s="1331"/>
      <c r="X26" s="1331"/>
      <c r="Y26" s="1331"/>
    </row>
    <row r="27" spans="1:26" x14ac:dyDescent="0.2">
      <c r="E27" s="1007"/>
      <c r="F27" s="725"/>
      <c r="H27" s="1007"/>
      <c r="I27" s="223"/>
      <c r="K27" s="1007"/>
      <c r="N27" s="1007"/>
      <c r="Q27" s="1007"/>
      <c r="T27" s="1007"/>
      <c r="W27" s="1007"/>
    </row>
    <row r="28" spans="1:26" x14ac:dyDescent="0.2">
      <c r="F28" s="725"/>
      <c r="G28" s="725"/>
      <c r="H28" s="725"/>
      <c r="I28" s="223"/>
    </row>
    <row r="29" spans="1:26" x14ac:dyDescent="0.2">
      <c r="I29" s="725"/>
      <c r="J29" s="725"/>
      <c r="K29" s="725"/>
      <c r="L29" s="725"/>
      <c r="M29" s="725"/>
    </row>
    <row r="30" spans="1:26" x14ac:dyDescent="0.2">
      <c r="I30" s="223"/>
    </row>
    <row r="31" spans="1:26" x14ac:dyDescent="0.2">
      <c r="I31" s="223"/>
    </row>
  </sheetData>
  <mergeCells count="13">
    <mergeCell ref="A23:Y23"/>
    <mergeCell ref="A24:Y24"/>
    <mergeCell ref="A26:Y26"/>
    <mergeCell ref="H3:J3"/>
    <mergeCell ref="K3:M3"/>
    <mergeCell ref="N3:P3"/>
    <mergeCell ref="Q3:S3"/>
    <mergeCell ref="T3:V3"/>
    <mergeCell ref="O1:T1"/>
    <mergeCell ref="A2:Y2"/>
    <mergeCell ref="B3:D3"/>
    <mergeCell ref="E3:G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6"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C15"/>
  <sheetViews>
    <sheetView workbookViewId="0">
      <pane ySplit="4" topLeftCell="A5" activePane="bottomLeft" state="frozen"/>
      <selection activeCell="A2" sqref="A2:XFD2"/>
      <selection pane="bottomLeft" activeCell="K22" sqref="K22"/>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8" width="6.7109375" style="18" customWidth="1"/>
    <col min="19" max="19" width="6.7109375" style="553" customWidth="1"/>
    <col min="20" max="21" width="6.7109375" style="18" customWidth="1"/>
    <col min="22" max="22" width="6.7109375" style="553" customWidth="1"/>
    <col min="23" max="24" width="6.7109375" style="18" customWidth="1"/>
    <col min="25" max="25" width="6.7109375" style="553" customWidth="1"/>
    <col min="26" max="27" width="6.7109375" style="18" customWidth="1"/>
    <col min="28" max="28" width="6.7109375" style="553" customWidth="1"/>
    <col min="29" max="29" width="6.7109375" style="18" customWidth="1"/>
    <col min="30" max="16384" width="9.140625" style="18"/>
  </cols>
  <sheetData>
    <row r="1" spans="1:29" s="74" customFormat="1" ht="30" customHeight="1" x14ac:dyDescent="0.25">
      <c r="A1" s="349"/>
      <c r="B1" s="116"/>
      <c r="C1" s="116"/>
      <c r="D1" s="116"/>
      <c r="E1" s="116"/>
      <c r="F1" s="116"/>
      <c r="G1" s="116"/>
      <c r="H1" s="244"/>
      <c r="I1" s="244"/>
      <c r="J1" s="550"/>
      <c r="K1" s="331"/>
      <c r="L1" s="331"/>
      <c r="M1" s="550"/>
      <c r="N1" s="331"/>
      <c r="O1" s="1311" t="s">
        <v>328</v>
      </c>
      <c r="P1" s="1311"/>
      <c r="Q1" s="1312"/>
      <c r="R1" s="1312"/>
      <c r="S1" s="1312"/>
      <c r="T1" s="1322"/>
      <c r="U1" s="244"/>
      <c r="V1" s="550"/>
      <c r="W1" s="244"/>
      <c r="X1" s="244"/>
      <c r="Y1" s="550"/>
    </row>
    <row r="2" spans="1:29" s="243" customFormat="1" ht="15" customHeight="1" x14ac:dyDescent="0.2">
      <c r="A2" s="1317" t="s">
        <v>518</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row>
    <row r="3" spans="1:29" ht="42.95" customHeight="1" x14ac:dyDescent="0.2">
      <c r="B3" s="1354" t="s">
        <v>10</v>
      </c>
      <c r="C3" s="1354"/>
      <c r="D3" s="1354"/>
      <c r="E3" s="1354" t="s">
        <v>287</v>
      </c>
      <c r="F3" s="1354"/>
      <c r="G3" s="1354"/>
      <c r="H3" s="1354" t="s">
        <v>267</v>
      </c>
      <c r="I3" s="1354"/>
      <c r="J3" s="1354"/>
      <c r="K3" s="1354" t="s">
        <v>298</v>
      </c>
      <c r="L3" s="1354"/>
      <c r="M3" s="1354"/>
      <c r="N3" s="1354" t="s">
        <v>322</v>
      </c>
      <c r="O3" s="1354"/>
      <c r="P3" s="1354"/>
      <c r="Q3" s="1354" t="s">
        <v>288</v>
      </c>
      <c r="R3" s="1354"/>
      <c r="S3" s="1354"/>
      <c r="T3" s="1354" t="s">
        <v>398</v>
      </c>
      <c r="U3" s="1354"/>
      <c r="V3" s="1354"/>
      <c r="W3" s="1354" t="s">
        <v>397</v>
      </c>
      <c r="X3" s="1354"/>
      <c r="Y3" s="1354"/>
      <c r="Z3" s="1354" t="s">
        <v>35</v>
      </c>
      <c r="AA3" s="1354"/>
      <c r="AB3" s="1354"/>
      <c r="AC3" s="241"/>
    </row>
    <row r="4" spans="1:29" ht="15" customHeight="1" x14ac:dyDescent="0.2">
      <c r="A4" s="107" t="s">
        <v>39</v>
      </c>
      <c r="B4" s="18" t="s">
        <v>28</v>
      </c>
      <c r="C4" s="18" t="s">
        <v>29</v>
      </c>
      <c r="D4" s="549" t="s">
        <v>382</v>
      </c>
      <c r="E4" s="18" t="s">
        <v>28</v>
      </c>
      <c r="F4" s="18" t="s">
        <v>29</v>
      </c>
      <c r="G4" s="549" t="s">
        <v>382</v>
      </c>
      <c r="H4" s="18" t="s">
        <v>28</v>
      </c>
      <c r="I4" s="18" t="s">
        <v>29</v>
      </c>
      <c r="J4" s="549" t="s">
        <v>382</v>
      </c>
      <c r="K4" s="18" t="s">
        <v>28</v>
      </c>
      <c r="L4" s="18" t="s">
        <v>29</v>
      </c>
      <c r="M4" s="549" t="s">
        <v>382</v>
      </c>
      <c r="N4" s="18" t="s">
        <v>28</v>
      </c>
      <c r="O4" s="18" t="s">
        <v>29</v>
      </c>
      <c r="P4" s="549" t="s">
        <v>382</v>
      </c>
      <c r="Q4" s="18" t="s">
        <v>28</v>
      </c>
      <c r="R4" s="18" t="s">
        <v>29</v>
      </c>
      <c r="S4" s="549" t="s">
        <v>382</v>
      </c>
      <c r="T4" s="18" t="s">
        <v>28</v>
      </c>
      <c r="U4" s="18" t="s">
        <v>29</v>
      </c>
      <c r="V4" s="549" t="s">
        <v>382</v>
      </c>
      <c r="W4" s="18" t="s">
        <v>28</v>
      </c>
      <c r="X4" s="18" t="s">
        <v>29</v>
      </c>
      <c r="Y4" s="549" t="s">
        <v>382</v>
      </c>
      <c r="Z4" s="18" t="s">
        <v>28</v>
      </c>
      <c r="AA4" s="18" t="s">
        <v>29</v>
      </c>
      <c r="AB4" s="549" t="s">
        <v>382</v>
      </c>
    </row>
    <row r="5" spans="1:29" ht="6" customHeight="1" x14ac:dyDescent="0.2">
      <c r="A5" s="231"/>
      <c r="B5" s="231"/>
      <c r="C5" s="231"/>
      <c r="D5" s="231"/>
      <c r="E5" s="231"/>
      <c r="F5" s="231"/>
      <c r="G5" s="231"/>
      <c r="H5" s="249"/>
      <c r="I5" s="249"/>
      <c r="J5" s="249"/>
      <c r="K5" s="249"/>
      <c r="L5" s="249"/>
      <c r="M5" s="249"/>
      <c r="N5" s="249"/>
      <c r="O5" s="249"/>
      <c r="P5" s="249"/>
      <c r="Q5" s="249"/>
      <c r="R5" s="249"/>
      <c r="S5" s="249"/>
      <c r="T5" s="249"/>
      <c r="U5" s="249"/>
      <c r="V5" s="249"/>
      <c r="W5" s="249"/>
      <c r="X5" s="249"/>
      <c r="Y5" s="249"/>
      <c r="Z5" s="249"/>
      <c r="AA5" s="249"/>
      <c r="AB5" s="75"/>
      <c r="AC5" s="75"/>
    </row>
    <row r="6" spans="1:29" ht="12.75" customHeight="1" x14ac:dyDescent="0.2">
      <c r="A6" s="286">
        <v>2012</v>
      </c>
      <c r="B6" s="247">
        <v>1109</v>
      </c>
      <c r="C6" s="247">
        <v>1253</v>
      </c>
      <c r="D6" s="247">
        <v>2365</v>
      </c>
      <c r="E6" s="247">
        <v>64.950723899516333</v>
      </c>
      <c r="F6" s="247">
        <v>64.765771896986919</v>
      </c>
      <c r="G6" s="247">
        <v>64.903425435492096</v>
      </c>
      <c r="H6" s="247">
        <f>Q6+T6+W6</f>
        <v>31.852619404836375</v>
      </c>
      <c r="I6" s="247">
        <f>R6+U6+X6</f>
        <v>33.510014555804155</v>
      </c>
      <c r="J6" s="247">
        <v>32.635331474010812</v>
      </c>
      <c r="K6" s="247">
        <v>20.101036047328975</v>
      </c>
      <c r="L6" s="247">
        <v>15.667515851024355</v>
      </c>
      <c r="M6" s="247">
        <v>17.873388509760542</v>
      </c>
      <c r="N6" s="247">
        <v>11.751583357507393</v>
      </c>
      <c r="O6" s="247">
        <v>17.842498704779612</v>
      </c>
      <c r="P6" s="247">
        <v>14.761942964250153</v>
      </c>
      <c r="Q6" s="247">
        <v>12.839963200230168</v>
      </c>
      <c r="R6" s="247">
        <v>3.459890725797901</v>
      </c>
      <c r="S6" s="247">
        <v>8.1646409816402841</v>
      </c>
      <c r="T6" s="247">
        <v>11.902587386848984</v>
      </c>
      <c r="U6" s="247">
        <v>29.529314017000036</v>
      </c>
      <c r="V6" s="247">
        <v>20.642486788733581</v>
      </c>
      <c r="W6" s="247">
        <v>7.110068817757222</v>
      </c>
      <c r="X6" s="247">
        <v>0.52080981300621565</v>
      </c>
      <c r="Y6" s="247">
        <v>3.8282037036367456</v>
      </c>
      <c r="Z6" s="247">
        <v>3.1966566956456823</v>
      </c>
      <c r="AA6" s="247">
        <v>1.7242135472070936</v>
      </c>
      <c r="AB6" s="247">
        <v>2.4612430904981624</v>
      </c>
      <c r="AC6" s="76"/>
    </row>
    <row r="7" spans="1:29" ht="12.75" customHeight="1" x14ac:dyDescent="0.2">
      <c r="A7" s="242">
        <v>2013</v>
      </c>
      <c r="B7" s="247">
        <v>1401</v>
      </c>
      <c r="C7" s="247">
        <v>1473</v>
      </c>
      <c r="D7" s="247">
        <v>2885</v>
      </c>
      <c r="E7" s="247">
        <v>63.889787883355439</v>
      </c>
      <c r="F7" s="247">
        <v>66.288034241084873</v>
      </c>
      <c r="G7" s="247">
        <v>65.006808142655629</v>
      </c>
      <c r="H7" s="247">
        <f>Q7+T7+W7</f>
        <v>31.775789428504311</v>
      </c>
      <c r="I7" s="247">
        <f>R7+U7+X7</f>
        <v>30.639288873756584</v>
      </c>
      <c r="J7" s="247">
        <v>31.247053074971426</v>
      </c>
      <c r="K7" s="247">
        <v>18.92175981732408</v>
      </c>
      <c r="L7" s="247">
        <v>13.635721036013704</v>
      </c>
      <c r="M7" s="247">
        <v>16.30965019227051</v>
      </c>
      <c r="N7" s="247">
        <v>12.85402961118019</v>
      </c>
      <c r="O7" s="247">
        <v>17.003567837742896</v>
      </c>
      <c r="P7" s="247">
        <v>14.937402882701154</v>
      </c>
      <c r="Q7" s="247">
        <v>11.843803412560543</v>
      </c>
      <c r="R7" s="247">
        <v>3.3975667073431479</v>
      </c>
      <c r="S7" s="247">
        <v>7.7744236181082584</v>
      </c>
      <c r="T7" s="247">
        <v>11.295795357261223</v>
      </c>
      <c r="U7" s="247">
        <v>26.272400905854663</v>
      </c>
      <c r="V7" s="247">
        <v>18.553625348116856</v>
      </c>
      <c r="W7" s="247">
        <v>8.6361906586825441</v>
      </c>
      <c r="X7" s="247">
        <v>0.9693212605587701</v>
      </c>
      <c r="Y7" s="247">
        <v>4.9190041087466501</v>
      </c>
      <c r="Z7" s="247">
        <v>4.3344226881385906</v>
      </c>
      <c r="AA7" s="247">
        <v>3.0726768851576685</v>
      </c>
      <c r="AB7" s="247">
        <v>3.7461387823698939</v>
      </c>
      <c r="AC7" s="76"/>
    </row>
    <row r="8" spans="1:29" ht="12.75" customHeight="1" x14ac:dyDescent="0.2">
      <c r="A8" s="242">
        <v>2014</v>
      </c>
      <c r="B8" s="247">
        <v>1241</v>
      </c>
      <c r="C8" s="247">
        <v>1288</v>
      </c>
      <c r="D8" s="247">
        <v>2539</v>
      </c>
      <c r="E8" s="724">
        <v>62.050280625475992</v>
      </c>
      <c r="F8" s="724">
        <v>69.829819087913435</v>
      </c>
      <c r="G8" s="724">
        <v>65.928332603023378</v>
      </c>
      <c r="H8" s="724">
        <v>35.297156788257986</v>
      </c>
      <c r="I8" s="247">
        <v>28.038267487958919</v>
      </c>
      <c r="J8" s="247">
        <v>32</v>
      </c>
      <c r="K8" s="247">
        <v>20.924660263859547</v>
      </c>
      <c r="L8" s="247">
        <v>10.550609328992511</v>
      </c>
      <c r="M8" s="247">
        <v>15.791598561681935</v>
      </c>
      <c r="N8" s="247">
        <v>14.372496524398205</v>
      </c>
      <c r="O8" s="247">
        <v>17.487658158966347</v>
      </c>
      <c r="P8" s="247">
        <v>15.855827233442174</v>
      </c>
      <c r="Q8" s="247">
        <v>13.009457233955279</v>
      </c>
      <c r="R8" s="247">
        <v>2.4478110208850166</v>
      </c>
      <c r="S8" s="247">
        <v>7.7357585836906857</v>
      </c>
      <c r="T8" s="247">
        <v>13.611994056634046</v>
      </c>
      <c r="U8" s="247">
        <v>24.504387786042198</v>
      </c>
      <c r="V8" s="247">
        <v>18.983373025612352</v>
      </c>
      <c r="W8" s="247">
        <v>8.6757054976684262</v>
      </c>
      <c r="X8" s="247">
        <v>1.0860686810316671</v>
      </c>
      <c r="Y8" s="247">
        <v>4.9282941858210236</v>
      </c>
      <c r="Z8" s="247">
        <v>2.6525625862683611</v>
      </c>
      <c r="AA8" s="247">
        <v>2.1319134241270072</v>
      </c>
      <c r="AB8" s="247">
        <v>2.4242416018548587</v>
      </c>
      <c r="AC8" s="246"/>
    </row>
    <row r="9" spans="1:29" x14ac:dyDescent="0.2">
      <c r="A9" s="440">
        <v>2015</v>
      </c>
      <c r="B9" s="247">
        <v>1395</v>
      </c>
      <c r="C9" s="247">
        <v>1460</v>
      </c>
      <c r="D9" s="247">
        <v>2870</v>
      </c>
      <c r="E9" s="724">
        <v>65.336391433585945</v>
      </c>
      <c r="F9" s="724">
        <v>70.407674045793442</v>
      </c>
      <c r="G9" s="724">
        <v>67.822949522906313</v>
      </c>
      <c r="H9" s="724">
        <v>30.911331106112261</v>
      </c>
      <c r="I9" s="247">
        <v>27.908773931213094</v>
      </c>
      <c r="J9" s="247">
        <v>29</v>
      </c>
      <c r="K9" s="247">
        <v>19.476001736087618</v>
      </c>
      <c r="L9" s="247">
        <v>11.514193385095099</v>
      </c>
      <c r="M9" s="247">
        <v>15.550810612130306</v>
      </c>
      <c r="N9" s="247">
        <v>11.435329370024668</v>
      </c>
      <c r="O9" s="247">
        <v>16.394580546117936</v>
      </c>
      <c r="P9" s="247">
        <v>13.905202391999078</v>
      </c>
      <c r="Q9" s="247">
        <v>12.99220788601693</v>
      </c>
      <c r="R9" s="247">
        <v>3.1351109092844434</v>
      </c>
      <c r="S9" s="247">
        <v>8.1393711504530906</v>
      </c>
      <c r="T9" s="247">
        <v>9.8737897689458052</v>
      </c>
      <c r="U9" s="247">
        <v>23.839505558092934</v>
      </c>
      <c r="V9" s="247">
        <v>16.790609394371899</v>
      </c>
      <c r="W9" s="247">
        <v>8.0453334511495882</v>
      </c>
      <c r="X9" s="247">
        <v>0.93415746383569265</v>
      </c>
      <c r="Y9" s="247">
        <v>4.5260324593044112</v>
      </c>
      <c r="Z9" s="247">
        <v>3.752277460302412</v>
      </c>
      <c r="AA9" s="247">
        <v>1.6835520229930214</v>
      </c>
      <c r="AB9" s="247">
        <v>2.7210374729653464</v>
      </c>
    </row>
    <row r="10" spans="1:29" x14ac:dyDescent="0.2">
      <c r="A10" s="384">
        <v>2016</v>
      </c>
      <c r="B10" s="247">
        <v>1342</v>
      </c>
      <c r="C10" s="247">
        <v>1542</v>
      </c>
      <c r="D10" s="247">
        <v>2930</v>
      </c>
      <c r="E10" s="724">
        <v>66.995505513241</v>
      </c>
      <c r="F10" s="724">
        <v>72.776396053071352</v>
      </c>
      <c r="G10" s="724">
        <v>69.597838226612794</v>
      </c>
      <c r="H10" s="724">
        <v>29.651809590003175</v>
      </c>
      <c r="I10" s="247">
        <v>25.330333301543263</v>
      </c>
      <c r="J10" s="247">
        <v>28</v>
      </c>
      <c r="K10" s="247">
        <v>16.714131278470504</v>
      </c>
      <c r="L10" s="247">
        <v>8.2464782485951886</v>
      </c>
      <c r="M10" s="247">
        <v>12.824086739132529</v>
      </c>
      <c r="N10" s="247">
        <v>12.937678311532649</v>
      </c>
      <c r="O10" s="247">
        <v>17.083855052948024</v>
      </c>
      <c r="P10" s="247">
        <v>14.831119824877906</v>
      </c>
      <c r="Q10" s="247">
        <v>11.077259630166381</v>
      </c>
      <c r="R10" s="247">
        <v>3.3716451751538741</v>
      </c>
      <c r="S10" s="247">
        <v>7.4649552206077416</v>
      </c>
      <c r="T10" s="247">
        <v>10.596524157221541</v>
      </c>
      <c r="U10" s="247">
        <v>20.967665609980347</v>
      </c>
      <c r="V10" s="247">
        <v>15.504460653357096</v>
      </c>
      <c r="W10" s="247">
        <v>7.9780258026152504</v>
      </c>
      <c r="X10" s="247">
        <v>0.99102251640899564</v>
      </c>
      <c r="Y10" s="247">
        <v>4.6857906900455708</v>
      </c>
      <c r="Z10" s="247">
        <v>3.3526848967569354</v>
      </c>
      <c r="AA10" s="247">
        <v>1.8932706453841481</v>
      </c>
      <c r="AB10" s="247">
        <v>2.7469552093778304</v>
      </c>
    </row>
    <row r="11" spans="1:29" s="960" customFormat="1" x14ac:dyDescent="0.2">
      <c r="A11" s="484">
        <v>2017</v>
      </c>
      <c r="B11" s="247">
        <v>1575</v>
      </c>
      <c r="C11" s="247">
        <v>1694</v>
      </c>
      <c r="D11" s="247">
        <v>3326</v>
      </c>
      <c r="E11" s="724">
        <v>67.060093035945641</v>
      </c>
      <c r="F11" s="724">
        <v>70.743232634590385</v>
      </c>
      <c r="G11" s="724">
        <v>68.915838766003418</v>
      </c>
      <c r="H11" s="724">
        <v>29.604202697134259</v>
      </c>
      <c r="I11" s="247">
        <v>26.643356227029948</v>
      </c>
      <c r="J11" s="247">
        <v>28</v>
      </c>
      <c r="K11" s="247">
        <v>16.617364312374075</v>
      </c>
      <c r="L11" s="247">
        <v>7.8290014972808715</v>
      </c>
      <c r="M11" s="247">
        <v>12.490474318981585</v>
      </c>
      <c r="N11" s="247">
        <v>12.986838384760164</v>
      </c>
      <c r="O11" s="247">
        <v>18.814354729749024</v>
      </c>
      <c r="P11" s="247">
        <v>15.590497133510844</v>
      </c>
      <c r="Q11" s="247">
        <v>12.564975273517529</v>
      </c>
      <c r="R11" s="247">
        <v>3.4661325400512388</v>
      </c>
      <c r="S11" s="247">
        <v>8.1818938688038951</v>
      </c>
      <c r="T11" s="247">
        <v>8.9867024112207812</v>
      </c>
      <c r="U11" s="247">
        <v>21.47485395909921</v>
      </c>
      <c r="V11" s="247">
        <v>14.844467912549545</v>
      </c>
      <c r="W11" s="247">
        <v>8.0525250123958863</v>
      </c>
      <c r="X11" s="247">
        <v>1.7023697278794663</v>
      </c>
      <c r="Y11" s="247">
        <v>5.0546096711389481</v>
      </c>
      <c r="Z11" s="247">
        <v>3.3357042669211565</v>
      </c>
      <c r="AA11" s="247">
        <v>2.6134111383782241</v>
      </c>
      <c r="AB11" s="247">
        <v>3.0031897815058306</v>
      </c>
    </row>
    <row r="12" spans="1:29" s="703" customFormat="1" x14ac:dyDescent="0.2">
      <c r="A12" s="484">
        <v>2018</v>
      </c>
      <c r="B12" s="247">
        <v>1621</v>
      </c>
      <c r="C12" s="247">
        <v>1734</v>
      </c>
      <c r="D12" s="247">
        <v>3406</v>
      </c>
      <c r="E12" s="247">
        <v>68.468723672401453</v>
      </c>
      <c r="F12" s="247">
        <v>68.875848063908379</v>
      </c>
      <c r="G12" s="247">
        <v>68.542837642597803</v>
      </c>
      <c r="H12" s="247">
        <v>28.435757213677036</v>
      </c>
      <c r="I12" s="247">
        <v>28.34739590182317</v>
      </c>
      <c r="J12" s="247">
        <v>28.438778587007135</v>
      </c>
      <c r="K12" s="247">
        <v>16.620225125783087</v>
      </c>
      <c r="L12" s="247">
        <v>7.9049882560202729</v>
      </c>
      <c r="M12" s="247">
        <v>12.572313277457011</v>
      </c>
      <c r="N12" s="247">
        <v>11.815532087894006</v>
      </c>
      <c r="O12" s="247">
        <v>20.44240764580293</v>
      </c>
      <c r="P12" s="247">
        <v>15.866465309550154</v>
      </c>
      <c r="Q12" s="247">
        <v>10.846611398001302</v>
      </c>
      <c r="R12" s="247">
        <v>4.0781033010080696</v>
      </c>
      <c r="S12" s="247">
        <v>7.7637471523374622</v>
      </c>
      <c r="T12" s="247">
        <v>7.8513453050646023</v>
      </c>
      <c r="U12" s="247">
        <v>21.962421020371412</v>
      </c>
      <c r="V12" s="247">
        <v>14.430338351521982</v>
      </c>
      <c r="W12" s="247">
        <v>9.7378005106112244</v>
      </c>
      <c r="X12" s="247">
        <v>2.3068715804436839</v>
      </c>
      <c r="Y12" s="247">
        <v>6.2446930831477294</v>
      </c>
      <c r="Z12" s="247">
        <v>3.095519113920675</v>
      </c>
      <c r="AA12" s="247">
        <v>2.7767560342686322</v>
      </c>
      <c r="AB12" s="247">
        <v>3.0183837703938949</v>
      </c>
      <c r="AC12" s="1008"/>
    </row>
    <row r="13" spans="1:29" ht="6" customHeight="1" x14ac:dyDescent="0.2">
      <c r="A13" s="205"/>
      <c r="B13" s="205"/>
      <c r="C13" s="205"/>
      <c r="D13" s="205"/>
      <c r="E13" s="943"/>
      <c r="F13" s="943"/>
      <c r="G13" s="943"/>
      <c r="H13" s="943"/>
      <c r="I13" s="205"/>
      <c r="J13" s="205"/>
      <c r="K13" s="205"/>
      <c r="L13" s="205"/>
      <c r="M13" s="205"/>
      <c r="N13" s="205"/>
      <c r="O13" s="205"/>
      <c r="P13" s="205"/>
      <c r="Q13" s="205"/>
      <c r="R13" s="205"/>
      <c r="S13" s="205"/>
      <c r="T13" s="205"/>
      <c r="U13" s="205"/>
      <c r="V13" s="205"/>
      <c r="W13" s="205"/>
      <c r="X13" s="205"/>
      <c r="Y13" s="205"/>
      <c r="Z13" s="205"/>
      <c r="AA13" s="205"/>
      <c r="AB13" s="205"/>
    </row>
    <row r="14" spans="1:29" s="37" customFormat="1" ht="12.75" customHeight="1" x14ac:dyDescent="0.25">
      <c r="A14" s="1331" t="s">
        <v>194</v>
      </c>
      <c r="B14" s="1331"/>
      <c r="C14" s="1331"/>
      <c r="D14" s="1331"/>
      <c r="E14" s="1331"/>
      <c r="F14" s="1331"/>
      <c r="G14" s="1331"/>
      <c r="H14" s="1331"/>
      <c r="I14" s="1331"/>
      <c r="J14" s="1331"/>
      <c r="K14" s="1331"/>
      <c r="L14" s="1331"/>
      <c r="M14" s="1331"/>
      <c r="N14" s="1331"/>
      <c r="O14" s="1331"/>
      <c r="P14" s="1331"/>
      <c r="Q14" s="1331"/>
      <c r="R14" s="1331"/>
      <c r="S14" s="1331"/>
      <c r="T14" s="1331"/>
      <c r="U14" s="1331"/>
      <c r="V14" s="1331"/>
      <c r="W14" s="1331"/>
      <c r="X14" s="1331"/>
      <c r="Y14" s="1331"/>
      <c r="Z14" s="1331"/>
      <c r="AA14" s="1331"/>
      <c r="AB14" s="1331"/>
    </row>
    <row r="15" spans="1:29" x14ac:dyDescent="0.2">
      <c r="E15" s="1008"/>
      <c r="H15" s="1008"/>
      <c r="K15" s="1008"/>
      <c r="N15" s="1008"/>
      <c r="Q15" s="1008"/>
      <c r="T15" s="1008"/>
      <c r="W15" s="1008"/>
      <c r="Z15" s="1008"/>
    </row>
  </sheetData>
  <mergeCells count="12">
    <mergeCell ref="A14:AB14"/>
    <mergeCell ref="K3:M3"/>
    <mergeCell ref="N3:P3"/>
    <mergeCell ref="Q3:S3"/>
    <mergeCell ref="T3:V3"/>
    <mergeCell ref="W3:Y3"/>
    <mergeCell ref="O1:T1"/>
    <mergeCell ref="A2:AB2"/>
    <mergeCell ref="B3:D3"/>
    <mergeCell ref="E3:G3"/>
    <mergeCell ref="H3:J3"/>
    <mergeCell ref="Z3:AB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R26"/>
  <sheetViews>
    <sheetView workbookViewId="0">
      <pane ySplit="4" topLeftCell="A5" activePane="bottomLeft" state="frozen"/>
      <selection activeCell="A2" sqref="A2:XFD2"/>
      <selection pane="bottomLeft" activeCell="B18" sqref="B18"/>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8" width="8.7109375" style="18" customWidth="1"/>
    <col min="19" max="16384" width="9.140625" style="18"/>
  </cols>
  <sheetData>
    <row r="1" spans="1:18" s="74" customFormat="1" ht="30" customHeight="1" x14ac:dyDescent="0.25">
      <c r="A1" s="349"/>
      <c r="B1" s="187"/>
      <c r="C1" s="187"/>
      <c r="D1" s="550"/>
      <c r="E1" s="187"/>
      <c r="F1" s="187"/>
      <c r="G1" s="550"/>
      <c r="H1" s="187"/>
      <c r="I1" s="187"/>
      <c r="J1" s="550"/>
      <c r="K1" s="187"/>
      <c r="O1" s="1311" t="s">
        <v>328</v>
      </c>
      <c r="P1" s="1311"/>
      <c r="Q1" s="1312"/>
      <c r="R1" s="1312"/>
    </row>
    <row r="2" spans="1:18" s="186" customFormat="1" ht="29.25" customHeight="1" x14ac:dyDescent="0.2">
      <c r="A2" s="1317" t="s">
        <v>519</v>
      </c>
      <c r="B2" s="1317"/>
      <c r="C2" s="1317"/>
      <c r="D2" s="1317"/>
      <c r="E2" s="1317"/>
      <c r="F2" s="1317"/>
      <c r="G2" s="1317"/>
      <c r="H2" s="1317"/>
      <c r="I2" s="1317"/>
      <c r="J2" s="1317"/>
      <c r="K2" s="1317"/>
      <c r="L2" s="1317"/>
      <c r="M2" s="1317"/>
      <c r="N2" s="1317"/>
      <c r="O2" s="1317"/>
      <c r="P2" s="1317"/>
    </row>
    <row r="3" spans="1:18" ht="42.95" customHeight="1" x14ac:dyDescent="0.2">
      <c r="B3" s="1354" t="s">
        <v>19</v>
      </c>
      <c r="C3" s="1354"/>
      <c r="D3" s="1354"/>
      <c r="E3" s="1354" t="s">
        <v>92</v>
      </c>
      <c r="F3" s="1354"/>
      <c r="G3" s="1354"/>
      <c r="H3" s="1354" t="s">
        <v>265</v>
      </c>
      <c r="I3" s="1354"/>
      <c r="J3" s="1354"/>
      <c r="K3" s="1354" t="s">
        <v>266</v>
      </c>
      <c r="L3" s="1354"/>
      <c r="M3" s="1354"/>
      <c r="N3" s="1354" t="s">
        <v>35</v>
      </c>
      <c r="O3" s="1354"/>
      <c r="P3" s="1354"/>
    </row>
    <row r="4" spans="1:18" ht="15" customHeight="1" x14ac:dyDescent="0.2">
      <c r="A4" s="18" t="s">
        <v>39</v>
      </c>
      <c r="B4" s="147" t="s">
        <v>28</v>
      </c>
      <c r="C4" s="147" t="s">
        <v>29</v>
      </c>
      <c r="D4" s="147" t="s">
        <v>382</v>
      </c>
      <c r="E4" s="147" t="s">
        <v>28</v>
      </c>
      <c r="F4" s="147" t="s">
        <v>29</v>
      </c>
      <c r="G4" s="147" t="s">
        <v>382</v>
      </c>
      <c r="H4" s="147" t="s">
        <v>28</v>
      </c>
      <c r="I4" s="147" t="s">
        <v>29</v>
      </c>
      <c r="J4" s="147" t="s">
        <v>382</v>
      </c>
      <c r="K4" s="147" t="s">
        <v>28</v>
      </c>
      <c r="L4" s="147" t="s">
        <v>29</v>
      </c>
      <c r="M4" s="147" t="s">
        <v>382</v>
      </c>
      <c r="N4" s="147" t="s">
        <v>28</v>
      </c>
      <c r="O4" s="147" t="s">
        <v>29</v>
      </c>
      <c r="P4" s="147" t="s">
        <v>382</v>
      </c>
    </row>
    <row r="5" spans="1:18" ht="6" customHeight="1" x14ac:dyDescent="0.2">
      <c r="A5" s="231"/>
      <c r="B5" s="294"/>
      <c r="C5" s="294"/>
      <c r="D5" s="294"/>
      <c r="E5" s="294"/>
      <c r="F5" s="294"/>
      <c r="G5" s="294"/>
      <c r="H5" s="294"/>
      <c r="I5" s="294"/>
      <c r="J5" s="294"/>
      <c r="K5" s="294"/>
      <c r="L5" s="294"/>
      <c r="M5" s="294"/>
      <c r="N5" s="294"/>
      <c r="O5" s="294"/>
      <c r="P5" s="7"/>
    </row>
    <row r="6" spans="1:18" ht="12.75" customHeight="1" x14ac:dyDescent="0.2">
      <c r="A6" s="384">
        <v>2014</v>
      </c>
      <c r="B6" s="710">
        <v>73.517733765050608</v>
      </c>
      <c r="C6" s="710">
        <v>78.790478130826372</v>
      </c>
      <c r="D6" s="710">
        <v>76.07946864276434</v>
      </c>
      <c r="E6" s="710">
        <v>25.215639378842408</v>
      </c>
      <c r="F6" s="710">
        <v>20.097752821355332</v>
      </c>
      <c r="G6" s="710">
        <v>22.731422634543865</v>
      </c>
      <c r="H6" s="710">
        <v>21.095192943365841</v>
      </c>
      <c r="I6" s="710">
        <v>17.606679496960712</v>
      </c>
      <c r="J6" s="710">
        <v>19.406067670289239</v>
      </c>
      <c r="K6" s="710">
        <v>7.9250843655276224</v>
      </c>
      <c r="L6" s="710">
        <v>7.374154132319978</v>
      </c>
      <c r="M6" s="710">
        <v>7.6619523433765604</v>
      </c>
      <c r="N6" s="710">
        <v>1.2666268561116345</v>
      </c>
      <c r="O6" s="710">
        <v>1.1117690478183511</v>
      </c>
      <c r="P6" s="710">
        <v>1.1891087226978929</v>
      </c>
    </row>
    <row r="7" spans="1:18" ht="12.75" customHeight="1" x14ac:dyDescent="0.2">
      <c r="A7" s="440">
        <v>2015</v>
      </c>
      <c r="B7" s="710">
        <v>68.459715470687613</v>
      </c>
      <c r="C7" s="710">
        <v>75.455396640087486</v>
      </c>
      <c r="D7" s="710">
        <v>71.781715109774751</v>
      </c>
      <c r="E7" s="710">
        <v>29.544561517952094</v>
      </c>
      <c r="F7" s="710">
        <v>22.506525163868222</v>
      </c>
      <c r="G7" s="710">
        <v>26.172692917549671</v>
      </c>
      <c r="H7" s="710">
        <v>21.906572758490864</v>
      </c>
      <c r="I7" s="710">
        <v>16.719813193140816</v>
      </c>
      <c r="J7" s="710">
        <v>19.448472569855419</v>
      </c>
      <c r="K7" s="710">
        <v>8.1191626704375928</v>
      </c>
      <c r="L7" s="710">
        <v>5.166123015741249</v>
      </c>
      <c r="M7" s="710">
        <v>6.7523303885948751</v>
      </c>
      <c r="N7" s="710">
        <v>1.9957230113597599</v>
      </c>
      <c r="O7" s="710">
        <v>2.0380781960433474</v>
      </c>
      <c r="P7" s="710">
        <v>2.0455919726727947</v>
      </c>
    </row>
    <row r="8" spans="1:18" s="611" customFormat="1" ht="12.75" customHeight="1" x14ac:dyDescent="0.2">
      <c r="A8" s="484">
        <v>2016</v>
      </c>
      <c r="B8" s="710">
        <v>69.94850656763127</v>
      </c>
      <c r="C8" s="710">
        <v>74.910388340927298</v>
      </c>
      <c r="D8" s="710">
        <v>72.032364325487535</v>
      </c>
      <c r="E8" s="710">
        <v>28.63208441466173</v>
      </c>
      <c r="F8" s="710">
        <v>23.8854734086764</v>
      </c>
      <c r="G8" s="710">
        <v>26.63941054162115</v>
      </c>
      <c r="H8" s="710">
        <v>20.447909428776423</v>
      </c>
      <c r="I8" s="710">
        <v>16.543350738828799</v>
      </c>
      <c r="J8" s="710">
        <v>18.848220908648006</v>
      </c>
      <c r="K8" s="710">
        <v>7.3978194399627437</v>
      </c>
      <c r="L8" s="710">
        <v>4.6937651989501497</v>
      </c>
      <c r="M8" s="710">
        <v>6.3868182345971025</v>
      </c>
      <c r="N8" s="710">
        <v>1.419409017706172</v>
      </c>
      <c r="O8" s="710">
        <v>1.2041382503962399</v>
      </c>
      <c r="P8" s="710">
        <v>1.3282251328903312</v>
      </c>
    </row>
    <row r="9" spans="1:18" s="897" customFormat="1" ht="12.75" customHeight="1" x14ac:dyDescent="0.2">
      <c r="A9" s="484">
        <v>2017</v>
      </c>
      <c r="B9" s="710">
        <v>62.528887421591286</v>
      </c>
      <c r="C9" s="710">
        <v>70.098538905878399</v>
      </c>
      <c r="D9" s="710">
        <v>66.018941868060082</v>
      </c>
      <c r="E9" s="710">
        <v>34.796962693958399</v>
      </c>
      <c r="F9" s="710">
        <v>27.998640842677499</v>
      </c>
      <c r="G9" s="710">
        <v>31.662312214239059</v>
      </c>
      <c r="H9" s="710">
        <v>25.156817431495544</v>
      </c>
      <c r="I9" s="710">
        <v>19.334012911994598</v>
      </c>
      <c r="J9" s="710">
        <v>22.517962116263877</v>
      </c>
      <c r="K9" s="710">
        <v>10.46550016507098</v>
      </c>
      <c r="L9" s="710">
        <v>6.6938498131158699</v>
      </c>
      <c r="M9" s="710">
        <v>8.8177661659046382</v>
      </c>
      <c r="N9" s="710">
        <v>2.6741498844503138</v>
      </c>
      <c r="O9" s="710">
        <v>1.9028202514440999</v>
      </c>
      <c r="P9" s="710">
        <v>2.3187459177008494</v>
      </c>
      <c r="Q9" s="614"/>
    </row>
    <row r="10" spans="1:18" ht="12.75" customHeight="1" x14ac:dyDescent="0.2">
      <c r="A10" s="440">
        <v>2018</v>
      </c>
      <c r="B10" s="710">
        <v>61.062520529173298</v>
      </c>
      <c r="C10" s="710">
        <v>69.141680885053304</v>
      </c>
      <c r="D10" s="710">
        <v>64.801890571290997</v>
      </c>
      <c r="E10" s="710">
        <v>35.238560814059397</v>
      </c>
      <c r="F10" s="710">
        <v>28.5727075698859</v>
      </c>
      <c r="G10" s="710">
        <v>32.157338719534202</v>
      </c>
      <c r="H10" s="710">
        <v>25.657245492387901</v>
      </c>
      <c r="I10" s="710">
        <v>20.334292035182301</v>
      </c>
      <c r="J10" s="710">
        <v>23.257815398541901</v>
      </c>
      <c r="K10" s="710">
        <v>9.4421211860486096</v>
      </c>
      <c r="L10" s="710">
        <v>6.0090281440895303</v>
      </c>
      <c r="M10" s="710">
        <v>7.9981830027850496</v>
      </c>
      <c r="N10" s="710">
        <v>3.6989186567672898</v>
      </c>
      <c r="O10" s="710">
        <v>2.2856115450607901</v>
      </c>
      <c r="P10" s="710">
        <v>3.0407707091748399</v>
      </c>
      <c r="Q10" s="614"/>
    </row>
    <row r="11" spans="1:18" s="37" customFormat="1" ht="6" customHeight="1" x14ac:dyDescent="0.25">
      <c r="A11" s="210" t="s">
        <v>39</v>
      </c>
      <c r="B11" s="441"/>
      <c r="C11" s="441"/>
      <c r="D11" s="490"/>
      <c r="E11" s="441"/>
      <c r="F11" s="441"/>
      <c r="G11" s="490"/>
      <c r="H11" s="441"/>
      <c r="I11" s="441"/>
      <c r="J11" s="490"/>
      <c r="K11" s="441"/>
      <c r="L11" s="441"/>
      <c r="M11" s="490"/>
      <c r="N11" s="441"/>
      <c r="O11" s="208"/>
      <c r="P11" s="208"/>
    </row>
    <row r="12" spans="1:18" s="37" customFormat="1" ht="12.75" customHeight="1" x14ac:dyDescent="0.25">
      <c r="A12" s="1331" t="s">
        <v>194</v>
      </c>
      <c r="B12" s="1331"/>
      <c r="C12" s="1331"/>
      <c r="D12" s="1331"/>
      <c r="E12" s="1331"/>
      <c r="F12" s="1331"/>
      <c r="G12" s="1331"/>
      <c r="H12" s="1331"/>
      <c r="I12" s="1331"/>
      <c r="J12" s="1331"/>
      <c r="K12" s="1331"/>
      <c r="L12" s="1331"/>
      <c r="M12" s="1331"/>
      <c r="N12" s="1331"/>
      <c r="O12" s="1331"/>
      <c r="P12" s="1331"/>
    </row>
    <row r="13" spans="1:18" x14ac:dyDescent="0.2">
      <c r="F13" s="444"/>
      <c r="G13" s="444"/>
      <c r="I13" s="444"/>
      <c r="J13" s="444"/>
      <c r="O13" s="444"/>
      <c r="P13" s="444"/>
    </row>
    <row r="15" spans="1:18" x14ac:dyDescent="0.2">
      <c r="E15" s="909"/>
      <c r="G15" s="18"/>
      <c r="H15" s="553"/>
      <c r="J15" s="18"/>
      <c r="K15" s="553"/>
      <c r="M15" s="18"/>
      <c r="N15" s="553"/>
      <c r="P15" s="18"/>
    </row>
    <row r="16" spans="1:18" x14ac:dyDescent="0.2">
      <c r="E16" s="909"/>
      <c r="G16" s="18"/>
      <c r="H16" s="553"/>
      <c r="J16" s="18"/>
      <c r="K16" s="553"/>
      <c r="M16" s="18"/>
    </row>
    <row r="17" spans="2:16" x14ac:dyDescent="0.2">
      <c r="B17" s="710"/>
      <c r="C17" s="710"/>
      <c r="D17" s="710"/>
      <c r="E17" s="909"/>
      <c r="G17" s="18"/>
      <c r="H17" s="553"/>
      <c r="J17" s="18"/>
      <c r="K17" s="553"/>
      <c r="M17" s="18"/>
      <c r="N17" s="553"/>
      <c r="P17" s="18"/>
    </row>
    <row r="18" spans="2:16" x14ac:dyDescent="0.2">
      <c r="B18" s="1019"/>
      <c r="E18" s="909"/>
      <c r="G18" s="18"/>
      <c r="H18" s="553"/>
      <c r="J18" s="18"/>
      <c r="K18" s="553"/>
      <c r="M18" s="18"/>
      <c r="N18" s="553"/>
      <c r="P18" s="18"/>
    </row>
    <row r="19" spans="2:16" x14ac:dyDescent="0.2">
      <c r="E19" s="909"/>
      <c r="G19" s="18"/>
      <c r="H19" s="553"/>
      <c r="J19" s="18"/>
      <c r="K19" s="553"/>
      <c r="M19" s="18"/>
      <c r="N19" s="553"/>
      <c r="P19" s="18"/>
    </row>
    <row r="20" spans="2:16" x14ac:dyDescent="0.2">
      <c r="E20" s="909"/>
      <c r="G20" s="18"/>
      <c r="H20" s="553"/>
      <c r="J20" s="18"/>
      <c r="K20" s="553"/>
      <c r="M20" s="18"/>
      <c r="N20" s="553"/>
      <c r="P20" s="18"/>
    </row>
    <row r="21" spans="2:16" x14ac:dyDescent="0.2">
      <c r="B21" s="710"/>
      <c r="C21" s="710"/>
      <c r="D21" s="710"/>
      <c r="E21" s="553"/>
      <c r="G21" s="18"/>
      <c r="H21" s="553"/>
      <c r="J21" s="18"/>
      <c r="K21" s="553"/>
      <c r="M21" s="18"/>
      <c r="N21" s="553"/>
      <c r="P21" s="18"/>
    </row>
    <row r="22" spans="2:16" x14ac:dyDescent="0.2">
      <c r="E22" s="909"/>
      <c r="G22" s="18"/>
      <c r="H22" s="553"/>
      <c r="J22" s="18"/>
      <c r="K22" s="553"/>
      <c r="M22" s="18"/>
      <c r="N22" s="553"/>
      <c r="P22" s="18"/>
    </row>
    <row r="23" spans="2:16" x14ac:dyDescent="0.2">
      <c r="E23" s="909"/>
      <c r="G23" s="18"/>
      <c r="H23" s="553"/>
      <c r="J23" s="18"/>
      <c r="K23" s="553"/>
      <c r="M23" s="18"/>
      <c r="N23" s="553"/>
      <c r="P23" s="18"/>
    </row>
    <row r="24" spans="2:16" x14ac:dyDescent="0.2">
      <c r="B24" s="710"/>
      <c r="C24" s="710"/>
      <c r="D24" s="710"/>
      <c r="E24" s="553"/>
      <c r="G24" s="18"/>
      <c r="H24" s="553"/>
      <c r="J24" s="18"/>
      <c r="K24" s="553"/>
      <c r="M24" s="18"/>
      <c r="N24" s="553"/>
      <c r="P24" s="18"/>
    </row>
    <row r="25" spans="2:16" x14ac:dyDescent="0.2">
      <c r="E25" s="909"/>
      <c r="G25" s="18"/>
      <c r="H25" s="553"/>
      <c r="J25" s="18"/>
      <c r="K25" s="553"/>
      <c r="M25" s="18"/>
      <c r="N25" s="553"/>
      <c r="P25" s="18"/>
    </row>
    <row r="26" spans="2:16" x14ac:dyDescent="0.2">
      <c r="E26" s="909"/>
      <c r="G26" s="18"/>
      <c r="H26" s="553"/>
      <c r="J26" s="18"/>
      <c r="K26" s="553"/>
      <c r="M26" s="18"/>
      <c r="N26" s="553"/>
      <c r="P26" s="18"/>
    </row>
  </sheetData>
  <mergeCells count="8">
    <mergeCell ref="A12:P12"/>
    <mergeCell ref="O1:R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16"/>
  <sheetViews>
    <sheetView workbookViewId="0">
      <pane ySplit="4" topLeftCell="A5" activePane="bottomLeft" state="frozen"/>
      <selection activeCell="A2" sqref="A2:XFD2"/>
      <selection pane="bottomLeft" activeCell="B16" sqref="B16"/>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9" width="8.7109375" style="18" customWidth="1"/>
    <col min="20" max="16384" width="9.140625" style="18"/>
  </cols>
  <sheetData>
    <row r="1" spans="1:19" s="74" customFormat="1" ht="30" customHeight="1" x14ac:dyDescent="0.25">
      <c r="A1" s="349"/>
      <c r="B1" s="187"/>
      <c r="C1" s="187"/>
      <c r="D1" s="550"/>
      <c r="E1" s="187"/>
      <c r="F1" s="187"/>
      <c r="G1" s="550"/>
      <c r="H1" s="187"/>
      <c r="I1" s="187"/>
      <c r="J1" s="550"/>
      <c r="K1" s="187"/>
      <c r="O1" s="1311" t="s">
        <v>328</v>
      </c>
      <c r="P1" s="1311"/>
      <c r="Q1" s="1312"/>
      <c r="R1" s="1312"/>
      <c r="S1" s="1322"/>
    </row>
    <row r="2" spans="1:19" s="186" customFormat="1" ht="29.25" customHeight="1" x14ac:dyDescent="0.2">
      <c r="A2" s="1317" t="s">
        <v>520</v>
      </c>
      <c r="B2" s="1317"/>
      <c r="C2" s="1317"/>
      <c r="D2" s="1317"/>
      <c r="E2" s="1317"/>
      <c r="F2" s="1317"/>
      <c r="G2" s="1317"/>
      <c r="H2" s="1317"/>
      <c r="I2" s="1317"/>
      <c r="J2" s="1317"/>
      <c r="K2" s="1317"/>
      <c r="L2" s="1317"/>
      <c r="M2" s="1317"/>
      <c r="N2" s="1317"/>
      <c r="O2" s="1317"/>
      <c r="P2" s="1317"/>
    </row>
    <row r="3" spans="1:19" ht="42.95" customHeight="1" x14ac:dyDescent="0.2">
      <c r="B3" s="1354" t="s">
        <v>19</v>
      </c>
      <c r="C3" s="1354"/>
      <c r="D3" s="1354"/>
      <c r="E3" s="1354" t="s">
        <v>92</v>
      </c>
      <c r="F3" s="1354"/>
      <c r="G3" s="1354"/>
      <c r="H3" s="1354" t="s">
        <v>265</v>
      </c>
      <c r="I3" s="1354"/>
      <c r="J3" s="1354"/>
      <c r="K3" s="1354" t="s">
        <v>266</v>
      </c>
      <c r="L3" s="1354"/>
      <c r="M3" s="1354"/>
      <c r="N3" s="1354" t="s">
        <v>35</v>
      </c>
      <c r="O3" s="1354"/>
      <c r="P3" s="1354"/>
    </row>
    <row r="4" spans="1:19" ht="15" customHeight="1" x14ac:dyDescent="0.2">
      <c r="A4" s="18" t="s">
        <v>39</v>
      </c>
      <c r="B4" s="147" t="s">
        <v>28</v>
      </c>
      <c r="C4" s="147" t="s">
        <v>29</v>
      </c>
      <c r="D4" s="147" t="s">
        <v>382</v>
      </c>
      <c r="E4" s="147" t="s">
        <v>28</v>
      </c>
      <c r="F4" s="147" t="s">
        <v>29</v>
      </c>
      <c r="G4" s="147" t="s">
        <v>382</v>
      </c>
      <c r="H4" s="147" t="s">
        <v>28</v>
      </c>
      <c r="I4" s="147" t="s">
        <v>29</v>
      </c>
      <c r="J4" s="147" t="s">
        <v>382</v>
      </c>
      <c r="K4" s="147" t="s">
        <v>28</v>
      </c>
      <c r="L4" s="147" t="s">
        <v>29</v>
      </c>
      <c r="M4" s="147" t="s">
        <v>382</v>
      </c>
      <c r="N4" s="147" t="s">
        <v>28</v>
      </c>
      <c r="O4" s="147" t="s">
        <v>29</v>
      </c>
      <c r="P4" s="147" t="s">
        <v>382</v>
      </c>
    </row>
    <row r="5" spans="1:19" ht="6" customHeight="1" x14ac:dyDescent="0.2">
      <c r="A5" s="231"/>
      <c r="B5" s="294"/>
      <c r="C5" s="294"/>
      <c r="D5" s="294"/>
      <c r="E5" s="294"/>
      <c r="F5" s="294"/>
      <c r="G5" s="294"/>
      <c r="H5" s="294"/>
      <c r="I5" s="294"/>
      <c r="J5" s="294"/>
      <c r="K5" s="294"/>
      <c r="L5" s="294"/>
      <c r="M5" s="294"/>
      <c r="N5" s="294"/>
      <c r="O5" s="294"/>
      <c r="P5" s="7"/>
    </row>
    <row r="6" spans="1:19" ht="12.75" customHeight="1" x14ac:dyDescent="0.2">
      <c r="A6" s="385">
        <v>2014</v>
      </c>
      <c r="B6" s="386">
        <v>72.378198699230111</v>
      </c>
      <c r="C6" s="386">
        <v>78.091737273213084</v>
      </c>
      <c r="D6" s="386">
        <v>75</v>
      </c>
      <c r="E6" s="386">
        <v>26.747395047951063</v>
      </c>
      <c r="F6" s="386">
        <v>21.216543435896138</v>
      </c>
      <c r="G6" s="386">
        <v>24</v>
      </c>
      <c r="H6" s="386">
        <v>21.693132318150791</v>
      </c>
      <c r="I6" s="386">
        <v>17.183436527702536</v>
      </c>
      <c r="J6" s="386">
        <v>19</v>
      </c>
      <c r="K6" s="386">
        <v>8.2502140744406933</v>
      </c>
      <c r="L6" s="386">
        <v>6.2061901761532656</v>
      </c>
      <c r="M6" s="386">
        <v>7</v>
      </c>
      <c r="N6" s="386">
        <v>0.87440625281702666</v>
      </c>
      <c r="O6" s="386">
        <v>0.6917192908883687</v>
      </c>
      <c r="P6" s="386">
        <v>1</v>
      </c>
      <c r="Q6" s="386"/>
    </row>
    <row r="7" spans="1:19" x14ac:dyDescent="0.2">
      <c r="A7" s="440">
        <v>2015</v>
      </c>
      <c r="B7" s="386">
        <v>63.184302687753416</v>
      </c>
      <c r="C7" s="386">
        <v>73.494691620104177</v>
      </c>
      <c r="D7" s="386">
        <v>68</v>
      </c>
      <c r="E7" s="386">
        <v>36.216752661690748</v>
      </c>
      <c r="F7" s="386">
        <v>25.575475373221789</v>
      </c>
      <c r="G7" s="386">
        <v>31</v>
      </c>
      <c r="H7" s="386">
        <v>26.908480724470468</v>
      </c>
      <c r="I7" s="386">
        <v>19.382087501609437</v>
      </c>
      <c r="J7" s="386">
        <v>23</v>
      </c>
      <c r="K7" s="386">
        <v>6.7598217134019558</v>
      </c>
      <c r="L7" s="386">
        <v>5.4635483973404151</v>
      </c>
      <c r="M7" s="386">
        <v>6</v>
      </c>
      <c r="N7" s="386">
        <v>0.59894465055593349</v>
      </c>
      <c r="O7" s="386">
        <v>0.92983300667582036</v>
      </c>
      <c r="P7" s="386">
        <v>1</v>
      </c>
      <c r="Q7" s="386"/>
    </row>
    <row r="8" spans="1:19" s="611" customFormat="1" x14ac:dyDescent="0.2">
      <c r="A8" s="484">
        <v>2016</v>
      </c>
      <c r="B8" s="386">
        <v>56.999810041056044</v>
      </c>
      <c r="C8" s="386">
        <v>69.948752474882042</v>
      </c>
      <c r="D8" s="386">
        <v>63</v>
      </c>
      <c r="E8" s="386">
        <v>41.620377132899698</v>
      </c>
      <c r="F8" s="386">
        <v>28.839479180862813</v>
      </c>
      <c r="G8" s="386">
        <v>36</v>
      </c>
      <c r="H8" s="386">
        <v>27.791636784810731</v>
      </c>
      <c r="I8" s="386">
        <v>17.943347770275373</v>
      </c>
      <c r="J8" s="386">
        <v>23</v>
      </c>
      <c r="K8" s="386">
        <v>10.422175248130388</v>
      </c>
      <c r="L8" s="386">
        <v>4.3845441991199241</v>
      </c>
      <c r="M8" s="386">
        <v>8</v>
      </c>
      <c r="N8" s="386">
        <v>1.3798128260450901</v>
      </c>
      <c r="O8" s="386">
        <v>1.21176834425536</v>
      </c>
      <c r="P8" s="386">
        <v>1</v>
      </c>
      <c r="Q8" s="386"/>
    </row>
    <row r="9" spans="1:19" x14ac:dyDescent="0.2">
      <c r="A9" s="440">
        <v>2017</v>
      </c>
      <c r="B9" s="386">
        <v>55.626273236515502</v>
      </c>
      <c r="C9" s="386">
        <v>64.712501406827954</v>
      </c>
      <c r="D9" s="386">
        <v>60</v>
      </c>
      <c r="E9" s="386">
        <v>42.718294465542833</v>
      </c>
      <c r="F9" s="386">
        <v>34.08976243769601</v>
      </c>
      <c r="G9" s="386">
        <v>39</v>
      </c>
      <c r="H9" s="386">
        <v>27.867590385535308</v>
      </c>
      <c r="I9" s="386">
        <v>20.315650798526143</v>
      </c>
      <c r="J9" s="386">
        <v>24</v>
      </c>
      <c r="K9" s="386">
        <v>10.730662297835361</v>
      </c>
      <c r="L9" s="386">
        <v>6.3763413397129192</v>
      </c>
      <c r="M9" s="386">
        <v>9</v>
      </c>
      <c r="N9" s="386">
        <v>1.6554322979416261</v>
      </c>
      <c r="O9" s="386">
        <v>1.1977361554740404</v>
      </c>
      <c r="P9" s="386">
        <v>1</v>
      </c>
      <c r="Q9" s="386"/>
    </row>
    <row r="10" spans="1:19" s="897" customFormat="1" ht="12.75" customHeight="1" x14ac:dyDescent="0.2">
      <c r="A10" s="484">
        <v>2018</v>
      </c>
      <c r="B10" s="710">
        <v>53.759066100315898</v>
      </c>
      <c r="C10" s="710">
        <v>61.509968416627601</v>
      </c>
      <c r="D10" s="710">
        <v>57.248475223168398</v>
      </c>
      <c r="E10" s="710">
        <v>44.773390747525497</v>
      </c>
      <c r="F10" s="710">
        <v>37.025043253997403</v>
      </c>
      <c r="G10" s="710">
        <v>41.264904133758201</v>
      </c>
      <c r="H10" s="710">
        <v>28.475790440131199</v>
      </c>
      <c r="I10" s="710">
        <v>21.978113963009001</v>
      </c>
      <c r="J10" s="710">
        <v>25.5833042154552</v>
      </c>
      <c r="K10" s="710">
        <v>9.7841413790772993</v>
      </c>
      <c r="L10" s="710">
        <v>6.2389562861009997</v>
      </c>
      <c r="M10" s="710">
        <v>8.2760927048288409</v>
      </c>
      <c r="N10" s="710">
        <v>1.4675431521586799</v>
      </c>
      <c r="O10" s="710">
        <v>1.4649883293749699</v>
      </c>
      <c r="P10" s="710">
        <v>1.4866206430734199</v>
      </c>
      <c r="Q10" s="614"/>
    </row>
    <row r="11" spans="1:19" s="37" customFormat="1" ht="6" customHeight="1" x14ac:dyDescent="0.25">
      <c r="A11" s="210" t="s">
        <v>39</v>
      </c>
      <c r="B11" s="441"/>
      <c r="C11" s="441"/>
      <c r="D11" s="490"/>
      <c r="E11" s="441"/>
      <c r="F11" s="441"/>
      <c r="G11" s="490"/>
      <c r="H11" s="441"/>
      <c r="I11" s="441"/>
      <c r="J11" s="490"/>
      <c r="K11" s="441"/>
      <c r="L11" s="441"/>
      <c r="M11" s="490"/>
      <c r="N11" s="441"/>
      <c r="O11" s="208"/>
      <c r="P11" s="208"/>
    </row>
    <row r="12" spans="1:19" s="37" customFormat="1" ht="12.75" customHeight="1" x14ac:dyDescent="0.25">
      <c r="A12" s="1331" t="s">
        <v>194</v>
      </c>
      <c r="B12" s="1331"/>
      <c r="C12" s="1331"/>
      <c r="D12" s="1331"/>
      <c r="E12" s="1331"/>
      <c r="F12" s="1331"/>
      <c r="G12" s="1331"/>
      <c r="H12" s="1331"/>
      <c r="I12" s="1331"/>
      <c r="J12" s="1331"/>
      <c r="K12" s="1331"/>
      <c r="L12" s="1331"/>
      <c r="M12" s="1331"/>
      <c r="N12" s="1331"/>
      <c r="O12" s="1331"/>
      <c r="P12" s="1331"/>
    </row>
    <row r="13" spans="1:19" x14ac:dyDescent="0.2">
      <c r="F13" s="445"/>
      <c r="G13" s="445"/>
      <c r="O13" s="445"/>
      <c r="P13" s="445"/>
    </row>
    <row r="15" spans="1:19" x14ac:dyDescent="0.2">
      <c r="E15" s="723"/>
      <c r="F15" s="723"/>
      <c r="G15" s="723"/>
      <c r="H15" s="723"/>
      <c r="I15" s="723"/>
      <c r="J15" s="723"/>
    </row>
    <row r="16" spans="1:19" x14ac:dyDescent="0.2">
      <c r="B16" s="1019"/>
    </row>
  </sheetData>
  <mergeCells count="8">
    <mergeCell ref="A12:P12"/>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21"/>
  <sheetViews>
    <sheetView workbookViewId="0">
      <pane ySplit="4" topLeftCell="A5" activePane="bottomLeft" state="frozen"/>
      <selection activeCell="A2" sqref="A2:XFD2"/>
      <selection pane="bottomLeft" activeCell="A12" sqref="A12:S12"/>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8" width="6.7109375" style="18" customWidth="1"/>
    <col min="19" max="19" width="6.7109375" style="553" customWidth="1"/>
    <col min="20" max="21" width="8.7109375" style="18" customWidth="1"/>
    <col min="22" max="16384" width="9.140625" style="18"/>
  </cols>
  <sheetData>
    <row r="1" spans="1:21" s="74" customFormat="1" ht="30" customHeight="1" x14ac:dyDescent="0.25">
      <c r="A1" s="349"/>
      <c r="B1" s="116"/>
      <c r="C1" s="116"/>
      <c r="D1" s="116"/>
      <c r="E1" s="255"/>
      <c r="F1" s="255"/>
      <c r="G1" s="550"/>
      <c r="H1" s="255"/>
      <c r="I1" s="255"/>
      <c r="J1" s="550"/>
      <c r="K1" s="255"/>
      <c r="L1" s="255"/>
      <c r="M1" s="550"/>
      <c r="N1" s="255"/>
      <c r="O1" s="1311" t="s">
        <v>328</v>
      </c>
      <c r="P1" s="1311"/>
      <c r="Q1" s="1312"/>
      <c r="R1" s="1312"/>
      <c r="S1" s="1312"/>
      <c r="T1" s="1322"/>
    </row>
    <row r="2" spans="1:21" s="254" customFormat="1" ht="29.25" customHeight="1" x14ac:dyDescent="0.2">
      <c r="A2" s="1317" t="s">
        <v>521</v>
      </c>
      <c r="B2" s="1317"/>
      <c r="C2" s="1317"/>
      <c r="D2" s="1317"/>
      <c r="E2" s="1317"/>
      <c r="F2" s="1317"/>
      <c r="G2" s="1317"/>
      <c r="H2" s="1317"/>
      <c r="I2" s="1317"/>
      <c r="J2" s="1317"/>
      <c r="K2" s="1317"/>
      <c r="L2" s="1317"/>
      <c r="M2" s="1317"/>
      <c r="N2" s="1317"/>
      <c r="O2" s="1317"/>
      <c r="P2" s="1317"/>
      <c r="Q2" s="1317"/>
      <c r="R2" s="1317"/>
      <c r="S2" s="1317"/>
    </row>
    <row r="3" spans="1:21" ht="42.95" customHeight="1" x14ac:dyDescent="0.2">
      <c r="B3" s="1349" t="s">
        <v>10</v>
      </c>
      <c r="C3" s="1349"/>
      <c r="D3" s="1349"/>
      <c r="E3" s="1349" t="s">
        <v>19</v>
      </c>
      <c r="F3" s="1349"/>
      <c r="G3" s="1349"/>
      <c r="H3" s="1349" t="s">
        <v>92</v>
      </c>
      <c r="I3" s="1349"/>
      <c r="J3" s="1349"/>
      <c r="K3" s="1349" t="s">
        <v>265</v>
      </c>
      <c r="L3" s="1349"/>
      <c r="M3" s="1349"/>
      <c r="N3" s="1349" t="s">
        <v>266</v>
      </c>
      <c r="O3" s="1349"/>
      <c r="P3" s="1349"/>
      <c r="Q3" s="1349" t="s">
        <v>35</v>
      </c>
      <c r="R3" s="1349"/>
      <c r="S3" s="1349"/>
    </row>
    <row r="4" spans="1:21" ht="15" customHeight="1" x14ac:dyDescent="0.2">
      <c r="A4" s="18" t="s">
        <v>39</v>
      </c>
      <c r="B4" s="147" t="s">
        <v>28</v>
      </c>
      <c r="C4" s="147" t="s">
        <v>29</v>
      </c>
      <c r="D4" s="147" t="s">
        <v>382</v>
      </c>
      <c r="E4" s="147" t="s">
        <v>28</v>
      </c>
      <c r="F4" s="147" t="s">
        <v>29</v>
      </c>
      <c r="G4" s="147" t="s">
        <v>382</v>
      </c>
      <c r="H4" s="147" t="s">
        <v>28</v>
      </c>
      <c r="I4" s="147" t="s">
        <v>29</v>
      </c>
      <c r="J4" s="147" t="s">
        <v>382</v>
      </c>
      <c r="K4" s="147" t="s">
        <v>28</v>
      </c>
      <c r="L4" s="147" t="s">
        <v>29</v>
      </c>
      <c r="M4" s="147" t="s">
        <v>382</v>
      </c>
      <c r="N4" s="147" t="s">
        <v>28</v>
      </c>
      <c r="O4" s="147" t="s">
        <v>29</v>
      </c>
      <c r="P4" s="147" t="s">
        <v>382</v>
      </c>
      <c r="Q4" s="147" t="s">
        <v>28</v>
      </c>
      <c r="R4" s="147" t="s">
        <v>29</v>
      </c>
      <c r="S4" s="147" t="s">
        <v>382</v>
      </c>
    </row>
    <row r="5" spans="1:21" ht="6" customHeight="1" x14ac:dyDescent="0.2">
      <c r="A5" s="231"/>
      <c r="B5" s="294"/>
      <c r="C5" s="294"/>
      <c r="D5" s="294"/>
      <c r="E5" s="294"/>
      <c r="F5" s="294"/>
      <c r="G5" s="294"/>
      <c r="H5" s="294"/>
      <c r="I5" s="294"/>
      <c r="J5" s="294"/>
      <c r="K5" s="294"/>
      <c r="L5" s="294"/>
      <c r="M5" s="294"/>
      <c r="N5" s="294"/>
      <c r="O5" s="294"/>
      <c r="P5" s="294"/>
      <c r="Q5" s="294"/>
      <c r="R5" s="294"/>
      <c r="S5" s="7"/>
    </row>
    <row r="6" spans="1:21" ht="12.75" customHeight="1" x14ac:dyDescent="0.2">
      <c r="A6" s="384">
        <v>2014</v>
      </c>
      <c r="B6" s="386">
        <v>296</v>
      </c>
      <c r="C6" s="386">
        <v>386</v>
      </c>
      <c r="D6" s="386">
        <v>683</v>
      </c>
      <c r="E6" s="386">
        <v>25.493725856030338</v>
      </c>
      <c r="F6" s="386">
        <v>41.855006862952436</v>
      </c>
      <c r="G6" s="386">
        <v>34.969979045176011</v>
      </c>
      <c r="H6" s="386">
        <v>73.586682379067028</v>
      </c>
      <c r="I6" s="386">
        <v>57.961841912812361</v>
      </c>
      <c r="J6" s="386">
        <v>64.539951053541017</v>
      </c>
      <c r="K6" s="386">
        <v>65.60793128706554</v>
      </c>
      <c r="L6" s="386">
        <v>54.108076417477044</v>
      </c>
      <c r="M6" s="386">
        <v>58.971141145815643</v>
      </c>
      <c r="N6" s="386">
        <v>31.857746252433415</v>
      </c>
      <c r="O6" s="386">
        <v>24.55938433791993</v>
      </c>
      <c r="P6" s="386">
        <v>27.712591190307485</v>
      </c>
      <c r="Q6" s="386">
        <v>0.91959176490294636</v>
      </c>
      <c r="R6" s="386">
        <v>0.18315122423569363</v>
      </c>
      <c r="S6" s="386">
        <v>0.49006990128261946</v>
      </c>
    </row>
    <row r="7" spans="1:21" x14ac:dyDescent="0.2">
      <c r="A7" s="440">
        <v>2015</v>
      </c>
      <c r="B7" s="386">
        <v>246</v>
      </c>
      <c r="C7" s="386">
        <v>357</v>
      </c>
      <c r="D7" s="386">
        <v>609</v>
      </c>
      <c r="E7" s="386">
        <v>18.445935919010704</v>
      </c>
      <c r="F7" s="386">
        <v>29.244745844441727</v>
      </c>
      <c r="G7" s="386">
        <v>24.537164343019239</v>
      </c>
      <c r="H7" s="386">
        <v>81.138418395763594</v>
      </c>
      <c r="I7" s="386">
        <v>69.569464732493387</v>
      </c>
      <c r="J7" s="386">
        <v>74.603684370310233</v>
      </c>
      <c r="K7" s="386">
        <v>74.550121930419323</v>
      </c>
      <c r="L7" s="386">
        <v>57.127440855819955</v>
      </c>
      <c r="M7" s="386">
        <v>64.679035633114594</v>
      </c>
      <c r="N7" s="386">
        <v>33.785068459703496</v>
      </c>
      <c r="O7" s="386">
        <v>21.640484216166261</v>
      </c>
      <c r="P7" s="386">
        <v>26.8889554597467</v>
      </c>
      <c r="Q7" s="386">
        <v>0.41564568522576134</v>
      </c>
      <c r="R7" s="386">
        <v>1.1857894230652564</v>
      </c>
      <c r="S7" s="386">
        <v>0.85915128667036278</v>
      </c>
    </row>
    <row r="8" spans="1:21" x14ac:dyDescent="0.2">
      <c r="A8" s="440">
        <v>2016</v>
      </c>
      <c r="B8" s="386">
        <v>195</v>
      </c>
      <c r="C8" s="386">
        <v>282</v>
      </c>
      <c r="D8" s="386">
        <v>503</v>
      </c>
      <c r="E8" s="386">
        <v>13.548853276756098</v>
      </c>
      <c r="F8" s="386">
        <v>24.062095517690878</v>
      </c>
      <c r="G8" s="386">
        <v>19.588594550275168</v>
      </c>
      <c r="H8" s="386">
        <v>86.451146723243852</v>
      </c>
      <c r="I8" s="386">
        <v>75.137887763352722</v>
      </c>
      <c r="J8" s="386">
        <v>79.755732377763437</v>
      </c>
      <c r="K8" s="386">
        <v>74.526480946135948</v>
      </c>
      <c r="L8" s="386">
        <v>59.786951005176192</v>
      </c>
      <c r="M8" s="386">
        <v>65.71132883507164</v>
      </c>
      <c r="N8" s="386">
        <v>35.3997304103818</v>
      </c>
      <c r="O8" s="386">
        <v>21.766836149118856</v>
      </c>
      <c r="P8" s="386">
        <v>28.466069009290436</v>
      </c>
      <c r="Q8" s="386" t="s">
        <v>118</v>
      </c>
      <c r="R8" s="386">
        <v>0.80001671895631521</v>
      </c>
      <c r="S8" s="386">
        <v>0.65567307196151825</v>
      </c>
      <c r="T8" s="455"/>
      <c r="U8" s="386"/>
    </row>
    <row r="9" spans="1:21" s="960" customFormat="1" x14ac:dyDescent="0.2">
      <c r="A9" s="484">
        <v>2017</v>
      </c>
      <c r="B9" s="386">
        <v>239</v>
      </c>
      <c r="C9" s="386">
        <v>376</v>
      </c>
      <c r="D9" s="386">
        <v>639</v>
      </c>
      <c r="E9" s="386">
        <v>13.389121338912133</v>
      </c>
      <c r="F9" s="386">
        <v>21.01063829787234</v>
      </c>
      <c r="G9" s="386">
        <v>17.683881064162755</v>
      </c>
      <c r="H9" s="386">
        <v>86.610878661087867</v>
      </c>
      <c r="I9" s="386">
        <v>78.457446808510639</v>
      </c>
      <c r="J9" s="386">
        <v>82.003129890453835</v>
      </c>
      <c r="K9" s="386">
        <v>75.73221757322176</v>
      </c>
      <c r="L9" s="386">
        <v>61.702127659574465</v>
      </c>
      <c r="M9" s="386">
        <v>67.918622848200314</v>
      </c>
      <c r="N9" s="386">
        <v>39.330543933054393</v>
      </c>
      <c r="O9" s="386">
        <v>29.25531914893617</v>
      </c>
      <c r="P9" s="386">
        <v>34.272300469483568</v>
      </c>
      <c r="Q9" s="386" t="s">
        <v>118</v>
      </c>
      <c r="R9" s="386">
        <v>0.53191489361702127</v>
      </c>
      <c r="S9" s="386">
        <v>0.3129890453834116</v>
      </c>
      <c r="T9" s="455"/>
    </row>
    <row r="10" spans="1:21" s="703" customFormat="1" x14ac:dyDescent="0.2">
      <c r="A10" s="484">
        <v>2018</v>
      </c>
      <c r="B10" s="386">
        <v>223</v>
      </c>
      <c r="C10" s="386">
        <v>338</v>
      </c>
      <c r="D10" s="386">
        <v>585</v>
      </c>
      <c r="E10" s="386">
        <v>14.469087515253079</v>
      </c>
      <c r="F10" s="386">
        <v>20.791633741047434</v>
      </c>
      <c r="G10" s="386">
        <v>18.268470672662058</v>
      </c>
      <c r="H10" s="386">
        <v>84.158027294428791</v>
      </c>
      <c r="I10" s="386">
        <v>79.208366258952211</v>
      </c>
      <c r="J10" s="386">
        <v>81.014853873095277</v>
      </c>
      <c r="K10" s="386">
        <v>74.402934462977626</v>
      </c>
      <c r="L10" s="386">
        <v>64.473376081148885</v>
      </c>
      <c r="M10" s="386">
        <v>68.695735695077119</v>
      </c>
      <c r="N10" s="386">
        <v>37.752275634758007</v>
      </c>
      <c r="O10" s="386">
        <v>23.276338666146746</v>
      </c>
      <c r="P10" s="386">
        <v>29.800548200235465</v>
      </c>
      <c r="Q10" s="386">
        <v>1.3728851903180486</v>
      </c>
      <c r="R10" s="386" t="s">
        <v>118</v>
      </c>
      <c r="S10" s="386">
        <v>0.71667545424290946</v>
      </c>
      <c r="T10" s="455"/>
    </row>
    <row r="11" spans="1:21" s="37" customFormat="1" ht="6" customHeight="1" x14ac:dyDescent="0.25">
      <c r="A11" s="210" t="s">
        <v>39</v>
      </c>
      <c r="B11" s="210"/>
      <c r="C11" s="210"/>
      <c r="D11" s="210"/>
      <c r="E11" s="441"/>
      <c r="F11" s="441"/>
      <c r="G11" s="490"/>
      <c r="H11" s="441"/>
      <c r="I11" s="441"/>
      <c r="J11" s="490"/>
      <c r="K11" s="441"/>
      <c r="L11" s="441"/>
      <c r="M11" s="490"/>
      <c r="N11" s="441"/>
      <c r="O11" s="441"/>
      <c r="P11" s="490"/>
      <c r="Q11" s="441"/>
      <c r="R11" s="208"/>
      <c r="S11" s="208"/>
    </row>
    <row r="12" spans="1:21" s="37" customFormat="1" ht="12.75" customHeight="1" x14ac:dyDescent="0.25">
      <c r="A12" s="1331" t="s">
        <v>194</v>
      </c>
      <c r="B12" s="1331"/>
      <c r="C12" s="1331"/>
      <c r="D12" s="1331"/>
      <c r="E12" s="1331"/>
      <c r="F12" s="1331"/>
      <c r="G12" s="1331"/>
      <c r="H12" s="1331"/>
      <c r="I12" s="1331"/>
      <c r="J12" s="1331"/>
      <c r="K12" s="1331"/>
      <c r="L12" s="1331"/>
      <c r="M12" s="1331"/>
      <c r="N12" s="1331"/>
      <c r="O12" s="1331"/>
      <c r="P12" s="1331"/>
      <c r="Q12" s="1331"/>
      <c r="R12" s="1331"/>
      <c r="S12" s="1331"/>
    </row>
    <row r="13" spans="1:21" ht="12.75" customHeight="1" x14ac:dyDescent="0.2">
      <c r="E13" s="996"/>
      <c r="H13" s="996"/>
      <c r="K13" s="996"/>
      <c r="N13" s="996"/>
      <c r="Q13" s="996"/>
      <c r="T13" s="996"/>
    </row>
    <row r="14" spans="1:21" x14ac:dyDescent="0.2">
      <c r="O14" s="1349"/>
      <c r="P14" s="1349"/>
      <c r="Q14" s="1349"/>
    </row>
    <row r="15" spans="1:21" x14ac:dyDescent="0.2">
      <c r="N15" s="1019"/>
      <c r="O15" s="1019"/>
      <c r="P15" s="1019"/>
      <c r="Q15" s="1019"/>
      <c r="R15" s="1019"/>
    </row>
    <row r="16" spans="1:21" x14ac:dyDescent="0.2">
      <c r="N16" s="1019"/>
      <c r="O16" s="1019"/>
      <c r="P16" s="1019"/>
      <c r="Q16" s="1019"/>
      <c r="R16" s="1019"/>
    </row>
    <row r="17" spans="15:17" x14ac:dyDescent="0.2">
      <c r="O17" s="386"/>
      <c r="P17" s="386"/>
      <c r="Q17" s="386"/>
    </row>
    <row r="18" spans="15:17" x14ac:dyDescent="0.2">
      <c r="O18" s="386"/>
      <c r="P18" s="386"/>
      <c r="Q18" s="386"/>
    </row>
    <row r="19" spans="15:17" x14ac:dyDescent="0.2">
      <c r="O19" s="386"/>
      <c r="P19" s="386"/>
      <c r="Q19" s="386"/>
    </row>
    <row r="20" spans="15:17" x14ac:dyDescent="0.2">
      <c r="O20" s="386"/>
      <c r="P20" s="386"/>
      <c r="Q20" s="386"/>
    </row>
    <row r="21" spans="15:17" x14ac:dyDescent="0.2">
      <c r="O21" s="386"/>
      <c r="P21" s="386"/>
      <c r="Q21" s="386"/>
    </row>
  </sheetData>
  <mergeCells count="10">
    <mergeCell ref="O14:Q14"/>
    <mergeCell ref="A12:S12"/>
    <mergeCell ref="O1:T1"/>
    <mergeCell ref="B3:D3"/>
    <mergeCell ref="E3:G3"/>
    <mergeCell ref="H3:J3"/>
    <mergeCell ref="K3:M3"/>
    <mergeCell ref="N3:P3"/>
    <mergeCell ref="Q3:S3"/>
    <mergeCell ref="A2:S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5"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13"/>
  <sheetViews>
    <sheetView workbookViewId="0">
      <pane ySplit="4" topLeftCell="A5" activePane="bottomLeft" state="frozen"/>
      <selection activeCell="A2" sqref="A2:XFD2"/>
      <selection pane="bottomLeft" activeCell="Q24" sqref="Q24"/>
    </sheetView>
  </sheetViews>
  <sheetFormatPr defaultColWidth="9.140625" defaultRowHeight="12.75" x14ac:dyDescent="0.2"/>
  <cols>
    <col min="1"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8" width="6.7109375" style="18" customWidth="1"/>
    <col min="19" max="19" width="6.7109375" style="553" customWidth="1"/>
    <col min="20" max="20" width="8.7109375" style="18" customWidth="1"/>
    <col min="21" max="16384" width="9.140625" style="18"/>
  </cols>
  <sheetData>
    <row r="1" spans="1:20" s="74" customFormat="1" ht="30" customHeight="1" x14ac:dyDescent="0.25">
      <c r="A1" s="349"/>
      <c r="B1" s="116"/>
      <c r="C1" s="116"/>
      <c r="D1" s="116"/>
      <c r="E1" s="255"/>
      <c r="F1" s="255"/>
      <c r="G1" s="550"/>
      <c r="H1" s="255"/>
      <c r="I1" s="255"/>
      <c r="J1" s="550"/>
      <c r="K1" s="255"/>
      <c r="L1" s="255"/>
      <c r="M1" s="550"/>
      <c r="N1" s="255"/>
      <c r="O1" s="1311" t="s">
        <v>328</v>
      </c>
      <c r="P1" s="1311"/>
      <c r="Q1" s="1312"/>
      <c r="R1" s="1312"/>
      <c r="S1" s="1312"/>
      <c r="T1" s="1322"/>
    </row>
    <row r="2" spans="1:20" s="254" customFormat="1" ht="28.5" customHeight="1" x14ac:dyDescent="0.2">
      <c r="A2" s="1317" t="s">
        <v>522</v>
      </c>
      <c r="B2" s="1317"/>
      <c r="C2" s="1317"/>
      <c r="D2" s="1317"/>
      <c r="E2" s="1317"/>
      <c r="F2" s="1317"/>
      <c r="G2" s="1317"/>
      <c r="H2" s="1317"/>
      <c r="I2" s="1317"/>
      <c r="J2" s="1317"/>
      <c r="K2" s="1317"/>
      <c r="L2" s="1317"/>
      <c r="M2" s="1317"/>
      <c r="N2" s="1317"/>
      <c r="O2" s="1317"/>
      <c r="P2" s="1317"/>
      <c r="Q2" s="1317"/>
      <c r="R2" s="1317"/>
      <c r="S2" s="1317"/>
    </row>
    <row r="3" spans="1:20" ht="42.95" customHeight="1" x14ac:dyDescent="0.2">
      <c r="B3" s="1349" t="s">
        <v>10</v>
      </c>
      <c r="C3" s="1349"/>
      <c r="D3" s="1349"/>
      <c r="E3" s="1349" t="s">
        <v>19</v>
      </c>
      <c r="F3" s="1349"/>
      <c r="G3" s="1349"/>
      <c r="H3" s="1349" t="s">
        <v>92</v>
      </c>
      <c r="I3" s="1349"/>
      <c r="J3" s="1349"/>
      <c r="K3" s="1349" t="s">
        <v>265</v>
      </c>
      <c r="L3" s="1349"/>
      <c r="M3" s="1349"/>
      <c r="N3" s="1349" t="s">
        <v>266</v>
      </c>
      <c r="O3" s="1349"/>
      <c r="P3" s="1349"/>
      <c r="Q3" s="1349" t="s">
        <v>35</v>
      </c>
      <c r="R3" s="1349"/>
      <c r="S3" s="1349"/>
    </row>
    <row r="4" spans="1:20" ht="15" customHeight="1" x14ac:dyDescent="0.2">
      <c r="A4" s="18" t="s">
        <v>39</v>
      </c>
      <c r="B4" s="147" t="s">
        <v>28</v>
      </c>
      <c r="C4" s="147" t="s">
        <v>29</v>
      </c>
      <c r="D4" s="147" t="s">
        <v>382</v>
      </c>
      <c r="E4" s="147" t="s">
        <v>28</v>
      </c>
      <c r="F4" s="147" t="s">
        <v>29</v>
      </c>
      <c r="G4" s="147" t="s">
        <v>382</v>
      </c>
      <c r="H4" s="147" t="s">
        <v>28</v>
      </c>
      <c r="I4" s="147" t="s">
        <v>29</v>
      </c>
      <c r="J4" s="147" t="s">
        <v>382</v>
      </c>
      <c r="K4" s="147" t="s">
        <v>28</v>
      </c>
      <c r="L4" s="147" t="s">
        <v>29</v>
      </c>
      <c r="M4" s="147" t="s">
        <v>382</v>
      </c>
      <c r="N4" s="147" t="s">
        <v>28</v>
      </c>
      <c r="O4" s="147" t="s">
        <v>29</v>
      </c>
      <c r="P4" s="147" t="s">
        <v>382</v>
      </c>
      <c r="Q4" s="147" t="s">
        <v>28</v>
      </c>
      <c r="R4" s="147" t="s">
        <v>29</v>
      </c>
      <c r="S4" s="147" t="s">
        <v>382</v>
      </c>
    </row>
    <row r="5" spans="1:20" ht="6" customHeight="1" x14ac:dyDescent="0.2">
      <c r="A5" s="231"/>
      <c r="B5" s="231"/>
      <c r="C5" s="231"/>
      <c r="D5" s="231"/>
      <c r="E5" s="294"/>
      <c r="F5" s="294"/>
      <c r="G5" s="294"/>
      <c r="H5" s="294"/>
      <c r="I5" s="294"/>
      <c r="J5" s="294"/>
      <c r="K5" s="294"/>
      <c r="L5" s="294"/>
      <c r="M5" s="294"/>
      <c r="N5" s="294"/>
      <c r="O5" s="294"/>
      <c r="P5" s="294"/>
      <c r="Q5" s="294"/>
      <c r="R5" s="294"/>
      <c r="S5" s="7"/>
    </row>
    <row r="6" spans="1:20" ht="12.75" customHeight="1" x14ac:dyDescent="0.2">
      <c r="A6" s="384">
        <v>2014</v>
      </c>
      <c r="B6" s="386">
        <v>531</v>
      </c>
      <c r="C6" s="386">
        <v>542</v>
      </c>
      <c r="D6" s="386">
        <v>1076</v>
      </c>
      <c r="E6" s="386">
        <v>43.478428575713295</v>
      </c>
      <c r="F6" s="386">
        <v>56.55235117175188</v>
      </c>
      <c r="G6" s="386">
        <v>49.925682933854056</v>
      </c>
      <c r="H6" s="386">
        <v>56.242709516054198</v>
      </c>
      <c r="I6" s="386">
        <v>43.025654775509928</v>
      </c>
      <c r="J6" s="386">
        <v>49.726336050387296</v>
      </c>
      <c r="K6" s="386">
        <v>45.923423338047961</v>
      </c>
      <c r="L6" s="386">
        <v>36.204148154288411</v>
      </c>
      <c r="M6" s="386">
        <v>41.143256284497099</v>
      </c>
      <c r="N6" s="386">
        <v>18.181244643737102</v>
      </c>
      <c r="O6" s="386">
        <v>12.694348887012612</v>
      </c>
      <c r="P6" s="386">
        <v>15.543869447125674</v>
      </c>
      <c r="Q6" s="386">
        <v>0.27886190823195589</v>
      </c>
      <c r="R6" s="386">
        <v>0.42199405273886165</v>
      </c>
      <c r="S6" s="386">
        <v>0.3479810157578096</v>
      </c>
    </row>
    <row r="7" spans="1:20" x14ac:dyDescent="0.2">
      <c r="A7" s="440">
        <v>2015</v>
      </c>
      <c r="B7" s="386">
        <v>521</v>
      </c>
      <c r="C7" s="386">
        <v>556</v>
      </c>
      <c r="D7" s="386">
        <v>1087</v>
      </c>
      <c r="E7" s="386">
        <v>27.324642293298957</v>
      </c>
      <c r="F7" s="386">
        <v>42.965262072981893</v>
      </c>
      <c r="G7" s="386">
        <v>35.266726529705409</v>
      </c>
      <c r="H7" s="386">
        <v>72.232073127101998</v>
      </c>
      <c r="I7" s="386">
        <v>56.442397238332632</v>
      </c>
      <c r="J7" s="386">
        <v>64.219482736067448</v>
      </c>
      <c r="K7" s="386">
        <v>57.62957072474105</v>
      </c>
      <c r="L7" s="386">
        <v>45.471375050529105</v>
      </c>
      <c r="M7" s="386">
        <v>51.476240785491278</v>
      </c>
      <c r="N7" s="386">
        <v>15.237254152858318</v>
      </c>
      <c r="O7" s="386">
        <v>13.492397125372953</v>
      </c>
      <c r="P7" s="386">
        <v>14.499862575213996</v>
      </c>
      <c r="Q7" s="386">
        <v>0.44328457959839673</v>
      </c>
      <c r="R7" s="386">
        <v>0.59234068868530831</v>
      </c>
      <c r="S7" s="386">
        <v>0.5137907342267336</v>
      </c>
    </row>
    <row r="8" spans="1:20" x14ac:dyDescent="0.2">
      <c r="A8" s="440">
        <v>2016</v>
      </c>
      <c r="B8" s="386">
        <v>426</v>
      </c>
      <c r="C8" s="386">
        <v>542</v>
      </c>
      <c r="D8" s="386">
        <v>989</v>
      </c>
      <c r="E8" s="386">
        <v>21.494852984448691</v>
      </c>
      <c r="F8" s="386">
        <v>36.644576844705512</v>
      </c>
      <c r="G8" s="386">
        <v>29.351859841805101</v>
      </c>
      <c r="H8" s="386">
        <v>77.860597808532034</v>
      </c>
      <c r="I8" s="386">
        <v>62.899717863806572</v>
      </c>
      <c r="J8" s="386">
        <v>70.110813635132445</v>
      </c>
      <c r="K8" s="386">
        <v>59.402362032925474</v>
      </c>
      <c r="L8" s="386">
        <v>42.365635695681739</v>
      </c>
      <c r="M8" s="386">
        <v>50.813783688181481</v>
      </c>
      <c r="N8" s="386">
        <v>25.42214434561842</v>
      </c>
      <c r="O8" s="386">
        <v>10.199165902080033</v>
      </c>
      <c r="P8" s="386">
        <v>17.846799749044433</v>
      </c>
      <c r="Q8" s="386">
        <v>0.64454920701926199</v>
      </c>
      <c r="R8" s="386">
        <v>0.45570529148789035</v>
      </c>
      <c r="S8" s="386">
        <v>0.53732652306249262</v>
      </c>
    </row>
    <row r="9" spans="1:20" s="960" customFormat="1" x14ac:dyDescent="0.2">
      <c r="A9" s="484">
        <v>2017</v>
      </c>
      <c r="B9" s="386">
        <v>521</v>
      </c>
      <c r="C9" s="386">
        <v>609</v>
      </c>
      <c r="D9" s="386">
        <v>1146</v>
      </c>
      <c r="E9" s="386">
        <v>18.01938611741485</v>
      </c>
      <c r="F9" s="386">
        <v>34.840910959474932</v>
      </c>
      <c r="G9" s="386">
        <v>26.224957900410224</v>
      </c>
      <c r="H9" s="386">
        <v>81.681239604163409</v>
      </c>
      <c r="I9" s="386">
        <v>65.159089040524819</v>
      </c>
      <c r="J9" s="386">
        <v>73.624138178102555</v>
      </c>
      <c r="K9" s="386">
        <v>60.985642174671199</v>
      </c>
      <c r="L9" s="386">
        <v>43.867649026289961</v>
      </c>
      <c r="M9" s="386">
        <v>52.75527104861343</v>
      </c>
      <c r="N9" s="386">
        <v>26.827232249470502</v>
      </c>
      <c r="O9" s="386">
        <v>14.522833802140575</v>
      </c>
      <c r="P9" s="386">
        <v>20.957605697334891</v>
      </c>
      <c r="Q9" s="386">
        <v>0.29937427842172604</v>
      </c>
      <c r="R9" s="386">
        <v>0</v>
      </c>
      <c r="S9" s="386">
        <v>0.15090392148702686</v>
      </c>
    </row>
    <row r="10" spans="1:20" s="703" customFormat="1" x14ac:dyDescent="0.2">
      <c r="A10" s="484">
        <v>2018</v>
      </c>
      <c r="B10" s="386">
        <v>465</v>
      </c>
      <c r="C10" s="386">
        <v>629</v>
      </c>
      <c r="D10" s="386">
        <v>1110</v>
      </c>
      <c r="E10" s="386">
        <v>14.26295135473852</v>
      </c>
      <c r="F10" s="386">
        <v>26.841936023394886</v>
      </c>
      <c r="G10" s="386">
        <v>21.000987309091315</v>
      </c>
      <c r="H10" s="386">
        <v>85.168942214674615</v>
      </c>
      <c r="I10" s="386">
        <v>72.843469309117907</v>
      </c>
      <c r="J10" s="386">
        <v>78.573644279010352</v>
      </c>
      <c r="K10" s="386">
        <v>61.657043796941011</v>
      </c>
      <c r="L10" s="386">
        <v>48.349126985854312</v>
      </c>
      <c r="M10" s="386">
        <v>54.700627896408058</v>
      </c>
      <c r="N10" s="386">
        <v>25.919698407408688</v>
      </c>
      <c r="O10" s="386">
        <v>15.352434809916286</v>
      </c>
      <c r="P10" s="386">
        <v>20.391509688015979</v>
      </c>
      <c r="Q10" s="386">
        <v>0.56810643058694033</v>
      </c>
      <c r="R10" s="386">
        <v>0.31459466748794296</v>
      </c>
      <c r="S10" s="386">
        <v>0.42536841189917762</v>
      </c>
    </row>
    <row r="11" spans="1:20" s="37" customFormat="1" ht="6" customHeight="1" x14ac:dyDescent="0.25">
      <c r="A11" s="210" t="s">
        <v>39</v>
      </c>
      <c r="B11" s="210"/>
      <c r="C11" s="210"/>
      <c r="D11" s="210"/>
      <c r="E11" s="441"/>
      <c r="F11" s="441"/>
      <c r="G11" s="490"/>
      <c r="H11" s="441"/>
      <c r="I11" s="441"/>
      <c r="J11" s="490"/>
      <c r="K11" s="441"/>
      <c r="L11" s="441"/>
      <c r="M11" s="490"/>
      <c r="N11" s="441"/>
      <c r="O11" s="441"/>
      <c r="P11" s="490"/>
      <c r="Q11" s="441"/>
      <c r="R11" s="208"/>
      <c r="S11" s="208"/>
    </row>
    <row r="12" spans="1:20" s="37" customFormat="1" ht="12.75" customHeight="1" x14ac:dyDescent="0.25">
      <c r="A12" s="1331" t="s">
        <v>194</v>
      </c>
      <c r="B12" s="1331"/>
      <c r="C12" s="1331"/>
      <c r="D12" s="1331"/>
      <c r="E12" s="1331"/>
      <c r="F12" s="1331"/>
      <c r="G12" s="1331"/>
      <c r="H12" s="1331"/>
      <c r="I12" s="1331"/>
      <c r="J12" s="1331"/>
      <c r="K12" s="1331"/>
      <c r="L12" s="1331"/>
      <c r="M12" s="1331"/>
      <c r="N12" s="1331"/>
      <c r="O12" s="1331"/>
      <c r="P12" s="1331"/>
      <c r="Q12" s="1331"/>
      <c r="R12" s="1331"/>
      <c r="S12" s="1331"/>
    </row>
    <row r="13" spans="1:20" x14ac:dyDescent="0.2">
      <c r="H13" s="1009"/>
      <c r="K13" s="1009"/>
      <c r="N13" s="1009"/>
      <c r="Q13" s="1009"/>
      <c r="T13" s="1009"/>
    </row>
  </sheetData>
  <mergeCells count="9">
    <mergeCell ref="A12:S12"/>
    <mergeCell ref="O1:T1"/>
    <mergeCell ref="B3:D3"/>
    <mergeCell ref="H3:J3"/>
    <mergeCell ref="K3:M3"/>
    <mergeCell ref="N3:P3"/>
    <mergeCell ref="E3:G3"/>
    <mergeCell ref="Q3:S3"/>
    <mergeCell ref="A2:S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5"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21"/>
  <sheetViews>
    <sheetView workbookViewId="0">
      <pane ySplit="4" topLeftCell="A5" activePane="bottomLeft" state="frozen"/>
      <selection activeCell="A2" sqref="A2:XFD2"/>
      <selection pane="bottomLeft" activeCell="H28" sqref="H28"/>
    </sheetView>
  </sheetViews>
  <sheetFormatPr defaultColWidth="9.140625" defaultRowHeight="12.75" x14ac:dyDescent="0.2"/>
  <cols>
    <col min="1" max="1" width="6.7109375" style="219" customWidth="1"/>
    <col min="2"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19" width="8.7109375" style="18" customWidth="1"/>
    <col min="20" max="16384" width="9.140625" style="18"/>
  </cols>
  <sheetData>
    <row r="1" spans="1:20" s="74" customFormat="1" ht="30" customHeight="1" x14ac:dyDescent="0.25">
      <c r="A1" s="349"/>
      <c r="B1" s="222"/>
      <c r="C1" s="222"/>
      <c r="D1" s="550"/>
      <c r="E1" s="222"/>
      <c r="F1" s="222"/>
      <c r="G1" s="550"/>
      <c r="H1" s="222"/>
      <c r="I1" s="222"/>
      <c r="J1" s="550"/>
      <c r="K1" s="222"/>
      <c r="L1" s="222"/>
      <c r="M1" s="550"/>
      <c r="N1" s="222"/>
      <c r="O1" s="1311" t="s">
        <v>328</v>
      </c>
      <c r="P1" s="1311"/>
      <c r="Q1" s="1312"/>
      <c r="R1" s="1312"/>
      <c r="S1" s="1322"/>
    </row>
    <row r="2" spans="1:20" s="220" customFormat="1" ht="27.75" customHeight="1" x14ac:dyDescent="0.2">
      <c r="A2" s="1317" t="s">
        <v>523</v>
      </c>
      <c r="B2" s="1317"/>
      <c r="C2" s="1317"/>
      <c r="D2" s="1317"/>
      <c r="E2" s="1317"/>
      <c r="F2" s="1317"/>
      <c r="G2" s="1317"/>
      <c r="H2" s="1317"/>
      <c r="I2" s="1317"/>
      <c r="J2" s="1317"/>
      <c r="K2" s="1317"/>
      <c r="L2" s="1317"/>
      <c r="M2" s="1317"/>
      <c r="N2" s="1317"/>
      <c r="O2" s="1317"/>
      <c r="P2" s="1317"/>
    </row>
    <row r="3" spans="1:20" ht="30" customHeight="1" x14ac:dyDescent="0.2">
      <c r="A3" s="24"/>
      <c r="B3" s="1334" t="s">
        <v>19</v>
      </c>
      <c r="C3" s="1334"/>
      <c r="D3" s="1334"/>
      <c r="E3" s="1334" t="s">
        <v>92</v>
      </c>
      <c r="F3" s="1334"/>
      <c r="G3" s="1334"/>
      <c r="H3" s="1334" t="s">
        <v>93</v>
      </c>
      <c r="I3" s="1334"/>
      <c r="J3" s="1334"/>
      <c r="K3" s="1334" t="s">
        <v>94</v>
      </c>
      <c r="L3" s="1334"/>
      <c r="M3" s="1334"/>
      <c r="N3" s="1334" t="s">
        <v>35</v>
      </c>
      <c r="O3" s="1334"/>
      <c r="P3" s="1334"/>
    </row>
    <row r="4" spans="1:20" ht="15" customHeight="1" x14ac:dyDescent="0.2">
      <c r="A4" s="129" t="s">
        <v>39</v>
      </c>
      <c r="B4" s="217" t="s">
        <v>28</v>
      </c>
      <c r="C4" s="217" t="s">
        <v>29</v>
      </c>
      <c r="D4" s="545" t="s">
        <v>382</v>
      </c>
      <c r="E4" s="217" t="s">
        <v>28</v>
      </c>
      <c r="F4" s="217" t="s">
        <v>29</v>
      </c>
      <c r="G4" s="545" t="s">
        <v>382</v>
      </c>
      <c r="H4" s="217" t="s">
        <v>28</v>
      </c>
      <c r="I4" s="217" t="s">
        <v>29</v>
      </c>
      <c r="J4" s="545" t="s">
        <v>382</v>
      </c>
      <c r="K4" s="217" t="s">
        <v>28</v>
      </c>
      <c r="L4" s="217" t="s">
        <v>29</v>
      </c>
      <c r="M4" s="545" t="s">
        <v>382</v>
      </c>
      <c r="N4" s="217" t="s">
        <v>28</v>
      </c>
      <c r="O4" s="217" t="s">
        <v>29</v>
      </c>
      <c r="P4" s="545" t="s">
        <v>382</v>
      </c>
    </row>
    <row r="5" spans="1:20" ht="6" customHeight="1" x14ac:dyDescent="0.2">
      <c r="A5" s="302"/>
      <c r="B5" s="303"/>
      <c r="C5" s="303"/>
      <c r="D5" s="303"/>
      <c r="E5" s="303"/>
      <c r="F5" s="303"/>
      <c r="G5" s="303"/>
      <c r="H5" s="303"/>
      <c r="I5" s="303"/>
      <c r="J5" s="303"/>
      <c r="K5" s="250"/>
      <c r="L5" s="250"/>
      <c r="M5" s="250"/>
      <c r="N5" s="303"/>
      <c r="O5" s="303"/>
      <c r="P5" s="29"/>
    </row>
    <row r="6" spans="1:20" ht="12.75" customHeight="1" x14ac:dyDescent="0.2">
      <c r="A6" s="43">
        <v>2009</v>
      </c>
      <c r="B6" s="70">
        <v>53.698911934727342</v>
      </c>
      <c r="C6" s="70">
        <v>58.805902465903692</v>
      </c>
      <c r="D6" s="70">
        <v>56.186815010934978</v>
      </c>
      <c r="E6" s="70">
        <f>100-B6-N6</f>
        <v>45.324862893637899</v>
      </c>
      <c r="F6" s="70">
        <f>100-C6-O6</f>
        <v>40.560238418453046</v>
      </c>
      <c r="G6" s="70">
        <f>100-D6-P6</f>
        <v>43.004683890231185</v>
      </c>
      <c r="H6" s="70">
        <v>40.281367382069689</v>
      </c>
      <c r="I6" s="70">
        <v>36.539846146336899</v>
      </c>
      <c r="J6" s="70">
        <v>38.444872327934277</v>
      </c>
      <c r="K6" s="675" t="s">
        <v>37</v>
      </c>
      <c r="L6" s="675" t="s">
        <v>37</v>
      </c>
      <c r="M6" s="675" t="s">
        <v>37</v>
      </c>
      <c r="N6" s="70">
        <v>0.97622517163476197</v>
      </c>
      <c r="O6" s="70">
        <v>0.63385911564325848</v>
      </c>
      <c r="P6" s="70">
        <v>0.80850109883383525</v>
      </c>
      <c r="Q6" s="728"/>
    </row>
    <row r="7" spans="1:20" ht="12.75" customHeight="1" x14ac:dyDescent="0.2">
      <c r="A7" s="43">
        <v>2010</v>
      </c>
      <c r="B7" s="70">
        <v>56.138341347087163</v>
      </c>
      <c r="C7" s="70">
        <v>62.299911248022141</v>
      </c>
      <c r="D7" s="70">
        <v>59.106123548919555</v>
      </c>
      <c r="E7" s="70">
        <f t="shared" ref="E7:G9" si="0">100-B7-N7</f>
        <v>42.464969698285152</v>
      </c>
      <c r="F7" s="70">
        <f>100-C7-O7</f>
        <v>37.397226954262671</v>
      </c>
      <c r="G7" s="70">
        <f t="shared" si="0"/>
        <v>40.029750110005693</v>
      </c>
      <c r="H7" s="70">
        <v>32.312424721523755</v>
      </c>
      <c r="I7" s="70">
        <v>29.716222121767153</v>
      </c>
      <c r="J7" s="70">
        <v>31.065703666125774</v>
      </c>
      <c r="K7" s="675" t="s">
        <v>37</v>
      </c>
      <c r="L7" s="675" t="s">
        <v>37</v>
      </c>
      <c r="M7" s="675" t="s">
        <v>37</v>
      </c>
      <c r="N7" s="70">
        <v>1.3966889546276853</v>
      </c>
      <c r="O7" s="70">
        <v>0.30286179771519034</v>
      </c>
      <c r="P7" s="70">
        <v>0.86412634107475328</v>
      </c>
      <c r="Q7" s="728"/>
    </row>
    <row r="8" spans="1:20" ht="12.75" customHeight="1" x14ac:dyDescent="0.2">
      <c r="A8" s="43">
        <v>2011</v>
      </c>
      <c r="B8" s="70">
        <v>57.906132695259856</v>
      </c>
      <c r="C8" s="70">
        <v>60.933578775939878</v>
      </c>
      <c r="D8" s="70">
        <v>59.344398206730851</v>
      </c>
      <c r="E8" s="70">
        <f t="shared" si="0"/>
        <v>40.958254457865515</v>
      </c>
      <c r="F8" s="70">
        <f>100-C8-O8</f>
        <v>38.261628294507112</v>
      </c>
      <c r="G8" s="70">
        <f t="shared" si="0"/>
        <v>39.681333946091264</v>
      </c>
      <c r="H8" s="70">
        <v>30.520471039216982</v>
      </c>
      <c r="I8" s="70">
        <v>27.969800982717118</v>
      </c>
      <c r="J8" s="70">
        <v>29.308195355237238</v>
      </c>
      <c r="K8" s="675" t="s">
        <v>37</v>
      </c>
      <c r="L8" s="675" t="s">
        <v>37</v>
      </c>
      <c r="M8" s="675" t="s">
        <v>37</v>
      </c>
      <c r="N8" s="70">
        <v>1.1356128468746309</v>
      </c>
      <c r="O8" s="70">
        <v>0.80479292955301129</v>
      </c>
      <c r="P8" s="70">
        <v>0.97426784717788606</v>
      </c>
      <c r="Q8" s="728"/>
      <c r="T8" s="387"/>
    </row>
    <row r="9" spans="1:20" ht="12.75" customHeight="1" x14ac:dyDescent="0.2">
      <c r="A9" s="43" t="s">
        <v>89</v>
      </c>
      <c r="B9" s="70">
        <v>62.499599176285045</v>
      </c>
      <c r="C9" s="70">
        <v>66.543506528104828</v>
      </c>
      <c r="D9" s="70">
        <v>64.461012275560549</v>
      </c>
      <c r="E9" s="70">
        <f t="shared" si="0"/>
        <v>36.084366775805236</v>
      </c>
      <c r="F9" s="70">
        <f>100-C9-O9</f>
        <v>32.829619783723288</v>
      </c>
      <c r="G9" s="70">
        <f t="shared" si="0"/>
        <v>34.507813902833</v>
      </c>
      <c r="H9" s="70">
        <v>24.361982114556252</v>
      </c>
      <c r="I9" s="70">
        <v>23.497942468967143</v>
      </c>
      <c r="J9" s="70">
        <v>23.959513664807474</v>
      </c>
      <c r="K9" s="675" t="s">
        <v>37</v>
      </c>
      <c r="L9" s="675" t="s">
        <v>37</v>
      </c>
      <c r="M9" s="675" t="s">
        <v>37</v>
      </c>
      <c r="N9" s="70">
        <v>1.4160340479097158</v>
      </c>
      <c r="O9" s="70">
        <v>0.6268736881718816</v>
      </c>
      <c r="P9" s="70">
        <v>1.0311738216064479</v>
      </c>
      <c r="Q9" s="728"/>
      <c r="T9" s="387"/>
    </row>
    <row r="10" spans="1:20" ht="12.75" customHeight="1" x14ac:dyDescent="0.2">
      <c r="A10" s="43" t="s">
        <v>90</v>
      </c>
      <c r="B10" s="70">
        <v>66.466353698187746</v>
      </c>
      <c r="C10" s="70">
        <v>68.547978430279741</v>
      </c>
      <c r="D10" s="70">
        <v>67.516979536296859</v>
      </c>
      <c r="E10" s="70">
        <v>31.553001126604336</v>
      </c>
      <c r="F10" s="70">
        <v>30.407038065418611</v>
      </c>
      <c r="G10" s="70">
        <v>30.922639706812909</v>
      </c>
      <c r="H10" s="70">
        <v>20.675774845687702</v>
      </c>
      <c r="I10" s="70">
        <v>21.42500022541947</v>
      </c>
      <c r="J10" s="711">
        <v>20.994968146145997</v>
      </c>
      <c r="K10" s="70">
        <v>7.7548744763204018</v>
      </c>
      <c r="L10" s="70">
        <v>5.4323385907093629</v>
      </c>
      <c r="M10" s="70">
        <v>6.6037475717199454</v>
      </c>
      <c r="N10" s="70">
        <v>1.9806451752078513</v>
      </c>
      <c r="O10" s="70">
        <v>1.0449835042991358</v>
      </c>
      <c r="P10" s="70">
        <v>1.5603807568915995</v>
      </c>
      <c r="T10" s="387"/>
    </row>
    <row r="11" spans="1:20" ht="12.75" customHeight="1" x14ac:dyDescent="0.2">
      <c r="A11" s="43">
        <v>2013</v>
      </c>
      <c r="B11" s="70">
        <v>72.499577475840866</v>
      </c>
      <c r="C11" s="70">
        <v>72.514529934984523</v>
      </c>
      <c r="D11" s="70">
        <v>72.484773538830012</v>
      </c>
      <c r="E11" s="70">
        <v>25.813920271346902</v>
      </c>
      <c r="F11" s="70">
        <v>25.894462896427502</v>
      </c>
      <c r="G11" s="70">
        <v>25.883049350549204</v>
      </c>
      <c r="H11" s="70">
        <v>16.212468091652521</v>
      </c>
      <c r="I11" s="70">
        <v>18.072926418473919</v>
      </c>
      <c r="J11" s="711">
        <v>17.06987813449393</v>
      </c>
      <c r="K11" s="70">
        <v>5.4430914967312205</v>
      </c>
      <c r="L11" s="70">
        <v>4.7930879728289124</v>
      </c>
      <c r="M11" s="70">
        <v>5.1224294205977436</v>
      </c>
      <c r="N11" s="70">
        <v>1.6865022528120115</v>
      </c>
      <c r="O11" s="70">
        <v>1.5910071685878979</v>
      </c>
      <c r="P11" s="70">
        <v>1.63217711062284</v>
      </c>
      <c r="T11" s="387"/>
    </row>
    <row r="12" spans="1:20" ht="12.75" customHeight="1" x14ac:dyDescent="0.2">
      <c r="A12" s="43">
        <v>2014</v>
      </c>
      <c r="B12" s="70">
        <v>72.381852471038272</v>
      </c>
      <c r="C12" s="70">
        <v>75.615984489665195</v>
      </c>
      <c r="D12" s="70">
        <v>73.962829375315437</v>
      </c>
      <c r="E12" s="70">
        <v>26.392249015744611</v>
      </c>
      <c r="F12" s="70">
        <v>23.510958585889163</v>
      </c>
      <c r="G12" s="70">
        <v>24.984193649732333</v>
      </c>
      <c r="H12" s="70">
        <v>17.204642245261986</v>
      </c>
      <c r="I12" s="70">
        <v>17.566140035435364</v>
      </c>
      <c r="J12" s="711">
        <v>17.381184226825344</v>
      </c>
      <c r="K12" s="70">
        <v>6.8353679451872758</v>
      </c>
      <c r="L12" s="70">
        <v>5.6267150076911294</v>
      </c>
      <c r="M12" s="70">
        <v>6.2371487998043884</v>
      </c>
      <c r="N12" s="70">
        <v>1.225898513221475</v>
      </c>
      <c r="O12" s="70">
        <v>0.87305692444588701</v>
      </c>
      <c r="P12" s="70">
        <v>1.0529769749578988</v>
      </c>
      <c r="T12" s="387"/>
    </row>
    <row r="13" spans="1:20" x14ac:dyDescent="0.2">
      <c r="A13" s="43">
        <v>2015</v>
      </c>
      <c r="B13" s="70">
        <v>76.42884216427548</v>
      </c>
      <c r="C13" s="70">
        <v>76.487430560210399</v>
      </c>
      <c r="D13" s="70">
        <v>76.424110127181649</v>
      </c>
      <c r="E13" s="70">
        <v>21.730745777929748</v>
      </c>
      <c r="F13" s="70">
        <v>21.18875420932649</v>
      </c>
      <c r="G13" s="70">
        <v>21.472168720199136</v>
      </c>
      <c r="H13" s="70">
        <v>12.964697571408182</v>
      </c>
      <c r="I13" s="70">
        <v>12.221132537286589</v>
      </c>
      <c r="J13" s="711">
        <v>12.63650921840156</v>
      </c>
      <c r="K13" s="70">
        <v>4.322212121495375</v>
      </c>
      <c r="L13" s="70">
        <v>3.8115834495184742</v>
      </c>
      <c r="M13" s="70">
        <v>4.1130260862894179</v>
      </c>
      <c r="N13" s="70">
        <v>1.8404120577934522</v>
      </c>
      <c r="O13" s="70">
        <v>2.3238152304660717</v>
      </c>
      <c r="P13" s="70">
        <v>2.1037211526162549</v>
      </c>
      <c r="T13" s="387"/>
    </row>
    <row r="14" spans="1:20" x14ac:dyDescent="0.2">
      <c r="A14" s="43">
        <v>2016</v>
      </c>
      <c r="B14" s="70">
        <v>81.759408711353828</v>
      </c>
      <c r="C14" s="70">
        <v>82.991029438026615</v>
      </c>
      <c r="D14" s="70">
        <v>81.962167119485088</v>
      </c>
      <c r="E14" s="70">
        <v>16.605462692221145</v>
      </c>
      <c r="F14" s="70">
        <v>15.966068466433962</v>
      </c>
      <c r="G14" s="70">
        <v>16.674009886020933</v>
      </c>
      <c r="H14" s="70">
        <v>9.6135218328582344</v>
      </c>
      <c r="I14" s="70">
        <v>9.4901920614122073</v>
      </c>
      <c r="J14" s="711">
        <v>9.8960545786061243</v>
      </c>
      <c r="K14" s="70">
        <v>2.8842660483204048</v>
      </c>
      <c r="L14" s="70">
        <v>2.1519056022443608</v>
      </c>
      <c r="M14" s="70">
        <v>2.7895477101448596</v>
      </c>
      <c r="N14" s="70">
        <v>1.6351285964238516</v>
      </c>
      <c r="O14" s="70">
        <v>1.0429020955395414</v>
      </c>
      <c r="P14" s="70">
        <v>1.3638229944930034</v>
      </c>
      <c r="T14" s="387"/>
    </row>
    <row r="15" spans="1:20" s="960" customFormat="1" x14ac:dyDescent="0.2">
      <c r="A15" s="43">
        <v>2017</v>
      </c>
      <c r="B15" s="70">
        <v>77.913502806206665</v>
      </c>
      <c r="C15" s="70">
        <v>81.345565749235476</v>
      </c>
      <c r="D15" s="70">
        <v>79.441541476159372</v>
      </c>
      <c r="E15" s="70">
        <v>18.355893034004623</v>
      </c>
      <c r="F15" s="70">
        <v>16.479782534828409</v>
      </c>
      <c r="G15" s="70">
        <v>17.619203135205748</v>
      </c>
      <c r="H15" s="70">
        <v>10.927698910531529</v>
      </c>
      <c r="I15" s="70">
        <v>10.329595650696568</v>
      </c>
      <c r="J15" s="711">
        <v>10.875244937949052</v>
      </c>
      <c r="K15" s="70">
        <v>3.829646748101684</v>
      </c>
      <c r="L15" s="70">
        <v>3.2279986408426775</v>
      </c>
      <c r="M15" s="70">
        <v>3.7720444154147619</v>
      </c>
      <c r="N15" s="70">
        <v>3.7306041597887094</v>
      </c>
      <c r="O15" s="70">
        <v>2.1746517159361196</v>
      </c>
      <c r="P15" s="70">
        <v>2.9392553886348791</v>
      </c>
      <c r="T15" s="387"/>
    </row>
    <row r="16" spans="1:20" s="703" customFormat="1" x14ac:dyDescent="0.2">
      <c r="A16" s="43">
        <v>2018</v>
      </c>
      <c r="B16" s="70">
        <v>79.012008476860302</v>
      </c>
      <c r="C16" s="70">
        <v>82.335424821635613</v>
      </c>
      <c r="D16" s="70">
        <v>80.361720631123859</v>
      </c>
      <c r="E16" s="70">
        <v>17.521207203561168</v>
      </c>
      <c r="F16" s="70">
        <v>15.564944877070017</v>
      </c>
      <c r="G16" s="70">
        <v>16.839834873469037</v>
      </c>
      <c r="H16" s="70">
        <v>10.787770357627524</v>
      </c>
      <c r="I16" s="70">
        <v>11.090882925168644</v>
      </c>
      <c r="J16" s="70">
        <v>11.160585301551738</v>
      </c>
      <c r="K16" s="70">
        <v>4.2230981676082138</v>
      </c>
      <c r="L16" s="70">
        <v>3.3809072272741401</v>
      </c>
      <c r="M16" s="70">
        <v>3.967676905930436</v>
      </c>
      <c r="N16" s="70">
        <v>3.4667843195809809</v>
      </c>
      <c r="O16" s="70">
        <v>2.0996303012957482</v>
      </c>
      <c r="P16" s="70">
        <v>2.7984444954055143</v>
      </c>
      <c r="Q16" s="997"/>
      <c r="T16" s="387"/>
    </row>
    <row r="17" spans="1:20" s="37" customFormat="1" ht="6" customHeight="1" x14ac:dyDescent="0.25">
      <c r="A17" s="210" t="s">
        <v>39</v>
      </c>
      <c r="B17" s="209"/>
      <c r="C17" s="209"/>
      <c r="D17" s="490"/>
      <c r="E17" s="209"/>
      <c r="F17" s="209"/>
      <c r="G17" s="490"/>
      <c r="H17" s="209"/>
      <c r="I17" s="209"/>
      <c r="J17" s="490"/>
      <c r="K17" s="209"/>
      <c r="L17" s="209"/>
      <c r="M17" s="490"/>
      <c r="N17" s="209"/>
      <c r="O17" s="208"/>
      <c r="P17" s="208"/>
      <c r="T17" s="387"/>
    </row>
    <row r="18" spans="1:20" ht="30" customHeight="1" x14ac:dyDescent="0.2">
      <c r="A18" s="1331" t="s">
        <v>460</v>
      </c>
      <c r="B18" s="1331"/>
      <c r="C18" s="1331"/>
      <c r="D18" s="1331"/>
      <c r="E18" s="1331"/>
      <c r="F18" s="1331"/>
      <c r="G18" s="1331"/>
      <c r="H18" s="1331"/>
      <c r="I18" s="1331"/>
      <c r="J18" s="1331"/>
      <c r="K18" s="1331"/>
      <c r="L18" s="1331"/>
      <c r="M18" s="1331"/>
      <c r="N18" s="1331"/>
      <c r="O18" s="1331"/>
      <c r="P18" s="1331"/>
    </row>
    <row r="19" spans="1:20" s="37" customFormat="1" ht="6" customHeight="1" x14ac:dyDescent="0.25">
      <c r="A19" s="330" t="s">
        <v>39</v>
      </c>
      <c r="B19" s="329"/>
      <c r="C19" s="329"/>
      <c r="D19" s="544"/>
      <c r="E19" s="329"/>
      <c r="F19" s="329"/>
      <c r="G19" s="544"/>
      <c r="H19" s="329"/>
      <c r="I19" s="329"/>
      <c r="J19" s="544"/>
      <c r="K19" s="329"/>
      <c r="L19" s="329"/>
      <c r="M19" s="544"/>
      <c r="N19" s="329"/>
      <c r="O19" s="86"/>
      <c r="P19" s="86"/>
    </row>
    <row r="20" spans="1:20" s="37" customFormat="1" ht="12.75" customHeight="1" x14ac:dyDescent="0.25">
      <c r="A20" s="1331" t="s">
        <v>194</v>
      </c>
      <c r="B20" s="1331"/>
      <c r="C20" s="1331"/>
      <c r="D20" s="1331"/>
      <c r="E20" s="1331"/>
      <c r="F20" s="1331"/>
      <c r="G20" s="1331"/>
      <c r="H20" s="1331"/>
      <c r="I20" s="1331"/>
      <c r="J20" s="1331"/>
      <c r="K20" s="1331"/>
      <c r="L20" s="1331"/>
      <c r="M20" s="1331"/>
      <c r="N20" s="1331"/>
      <c r="O20" s="1331"/>
      <c r="P20" s="1331"/>
    </row>
    <row r="21" spans="1:20" x14ac:dyDescent="0.2">
      <c r="E21" s="997"/>
      <c r="F21" s="446"/>
      <c r="H21" s="997"/>
      <c r="I21" s="446"/>
      <c r="K21" s="997"/>
      <c r="N21" s="997"/>
      <c r="O21" s="446"/>
      <c r="P21" s="446"/>
    </row>
  </sheetData>
  <mergeCells count="9">
    <mergeCell ref="A18:P18"/>
    <mergeCell ref="A20:P20"/>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23"/>
  <sheetViews>
    <sheetView workbookViewId="0">
      <pane ySplit="4" topLeftCell="A5" activePane="bottomLeft" state="frozen"/>
      <selection activeCell="A2" sqref="A2:XFD2"/>
      <selection pane="bottomLeft" activeCell="F26" sqref="F26"/>
    </sheetView>
  </sheetViews>
  <sheetFormatPr defaultColWidth="9.140625" defaultRowHeight="12.75" x14ac:dyDescent="0.2"/>
  <cols>
    <col min="1" max="1" width="6.7109375" style="219" customWidth="1"/>
    <col min="2" max="3" width="6.7109375" style="18" customWidth="1"/>
    <col min="4" max="4" width="6.7109375" style="553" customWidth="1"/>
    <col min="5" max="6" width="6.7109375" style="18" customWidth="1"/>
    <col min="7" max="7" width="6.7109375" style="553" customWidth="1"/>
    <col min="8" max="9" width="6.7109375" style="18" customWidth="1"/>
    <col min="10" max="10" width="6.7109375" style="553" customWidth="1"/>
    <col min="11" max="12" width="6.7109375" style="18" customWidth="1"/>
    <col min="13" max="13" width="6.7109375" style="553" customWidth="1"/>
    <col min="14" max="15" width="6.7109375" style="18" customWidth="1"/>
    <col min="16" max="16" width="6.7109375" style="553" customWidth="1"/>
    <col min="17" max="24" width="8.7109375" style="18" customWidth="1"/>
    <col min="25" max="16384" width="9.140625" style="18"/>
  </cols>
  <sheetData>
    <row r="1" spans="1:19" s="74" customFormat="1" ht="30" customHeight="1" x14ac:dyDescent="0.25">
      <c r="A1" s="349"/>
      <c r="B1" s="222"/>
      <c r="C1" s="222"/>
      <c r="D1" s="550"/>
      <c r="E1" s="222"/>
      <c r="F1" s="222"/>
      <c r="G1" s="550"/>
      <c r="H1" s="222"/>
      <c r="I1" s="222"/>
      <c r="J1" s="550"/>
      <c r="K1" s="222"/>
      <c r="L1" s="222"/>
      <c r="M1" s="550"/>
      <c r="N1" s="222"/>
      <c r="O1" s="1311" t="s">
        <v>328</v>
      </c>
      <c r="P1" s="1311"/>
      <c r="Q1" s="1312"/>
      <c r="R1" s="1312"/>
      <c r="S1" s="1322"/>
    </row>
    <row r="2" spans="1:19" s="220" customFormat="1" ht="28.5" customHeight="1" x14ac:dyDescent="0.2">
      <c r="A2" s="1317" t="s">
        <v>524</v>
      </c>
      <c r="B2" s="1317"/>
      <c r="C2" s="1317"/>
      <c r="D2" s="1317"/>
      <c r="E2" s="1317"/>
      <c r="F2" s="1317"/>
      <c r="G2" s="1317"/>
      <c r="H2" s="1317"/>
      <c r="I2" s="1317"/>
      <c r="J2" s="1317"/>
      <c r="K2" s="1317"/>
      <c r="L2" s="1317"/>
      <c r="M2" s="1317"/>
      <c r="N2" s="1317"/>
      <c r="O2" s="1317"/>
      <c r="P2" s="1317"/>
    </row>
    <row r="3" spans="1:19" ht="30" customHeight="1" x14ac:dyDescent="0.2">
      <c r="A3" s="24"/>
      <c r="B3" s="1334" t="s">
        <v>19</v>
      </c>
      <c r="C3" s="1334"/>
      <c r="D3" s="1334"/>
      <c r="E3" s="1334" t="s">
        <v>92</v>
      </c>
      <c r="F3" s="1334"/>
      <c r="G3" s="1334"/>
      <c r="H3" s="1334" t="s">
        <v>93</v>
      </c>
      <c r="I3" s="1334"/>
      <c r="J3" s="1334"/>
      <c r="K3" s="1334" t="s">
        <v>94</v>
      </c>
      <c r="L3" s="1334"/>
      <c r="M3" s="1334"/>
      <c r="N3" s="1334" t="s">
        <v>35</v>
      </c>
      <c r="O3" s="1334"/>
      <c r="P3" s="1334"/>
    </row>
    <row r="4" spans="1:19" ht="15" customHeight="1" x14ac:dyDescent="0.2">
      <c r="A4" s="129" t="s">
        <v>39</v>
      </c>
      <c r="B4" s="217" t="s">
        <v>28</v>
      </c>
      <c r="C4" s="217" t="s">
        <v>29</v>
      </c>
      <c r="D4" s="545" t="s">
        <v>382</v>
      </c>
      <c r="E4" s="217" t="s">
        <v>28</v>
      </c>
      <c r="F4" s="217" t="s">
        <v>29</v>
      </c>
      <c r="G4" s="545" t="s">
        <v>382</v>
      </c>
      <c r="H4" s="217" t="s">
        <v>28</v>
      </c>
      <c r="I4" s="217" t="s">
        <v>29</v>
      </c>
      <c r="J4" s="545" t="s">
        <v>382</v>
      </c>
      <c r="K4" s="217" t="s">
        <v>28</v>
      </c>
      <c r="L4" s="217" t="s">
        <v>29</v>
      </c>
      <c r="M4" s="545" t="s">
        <v>382</v>
      </c>
      <c r="N4" s="217" t="s">
        <v>28</v>
      </c>
      <c r="O4" s="217" t="s">
        <v>29</v>
      </c>
      <c r="P4" s="545" t="s">
        <v>382</v>
      </c>
    </row>
    <row r="5" spans="1:19" ht="6" customHeight="1" x14ac:dyDescent="0.2">
      <c r="A5" s="302"/>
      <c r="B5" s="303"/>
      <c r="C5" s="303"/>
      <c r="D5" s="303"/>
      <c r="E5" s="303"/>
      <c r="F5" s="303"/>
      <c r="G5" s="303"/>
      <c r="H5" s="303"/>
      <c r="I5" s="303"/>
      <c r="J5" s="303"/>
      <c r="K5" s="250"/>
      <c r="L5" s="250"/>
      <c r="M5" s="250"/>
      <c r="N5" s="303"/>
      <c r="O5" s="303"/>
      <c r="P5" s="29"/>
    </row>
    <row r="6" spans="1:19" ht="12.75" customHeight="1" x14ac:dyDescent="0.2">
      <c r="A6" s="43">
        <v>2009</v>
      </c>
      <c r="B6" s="70">
        <v>35.863430933230816</v>
      </c>
      <c r="C6" s="70">
        <v>36.140720543868063</v>
      </c>
      <c r="D6" s="70">
        <v>36.003303333727487</v>
      </c>
      <c r="E6" s="70">
        <v>63.105259997258344</v>
      </c>
      <c r="F6" s="70">
        <v>63.465639333374398</v>
      </c>
      <c r="G6" s="70">
        <f>100-D6-P6</f>
        <v>63.271588272893482</v>
      </c>
      <c r="H6" s="70">
        <v>53.613392030903803</v>
      </c>
      <c r="I6" s="70">
        <v>54.638687899926602</v>
      </c>
      <c r="J6" s="70">
        <v>54.103137755290653</v>
      </c>
      <c r="K6" s="675" t="s">
        <v>37</v>
      </c>
      <c r="L6" s="675" t="s">
        <v>37</v>
      </c>
      <c r="M6" s="675" t="s">
        <v>37</v>
      </c>
      <c r="N6" s="70">
        <v>1.031309069508769</v>
      </c>
      <c r="O6" s="70">
        <v>0.39364012275393362</v>
      </c>
      <c r="P6" s="70">
        <v>0.72510839337903454</v>
      </c>
    </row>
    <row r="7" spans="1:19" ht="12.75" customHeight="1" x14ac:dyDescent="0.2">
      <c r="A7" s="43">
        <v>2010</v>
      </c>
      <c r="B7" s="70">
        <v>35.558739816296189</v>
      </c>
      <c r="C7" s="70">
        <v>36.749312630846809</v>
      </c>
      <c r="D7" s="70">
        <v>36.14313296066117</v>
      </c>
      <c r="E7" s="70">
        <v>63.559860696583911</v>
      </c>
      <c r="F7" s="70">
        <v>63.012729951598537</v>
      </c>
      <c r="G7" s="70">
        <f>100-D7-P7</f>
        <v>63.282687872591772</v>
      </c>
      <c r="H7" s="70">
        <v>47.212851557602804</v>
      </c>
      <c r="I7" s="70">
        <v>47.796257511314522</v>
      </c>
      <c r="J7" s="70">
        <v>47.479224105759108</v>
      </c>
      <c r="K7" s="675" t="s">
        <v>37</v>
      </c>
      <c r="L7" s="675" t="s">
        <v>37</v>
      </c>
      <c r="M7" s="675" t="s">
        <v>37</v>
      </c>
      <c r="N7" s="70">
        <v>0.8813994871212486</v>
      </c>
      <c r="O7" s="70">
        <v>0.23795741755563887</v>
      </c>
      <c r="P7" s="70">
        <v>0.57417916674705693</v>
      </c>
    </row>
    <row r="8" spans="1:19" ht="12.75" customHeight="1" x14ac:dyDescent="0.2">
      <c r="A8" s="43">
        <v>2011</v>
      </c>
      <c r="B8" s="70">
        <v>38.070403099811564</v>
      </c>
      <c r="C8" s="70">
        <v>40.426134430060088</v>
      </c>
      <c r="D8" s="70">
        <v>39.167945463781614</v>
      </c>
      <c r="E8" s="70">
        <v>61.033182133204988</v>
      </c>
      <c r="F8" s="70">
        <v>58.848562889723631</v>
      </c>
      <c r="G8" s="70">
        <f>100-D8-P8</f>
        <v>60.020452417689022</v>
      </c>
      <c r="H8" s="70">
        <v>42.446989656087339</v>
      </c>
      <c r="I8" s="70">
        <v>41.147098667167391</v>
      </c>
      <c r="J8" s="70">
        <v>41.872131595731879</v>
      </c>
      <c r="K8" s="675" t="s">
        <v>37</v>
      </c>
      <c r="L8" s="675" t="s">
        <v>37</v>
      </c>
      <c r="M8" s="675" t="s">
        <v>37</v>
      </c>
      <c r="N8" s="70">
        <v>0.89641476698419598</v>
      </c>
      <c r="O8" s="70">
        <v>0.72530268021524225</v>
      </c>
      <c r="P8" s="70">
        <v>0.8116021185293617</v>
      </c>
    </row>
    <row r="9" spans="1:19" ht="12.75" customHeight="1" x14ac:dyDescent="0.2">
      <c r="A9" s="43" t="s">
        <v>89</v>
      </c>
      <c r="B9" s="70">
        <v>38.659482070858495</v>
      </c>
      <c r="C9" s="70">
        <v>43.49118595398155</v>
      </c>
      <c r="D9" s="70">
        <v>41.036372570620529</v>
      </c>
      <c r="E9" s="70">
        <v>60.148223344555163</v>
      </c>
      <c r="F9" s="70">
        <v>56.224256237937041</v>
      </c>
      <c r="G9" s="70">
        <f>100-D9-P9</f>
        <v>58.214245916039125</v>
      </c>
      <c r="H9" s="70">
        <v>39.733647430497513</v>
      </c>
      <c r="I9" s="70">
        <v>37.228550192730204</v>
      </c>
      <c r="J9" s="70">
        <v>38.508554027758777</v>
      </c>
      <c r="K9" s="675" t="s">
        <v>37</v>
      </c>
      <c r="L9" s="675" t="s">
        <v>37</v>
      </c>
      <c r="M9" s="675" t="s">
        <v>37</v>
      </c>
      <c r="N9" s="70">
        <v>1.1922945845868551</v>
      </c>
      <c r="O9" s="70">
        <v>0.28455780808020714</v>
      </c>
      <c r="P9" s="70">
        <v>0.74938151334034364</v>
      </c>
    </row>
    <row r="10" spans="1:19" ht="12.75" customHeight="1" x14ac:dyDescent="0.2">
      <c r="A10" s="43" t="s">
        <v>90</v>
      </c>
      <c r="B10" s="70">
        <v>44.821964817908501</v>
      </c>
      <c r="C10" s="70">
        <v>43.041339834901741</v>
      </c>
      <c r="D10" s="70">
        <v>43.93393435380149</v>
      </c>
      <c r="E10" s="70">
        <v>53.897582086036437</v>
      </c>
      <c r="F10" s="70">
        <v>56.31505554478116</v>
      </c>
      <c r="G10" s="70">
        <v>55.097025893448418</v>
      </c>
      <c r="H10" s="70">
        <v>31.997634376923596</v>
      </c>
      <c r="I10" s="70">
        <v>35.940110233686532</v>
      </c>
      <c r="J10" s="70">
        <v>33.962875499682539</v>
      </c>
      <c r="K10" s="70">
        <v>6.9976839496914138</v>
      </c>
      <c r="L10" s="70">
        <v>6.1322982406648405</v>
      </c>
      <c r="M10" s="70">
        <v>6.5955711895341054</v>
      </c>
      <c r="N10" s="70">
        <v>1.2804530960555596</v>
      </c>
      <c r="O10" s="70">
        <v>0.64360462031292398</v>
      </c>
      <c r="P10" s="70">
        <v>0.96903975275180132</v>
      </c>
    </row>
    <row r="11" spans="1:19" ht="12.75" customHeight="1" x14ac:dyDescent="0.2">
      <c r="A11" s="43">
        <v>2013</v>
      </c>
      <c r="B11" s="70">
        <v>47.333259279915289</v>
      </c>
      <c r="C11" s="70">
        <v>52.649135314309582</v>
      </c>
      <c r="D11" s="70">
        <v>49.838039002152904</v>
      </c>
      <c r="E11" s="70">
        <v>51.883177195427798</v>
      </c>
      <c r="F11" s="70">
        <v>46.811385370534161</v>
      </c>
      <c r="G11" s="70">
        <v>49.498584034565738</v>
      </c>
      <c r="H11" s="70">
        <v>31.906988355177322</v>
      </c>
      <c r="I11" s="70">
        <v>28.467979411711063</v>
      </c>
      <c r="J11" s="70">
        <v>30.232726242702984</v>
      </c>
      <c r="K11" s="70">
        <v>7.8961979748062765</v>
      </c>
      <c r="L11" s="70">
        <v>4.9989286599627913</v>
      </c>
      <c r="M11" s="70">
        <v>6.4760796121054316</v>
      </c>
      <c r="N11" s="70">
        <v>0.78356352465807855</v>
      </c>
      <c r="O11" s="70">
        <v>0.53947931515450365</v>
      </c>
      <c r="P11" s="70">
        <v>0.66337696328173545</v>
      </c>
    </row>
    <row r="12" spans="1:19" ht="12.75" customHeight="1" x14ac:dyDescent="0.2">
      <c r="A12" s="43">
        <v>2014</v>
      </c>
      <c r="B12" s="70">
        <v>50.154682649728066</v>
      </c>
      <c r="C12" s="70">
        <v>54.435426529540074</v>
      </c>
      <c r="D12" s="70">
        <v>52.202528751872833</v>
      </c>
      <c r="E12" s="70">
        <v>49.32188063982327</v>
      </c>
      <c r="F12" s="70">
        <v>44.998425652162801</v>
      </c>
      <c r="G12" s="70">
        <v>47.255511387827141</v>
      </c>
      <c r="H12" s="70">
        <v>29.83936183445719</v>
      </c>
      <c r="I12" s="70">
        <v>26.918213662476631</v>
      </c>
      <c r="J12" s="70">
        <v>28.446278517303782</v>
      </c>
      <c r="K12" s="70">
        <v>7.6605307473457254</v>
      </c>
      <c r="L12" s="70">
        <v>5.449801943552754</v>
      </c>
      <c r="M12" s="70">
        <v>6.5920283939394464</v>
      </c>
      <c r="N12" s="70">
        <v>0.52343671044790363</v>
      </c>
      <c r="O12" s="70">
        <v>0.56614781829315175</v>
      </c>
      <c r="P12" s="70">
        <v>0.54195986030176668</v>
      </c>
    </row>
    <row r="13" spans="1:19" x14ac:dyDescent="0.2">
      <c r="A13" s="43">
        <v>2015</v>
      </c>
      <c r="B13" s="70">
        <v>55.717315132148059</v>
      </c>
      <c r="C13" s="70">
        <v>59.973448192104442</v>
      </c>
      <c r="D13" s="70">
        <v>57.807521700559874</v>
      </c>
      <c r="E13" s="70">
        <v>43.344654590687419</v>
      </c>
      <c r="F13" s="70">
        <v>39.307467486221462</v>
      </c>
      <c r="G13" s="70">
        <v>41.364702960439942</v>
      </c>
      <c r="H13" s="70">
        <v>25.937152674200419</v>
      </c>
      <c r="I13" s="70">
        <v>24.971812844593714</v>
      </c>
      <c r="J13" s="70">
        <v>25.506576991781344</v>
      </c>
      <c r="K13" s="70">
        <v>6.2060278734855769</v>
      </c>
      <c r="L13" s="70">
        <v>4.7980211990069916</v>
      </c>
      <c r="M13" s="70">
        <v>5.5435617836954574</v>
      </c>
      <c r="N13" s="70">
        <v>0.93803027716425169</v>
      </c>
      <c r="O13" s="70">
        <v>0.71908432167622605</v>
      </c>
      <c r="P13" s="70">
        <v>0.82777533900276723</v>
      </c>
    </row>
    <row r="14" spans="1:19" x14ac:dyDescent="0.2">
      <c r="A14" s="43">
        <v>2016</v>
      </c>
      <c r="B14" s="70">
        <v>59.207809892969991</v>
      </c>
      <c r="C14" s="70">
        <v>64.763488909682238</v>
      </c>
      <c r="D14" s="70">
        <v>61.708122021281099</v>
      </c>
      <c r="E14" s="70">
        <v>39.841988691966144</v>
      </c>
      <c r="F14" s="70">
        <v>34.196540337337296</v>
      </c>
      <c r="G14" s="70">
        <v>37.242380031128633</v>
      </c>
      <c r="H14" s="70">
        <v>22.022969919229489</v>
      </c>
      <c r="I14" s="70">
        <v>18.899198549577541</v>
      </c>
      <c r="J14" s="70">
        <v>20.742615500336747</v>
      </c>
      <c r="K14" s="70">
        <v>4.7512415406710442</v>
      </c>
      <c r="L14" s="70">
        <v>3.855031518180021</v>
      </c>
      <c r="M14" s="70">
        <v>4.5443901230194932</v>
      </c>
      <c r="N14" s="70">
        <v>0.95020141506441169</v>
      </c>
      <c r="O14" s="70">
        <v>1.03997075298028</v>
      </c>
      <c r="P14" s="70">
        <v>1.0494979475870869</v>
      </c>
    </row>
    <row r="15" spans="1:19" s="960" customFormat="1" x14ac:dyDescent="0.2">
      <c r="A15" s="43">
        <v>2017</v>
      </c>
      <c r="B15" s="70">
        <v>63.823425681384549</v>
      </c>
      <c r="C15" s="70">
        <v>66.618664610749619</v>
      </c>
      <c r="D15" s="70">
        <v>65.043667955600881</v>
      </c>
      <c r="E15" s="70">
        <v>34.145881348775966</v>
      </c>
      <c r="F15" s="70">
        <v>31.533872896663983</v>
      </c>
      <c r="G15" s="70">
        <v>33.000593729137798</v>
      </c>
      <c r="H15" s="70">
        <v>19.397434001857427</v>
      </c>
      <c r="I15" s="70">
        <v>17.790066798531416</v>
      </c>
      <c r="J15" s="70">
        <v>18.764777814057432</v>
      </c>
      <c r="K15" s="70">
        <v>6.4371106689528483</v>
      </c>
      <c r="L15" s="70">
        <v>4.707772743756367</v>
      </c>
      <c r="M15" s="70">
        <v>5.7570362364650345</v>
      </c>
      <c r="N15" s="70">
        <v>2.0306929698391545</v>
      </c>
      <c r="O15" s="70">
        <v>1.8474624925847394</v>
      </c>
      <c r="P15" s="70">
        <v>1.9557383152607566</v>
      </c>
    </row>
    <row r="16" spans="1:19" s="703" customFormat="1" x14ac:dyDescent="0.2">
      <c r="A16" s="43">
        <v>2018</v>
      </c>
      <c r="B16" s="70">
        <v>69.007444503759089</v>
      </c>
      <c r="C16" s="70">
        <v>71.691357334749569</v>
      </c>
      <c r="D16" s="70">
        <v>70.238478317086077</v>
      </c>
      <c r="E16" s="70">
        <v>29.494778863397315</v>
      </c>
      <c r="F16" s="70">
        <v>26.711677897085256</v>
      </c>
      <c r="G16" s="70">
        <v>28.198727729311301</v>
      </c>
      <c r="H16" s="70">
        <v>16.661919758550638</v>
      </c>
      <c r="I16" s="70">
        <v>16.184003845264876</v>
      </c>
      <c r="J16" s="70">
        <v>16.515936211526437</v>
      </c>
      <c r="K16" s="70">
        <v>5.9042979651073759</v>
      </c>
      <c r="L16" s="70">
        <v>4.6462160049040584</v>
      </c>
      <c r="M16" s="70">
        <v>5.4114347011093811</v>
      </c>
      <c r="N16" s="70">
        <v>1.4977766328430999</v>
      </c>
      <c r="O16" s="70">
        <v>1.5969647681645109</v>
      </c>
      <c r="P16" s="70">
        <v>1.5627939536012607</v>
      </c>
    </row>
    <row r="17" spans="1:17" s="37" customFormat="1" ht="6" customHeight="1" x14ac:dyDescent="0.25">
      <c r="A17" s="210" t="s">
        <v>39</v>
      </c>
      <c r="B17" s="209"/>
      <c r="C17" s="209"/>
      <c r="D17" s="490"/>
      <c r="E17" s="209"/>
      <c r="F17" s="209"/>
      <c r="G17" s="490"/>
      <c r="H17" s="209"/>
      <c r="I17" s="209"/>
      <c r="J17" s="490"/>
      <c r="K17" s="209"/>
      <c r="L17" s="209"/>
      <c r="M17" s="490"/>
      <c r="N17" s="209"/>
      <c r="O17" s="208"/>
      <c r="P17" s="208"/>
    </row>
    <row r="18" spans="1:17" ht="30" customHeight="1" x14ac:dyDescent="0.2">
      <c r="A18" s="1331" t="s">
        <v>291</v>
      </c>
      <c r="B18" s="1331"/>
      <c r="C18" s="1331"/>
      <c r="D18" s="1331"/>
      <c r="E18" s="1331"/>
      <c r="F18" s="1331"/>
      <c r="G18" s="1331"/>
      <c r="H18" s="1331"/>
      <c r="I18" s="1331"/>
      <c r="J18" s="1331"/>
      <c r="K18" s="1331"/>
      <c r="L18" s="1331"/>
      <c r="M18" s="1331"/>
      <c r="N18" s="1331"/>
      <c r="O18" s="1331"/>
      <c r="P18" s="1331"/>
    </row>
    <row r="19" spans="1:17" s="37" customFormat="1" ht="6" customHeight="1" x14ac:dyDescent="0.25">
      <c r="A19" s="330" t="s">
        <v>39</v>
      </c>
      <c r="B19" s="329"/>
      <c r="C19" s="329"/>
      <c r="D19" s="544"/>
      <c r="E19" s="329"/>
      <c r="F19" s="329"/>
      <c r="G19" s="544"/>
      <c r="H19" s="329"/>
      <c r="I19" s="329"/>
      <c r="J19" s="544"/>
      <c r="K19" s="329"/>
      <c r="L19" s="329"/>
      <c r="M19" s="544"/>
      <c r="N19" s="329"/>
      <c r="O19" s="86"/>
      <c r="P19" s="86"/>
    </row>
    <row r="20" spans="1:17" s="37" customFormat="1" ht="12.75" customHeight="1" x14ac:dyDescent="0.25">
      <c r="A20" s="1331" t="s">
        <v>194</v>
      </c>
      <c r="B20" s="1331"/>
      <c r="C20" s="1331"/>
      <c r="D20" s="1331"/>
      <c r="E20" s="1331"/>
      <c r="F20" s="1331"/>
      <c r="G20" s="1331"/>
      <c r="H20" s="1331"/>
      <c r="I20" s="1331"/>
      <c r="J20" s="1331"/>
      <c r="K20" s="1331"/>
      <c r="L20" s="1331"/>
      <c r="M20" s="1331"/>
      <c r="N20" s="1331"/>
      <c r="O20" s="1331"/>
      <c r="P20" s="1331"/>
    </row>
    <row r="21" spans="1:17" x14ac:dyDescent="0.2">
      <c r="E21" s="1010"/>
      <c r="H21" s="1010"/>
      <c r="K21" s="1010"/>
      <c r="N21" s="1010"/>
      <c r="Q21" s="1010"/>
    </row>
    <row r="22" spans="1:17" x14ac:dyDescent="0.2">
      <c r="E22" s="725"/>
      <c r="F22" s="725"/>
      <c r="G22" s="725"/>
      <c r="H22" s="725"/>
      <c r="I22" s="725"/>
    </row>
    <row r="23" spans="1:17" x14ac:dyDescent="0.2">
      <c r="E23" s="725"/>
      <c r="F23" s="725"/>
      <c r="G23" s="725"/>
      <c r="H23" s="725"/>
      <c r="I23" s="725"/>
    </row>
  </sheetData>
  <mergeCells count="9">
    <mergeCell ref="A18:P18"/>
    <mergeCell ref="A20:P20"/>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O14"/>
  <sheetViews>
    <sheetView workbookViewId="0">
      <pane ySplit="4" topLeftCell="A5" activePane="bottomLeft" state="frozen"/>
      <selection activeCell="K27" sqref="K27"/>
      <selection pane="bottomLeft" activeCell="L1" sqref="L1:O1"/>
    </sheetView>
  </sheetViews>
  <sheetFormatPr defaultColWidth="9.140625" defaultRowHeight="12.75" x14ac:dyDescent="0.2"/>
  <cols>
    <col min="1" max="10" width="6.7109375" style="1199" customWidth="1"/>
    <col min="11" max="26" width="8.7109375" style="1199" customWidth="1"/>
    <col min="27" max="16384" width="9.140625" style="1199"/>
  </cols>
  <sheetData>
    <row r="1" spans="1:15" s="74" customFormat="1" ht="30" customHeight="1" x14ac:dyDescent="0.25">
      <c r="A1" s="84"/>
      <c r="B1" s="1195"/>
      <c r="C1" s="1195"/>
      <c r="D1" s="1195"/>
      <c r="E1" s="1195"/>
      <c r="F1" s="1195"/>
      <c r="G1" s="1195"/>
      <c r="H1" s="1195"/>
      <c r="I1" s="1195"/>
      <c r="J1" s="1195"/>
      <c r="K1" s="1195"/>
      <c r="L1" s="1311" t="s">
        <v>328</v>
      </c>
      <c r="M1" s="1311"/>
      <c r="N1" s="1312"/>
      <c r="O1" s="1312"/>
    </row>
    <row r="2" spans="1:15" s="1200" customFormat="1" ht="30" customHeight="1" x14ac:dyDescent="0.2">
      <c r="A2" s="1317" t="s">
        <v>417</v>
      </c>
      <c r="B2" s="1317"/>
      <c r="C2" s="1317"/>
      <c r="D2" s="1317"/>
      <c r="E2" s="1317"/>
      <c r="F2" s="1317"/>
      <c r="G2" s="1317"/>
      <c r="H2" s="1317"/>
      <c r="I2" s="1317"/>
      <c r="J2" s="1317"/>
    </row>
    <row r="3" spans="1:15" ht="15" customHeight="1" x14ac:dyDescent="0.2">
      <c r="B3" s="1373" t="s">
        <v>25</v>
      </c>
      <c r="C3" s="1373"/>
      <c r="D3" s="1373"/>
      <c r="E3" s="1373" t="s">
        <v>26</v>
      </c>
      <c r="F3" s="1373"/>
      <c r="G3" s="1373"/>
      <c r="H3" s="1373" t="s">
        <v>35</v>
      </c>
      <c r="I3" s="1373"/>
      <c r="J3" s="1373"/>
    </row>
    <row r="4" spans="1:15" ht="15" customHeight="1" x14ac:dyDescent="0.2">
      <c r="A4" s="1199" t="s">
        <v>39</v>
      </c>
      <c r="B4" s="1195" t="s">
        <v>28</v>
      </c>
      <c r="C4" s="1195" t="s">
        <v>29</v>
      </c>
      <c r="D4" s="1195" t="s">
        <v>382</v>
      </c>
      <c r="E4" s="1195" t="s">
        <v>28</v>
      </c>
      <c r="F4" s="1195" t="s">
        <v>29</v>
      </c>
      <c r="G4" s="1195" t="s">
        <v>382</v>
      </c>
      <c r="H4" s="1195" t="s">
        <v>28</v>
      </c>
      <c r="I4" s="1195" t="s">
        <v>29</v>
      </c>
      <c r="J4" s="1195" t="s">
        <v>382</v>
      </c>
    </row>
    <row r="5" spans="1:15" ht="6" customHeight="1" x14ac:dyDescent="0.2">
      <c r="A5" s="1203"/>
      <c r="B5" s="1204"/>
      <c r="C5" s="1204"/>
      <c r="D5" s="1204"/>
      <c r="E5" s="1204"/>
      <c r="F5" s="1204"/>
      <c r="G5" s="1204"/>
      <c r="H5" s="1204"/>
      <c r="I5" s="1204"/>
      <c r="J5" s="32"/>
    </row>
    <row r="6" spans="1:15" ht="12.75" customHeight="1" x14ac:dyDescent="0.2">
      <c r="A6" s="484">
        <v>2012</v>
      </c>
      <c r="B6" s="70">
        <v>79.166426564113607</v>
      </c>
      <c r="C6" s="70">
        <v>80.325585404493097</v>
      </c>
      <c r="D6" s="70">
        <v>79.738202797172605</v>
      </c>
      <c r="E6" s="70">
        <v>19.522029767186901</v>
      </c>
      <c r="F6" s="70">
        <v>19.364166548551399</v>
      </c>
      <c r="G6" s="70">
        <v>19.441957987487001</v>
      </c>
      <c r="H6" s="70">
        <v>1.3115436686995201</v>
      </c>
      <c r="I6" s="70">
        <v>0.31024804695545</v>
      </c>
      <c r="J6" s="70">
        <v>0.819839215340324</v>
      </c>
      <c r="K6" s="223"/>
    </row>
    <row r="7" spans="1:15" ht="12.75" customHeight="1" x14ac:dyDescent="0.2">
      <c r="A7" s="484">
        <v>2013</v>
      </c>
      <c r="B7" s="70">
        <v>76.830963221767007</v>
      </c>
      <c r="C7" s="70">
        <v>77.503270994781204</v>
      </c>
      <c r="D7" s="70">
        <v>77.112111907124401</v>
      </c>
      <c r="E7" s="70">
        <v>22.7034186931539</v>
      </c>
      <c r="F7" s="70">
        <v>22.1504857488342</v>
      </c>
      <c r="G7" s="70">
        <v>22.482141982708299</v>
      </c>
      <c r="H7" s="70">
        <v>0.46561808507909103</v>
      </c>
      <c r="I7" s="70">
        <v>0.34624325638456999</v>
      </c>
      <c r="J7" s="70">
        <v>0.40574611016732298</v>
      </c>
      <c r="K7" s="223"/>
    </row>
    <row r="8" spans="1:15" s="177" customFormat="1" ht="12.75" customHeight="1" x14ac:dyDescent="0.2">
      <c r="A8" s="484">
        <v>2014</v>
      </c>
      <c r="B8" s="70">
        <v>75.826469589342096</v>
      </c>
      <c r="C8" s="70">
        <v>76.397464093506997</v>
      </c>
      <c r="D8" s="70">
        <v>76.054415721696103</v>
      </c>
      <c r="E8" s="70">
        <v>23.001021341342799</v>
      </c>
      <c r="F8" s="70">
        <v>23.057636697080401</v>
      </c>
      <c r="G8" s="70">
        <v>23.078407658481801</v>
      </c>
      <c r="H8" s="70">
        <v>1.1725090693150599</v>
      </c>
      <c r="I8" s="70">
        <v>0.54489920941250203</v>
      </c>
      <c r="J8" s="70">
        <v>0.86717661982218697</v>
      </c>
      <c r="K8" s="223"/>
    </row>
    <row r="9" spans="1:15" s="177" customFormat="1" ht="12.75" customHeight="1" x14ac:dyDescent="0.2">
      <c r="A9" s="484">
        <v>2015</v>
      </c>
      <c r="B9" s="70">
        <v>76.2073404070522</v>
      </c>
      <c r="C9" s="70">
        <v>76.444827009373299</v>
      </c>
      <c r="D9" s="70">
        <v>76.189260633203403</v>
      </c>
      <c r="E9" s="70">
        <v>22.7920559507665</v>
      </c>
      <c r="F9" s="70">
        <v>23.018122386634001</v>
      </c>
      <c r="G9" s="70">
        <v>23.039024252998502</v>
      </c>
      <c r="H9" s="70">
        <v>1.0006036421813</v>
      </c>
      <c r="I9" s="70">
        <v>0.53705060399272797</v>
      </c>
      <c r="J9" s="70">
        <v>0.77171511379815605</v>
      </c>
      <c r="K9" s="223"/>
    </row>
    <row r="10" spans="1:15" s="177" customFormat="1" ht="12.75" customHeight="1" x14ac:dyDescent="0.2">
      <c r="A10" s="484">
        <v>2016</v>
      </c>
      <c r="B10" s="70">
        <v>78.968432075335897</v>
      </c>
      <c r="C10" s="70">
        <v>77.163564668305199</v>
      </c>
      <c r="D10" s="70">
        <v>77.720815662885499</v>
      </c>
      <c r="E10" s="70">
        <v>19.545777846713399</v>
      </c>
      <c r="F10" s="70">
        <v>22.0471615293878</v>
      </c>
      <c r="G10" s="70">
        <v>21.1097043474524</v>
      </c>
      <c r="H10" s="70">
        <v>1.48579007795077</v>
      </c>
      <c r="I10" s="70">
        <v>0.78927380230703403</v>
      </c>
      <c r="J10" s="70">
        <v>1.16947998966213</v>
      </c>
      <c r="K10" s="223"/>
    </row>
    <row r="11" spans="1:15" s="177" customFormat="1" ht="12.75" customHeight="1" x14ac:dyDescent="0.2">
      <c r="A11" s="484">
        <v>2017</v>
      </c>
      <c r="B11" s="70">
        <v>76.592934962033695</v>
      </c>
      <c r="C11" s="70">
        <v>74.3459055385661</v>
      </c>
      <c r="D11" s="70">
        <v>75.130633572828202</v>
      </c>
      <c r="E11" s="70">
        <v>22.449653350940899</v>
      </c>
      <c r="F11" s="70">
        <v>25.008494733265401</v>
      </c>
      <c r="G11" s="70">
        <v>24.036577400391899</v>
      </c>
      <c r="H11" s="70">
        <v>0.95741168702542101</v>
      </c>
      <c r="I11" s="70">
        <v>0.64559972816853595</v>
      </c>
      <c r="J11" s="70">
        <v>0.83278902677988198</v>
      </c>
      <c r="K11" s="223"/>
    </row>
    <row r="12" spans="1:15" s="177" customFormat="1" ht="12.75" customHeight="1" x14ac:dyDescent="0.2">
      <c r="A12" s="484">
        <v>2018</v>
      </c>
      <c r="B12" s="70">
        <v>72.900000000000006</v>
      </c>
      <c r="C12" s="70">
        <v>71.3</v>
      </c>
      <c r="D12" s="70">
        <v>71.900000000000006</v>
      </c>
      <c r="E12" s="70">
        <v>25.1</v>
      </c>
      <c r="F12" s="70">
        <v>27.3</v>
      </c>
      <c r="G12" s="70">
        <v>26.2</v>
      </c>
      <c r="H12" s="70">
        <v>2</v>
      </c>
      <c r="I12" s="70">
        <v>1.4</v>
      </c>
      <c r="J12" s="70">
        <v>1.9</v>
      </c>
      <c r="K12" s="223"/>
    </row>
    <row r="13" spans="1:15" s="37" customFormat="1" ht="6" customHeight="1" x14ac:dyDescent="0.25">
      <c r="A13" s="1205" t="s">
        <v>39</v>
      </c>
      <c r="B13" s="1107"/>
      <c r="C13" s="1107"/>
      <c r="D13" s="1107"/>
      <c r="E13" s="1107"/>
      <c r="F13" s="1107"/>
      <c r="G13" s="1107"/>
      <c r="H13" s="1107"/>
      <c r="I13" s="1107"/>
      <c r="J13" s="1107"/>
      <c r="K13" s="822"/>
    </row>
    <row r="14" spans="1:15" s="37" customFormat="1" ht="12.75" customHeight="1" x14ac:dyDescent="0.25">
      <c r="A14" s="1331" t="s">
        <v>194</v>
      </c>
      <c r="B14" s="1331"/>
      <c r="C14" s="1331"/>
      <c r="D14" s="1331"/>
      <c r="E14" s="1331"/>
      <c r="F14" s="1331"/>
      <c r="G14" s="1331"/>
      <c r="H14" s="1331"/>
      <c r="I14" s="1331"/>
      <c r="J14" s="1331"/>
      <c r="K14" s="1199"/>
    </row>
  </sheetData>
  <mergeCells count="6">
    <mergeCell ref="A14:J14"/>
    <mergeCell ref="L1:O1"/>
    <mergeCell ref="A2:J2"/>
    <mergeCell ref="B3:D3"/>
    <mergeCell ref="E3:G3"/>
    <mergeCell ref="H3:J3"/>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Y30"/>
  <sheetViews>
    <sheetView workbookViewId="0">
      <pane ySplit="4" topLeftCell="A5" activePane="bottomLeft" state="frozen"/>
      <selection activeCell="A2" sqref="A2:XFD2"/>
      <selection pane="bottomLeft" activeCell="A3" sqref="A3"/>
    </sheetView>
  </sheetViews>
  <sheetFormatPr defaultColWidth="8.85546875" defaultRowHeight="12.75" x14ac:dyDescent="0.2"/>
  <cols>
    <col min="1" max="3" width="6.7109375" style="18" customWidth="1"/>
    <col min="4" max="4" width="6.7109375" style="503" customWidth="1"/>
    <col min="5" max="6" width="6.7109375" style="18" customWidth="1"/>
    <col min="7" max="7" width="6.7109375" style="516" customWidth="1"/>
    <col min="8" max="9" width="6.7109375" style="18" customWidth="1"/>
    <col min="10" max="10" width="6.7109375" style="516" customWidth="1"/>
    <col min="11" max="12" width="6.7109375" style="18" customWidth="1"/>
    <col min="13" max="13" width="6.7109375" style="516" customWidth="1"/>
    <col min="14" max="16" width="6.7109375" style="18" customWidth="1"/>
    <col min="17" max="30" width="8.7109375" style="18" customWidth="1"/>
    <col min="31" max="16384" width="8.85546875" style="18"/>
  </cols>
  <sheetData>
    <row r="1" spans="1:25" s="74" customFormat="1" ht="30" customHeight="1" x14ac:dyDescent="0.25">
      <c r="A1" s="349"/>
      <c r="B1" s="117"/>
      <c r="C1" s="117"/>
      <c r="D1" s="502"/>
      <c r="E1" s="117"/>
      <c r="F1" s="117"/>
      <c r="G1" s="514"/>
      <c r="H1" s="117"/>
      <c r="I1" s="824"/>
      <c r="J1" s="824"/>
      <c r="K1" s="824"/>
      <c r="L1" s="824"/>
      <c r="M1" s="824"/>
      <c r="N1" s="1321" t="s">
        <v>200</v>
      </c>
      <c r="O1" s="1322"/>
      <c r="P1" s="1322"/>
      <c r="Q1" s="824"/>
      <c r="R1" s="1311" t="s">
        <v>328</v>
      </c>
      <c r="S1" s="1312"/>
      <c r="T1" s="1312"/>
    </row>
    <row r="2" spans="1:25" s="114" customFormat="1" ht="30" customHeight="1" x14ac:dyDescent="0.2">
      <c r="A2" s="1317" t="s">
        <v>536</v>
      </c>
      <c r="B2" s="1317"/>
      <c r="C2" s="1317"/>
      <c r="D2" s="1317"/>
      <c r="E2" s="1317"/>
      <c r="F2" s="1317"/>
      <c r="G2" s="1317"/>
      <c r="H2" s="1317"/>
      <c r="I2" s="1317"/>
      <c r="J2" s="1317"/>
      <c r="K2" s="1317"/>
      <c r="L2" s="1317"/>
      <c r="M2" s="1317"/>
      <c r="N2" s="1317"/>
      <c r="O2" s="1317"/>
      <c r="P2" s="1317"/>
    </row>
    <row r="3" spans="1:25" ht="30" customHeight="1" x14ac:dyDescent="0.2">
      <c r="A3" s="24"/>
      <c r="B3" s="1332" t="s">
        <v>19</v>
      </c>
      <c r="C3" s="1332"/>
      <c r="D3" s="1332"/>
      <c r="E3" s="1332" t="s">
        <v>92</v>
      </c>
      <c r="F3" s="1332"/>
      <c r="G3" s="1332"/>
      <c r="H3" s="1332" t="s">
        <v>93</v>
      </c>
      <c r="I3" s="1332"/>
      <c r="J3" s="1332"/>
      <c r="K3" s="1332" t="s">
        <v>94</v>
      </c>
      <c r="L3" s="1332"/>
      <c r="M3" s="1332"/>
      <c r="N3" s="1332" t="s">
        <v>35</v>
      </c>
      <c r="O3" s="1332"/>
      <c r="P3" s="1332"/>
    </row>
    <row r="4" spans="1:25" ht="15" customHeight="1" x14ac:dyDescent="0.2">
      <c r="A4" s="129" t="s">
        <v>39</v>
      </c>
      <c r="B4" s="110" t="s">
        <v>28</v>
      </c>
      <c r="C4" s="110" t="s">
        <v>29</v>
      </c>
      <c r="D4" s="512" t="s">
        <v>382</v>
      </c>
      <c r="E4" s="110" t="s">
        <v>28</v>
      </c>
      <c r="F4" s="110" t="s">
        <v>29</v>
      </c>
      <c r="G4" s="501" t="s">
        <v>382</v>
      </c>
      <c r="H4" s="110" t="s">
        <v>28</v>
      </c>
      <c r="I4" s="110" t="s">
        <v>29</v>
      </c>
      <c r="J4" s="512" t="s">
        <v>382</v>
      </c>
      <c r="K4" s="110" t="s">
        <v>28</v>
      </c>
      <c r="L4" s="110" t="s">
        <v>29</v>
      </c>
      <c r="M4" s="512" t="s">
        <v>382</v>
      </c>
      <c r="N4" s="110" t="s">
        <v>28</v>
      </c>
      <c r="O4" s="110" t="s">
        <v>29</v>
      </c>
      <c r="P4" s="823" t="s">
        <v>382</v>
      </c>
    </row>
    <row r="5" spans="1:25" ht="6" customHeight="1" x14ac:dyDescent="0.2">
      <c r="A5" s="288"/>
      <c r="B5" s="280"/>
      <c r="C5" s="280"/>
      <c r="D5" s="280"/>
      <c r="E5" s="280"/>
      <c r="F5" s="280"/>
      <c r="G5" s="280"/>
      <c r="H5" s="251"/>
      <c r="I5" s="251"/>
      <c r="J5" s="251"/>
      <c r="K5" s="280"/>
      <c r="L5" s="280"/>
      <c r="M5" s="280"/>
      <c r="N5" s="251"/>
      <c r="O5" s="251"/>
      <c r="P5" s="823"/>
    </row>
    <row r="6" spans="1:25" ht="12.75" customHeight="1" x14ac:dyDescent="0.2">
      <c r="A6" s="27" t="s">
        <v>326</v>
      </c>
      <c r="B6" s="152">
        <v>42.054450195387048</v>
      </c>
      <c r="C6" s="152">
        <v>38.424361024616267</v>
      </c>
      <c r="D6" s="651">
        <v>40.269722999999999</v>
      </c>
      <c r="E6" s="152">
        <v>56.538897891750665</v>
      </c>
      <c r="F6" s="152">
        <v>60.099938421278175</v>
      </c>
      <c r="G6" s="152">
        <v>58.272632000000002</v>
      </c>
      <c r="H6" s="152">
        <v>49.033092998586291</v>
      </c>
      <c r="I6" s="152">
        <v>54.62760155488202</v>
      </c>
      <c r="J6" s="152">
        <v>51.776293000000003</v>
      </c>
      <c r="K6" s="152">
        <v>26.370735958562264</v>
      </c>
      <c r="L6" s="152">
        <v>29</v>
      </c>
      <c r="M6" s="152">
        <v>27.612652000000001</v>
      </c>
      <c r="N6" s="152">
        <v>1.4</v>
      </c>
      <c r="O6" s="152">
        <v>1.4757005541037693</v>
      </c>
      <c r="P6" s="152">
        <v>1.4576450000000001</v>
      </c>
      <c r="Q6" s="26"/>
      <c r="Y6" s="405"/>
    </row>
    <row r="7" spans="1:25" ht="12.75" customHeight="1" x14ac:dyDescent="0.2">
      <c r="A7" s="135">
        <v>2013</v>
      </c>
      <c r="B7" s="152">
        <v>46.62232808357453</v>
      </c>
      <c r="C7" s="152">
        <v>43.518401041237219</v>
      </c>
      <c r="D7" s="651">
        <v>45.033683000000003</v>
      </c>
      <c r="E7" s="152">
        <v>51.637391059385216</v>
      </c>
      <c r="F7" s="152">
        <v>54.929851292503194</v>
      </c>
      <c r="G7" s="152">
        <v>53.266792000000002</v>
      </c>
      <c r="H7" s="152">
        <v>44.278886025797746</v>
      </c>
      <c r="I7" s="152">
        <v>50.493530799625752</v>
      </c>
      <c r="J7" s="152">
        <v>47.354131000000002</v>
      </c>
      <c r="K7" s="152">
        <v>21.492406933945734</v>
      </c>
      <c r="L7" s="152">
        <v>24.2</v>
      </c>
      <c r="M7" s="152">
        <v>22.867124</v>
      </c>
      <c r="N7" s="152">
        <v>1.7</v>
      </c>
      <c r="O7" s="152">
        <v>1.5517476662611456</v>
      </c>
      <c r="P7" s="152">
        <v>1.699525</v>
      </c>
      <c r="Q7" s="26"/>
      <c r="Y7" s="405"/>
    </row>
    <row r="8" spans="1:25" ht="12.75" customHeight="1" x14ac:dyDescent="0.2">
      <c r="A8" s="135">
        <v>2014</v>
      </c>
      <c r="B8" s="152">
        <v>48.401313000000002</v>
      </c>
      <c r="C8" s="152">
        <v>44.446049000000002</v>
      </c>
      <c r="D8" s="651">
        <v>46.527535</v>
      </c>
      <c r="E8" s="152">
        <v>49.898240000000001</v>
      </c>
      <c r="F8" s="152">
        <v>54.536715999999998</v>
      </c>
      <c r="G8" s="152">
        <v>52.105345999999997</v>
      </c>
      <c r="H8" s="152">
        <v>42.572482000000001</v>
      </c>
      <c r="I8" s="152">
        <v>50.229717999999998</v>
      </c>
      <c r="J8" s="152">
        <v>46.251976999999997</v>
      </c>
      <c r="K8" s="152">
        <v>21.623121000000001</v>
      </c>
      <c r="L8" s="152">
        <v>26.941623</v>
      </c>
      <c r="M8" s="152">
        <v>24.140187000000001</v>
      </c>
      <c r="N8" s="152">
        <v>1.700448</v>
      </c>
      <c r="O8" s="152">
        <v>1.017234</v>
      </c>
      <c r="P8" s="152">
        <v>1.3671180000000001</v>
      </c>
      <c r="Q8" s="26"/>
      <c r="Y8" s="405"/>
    </row>
    <row r="9" spans="1:25" ht="12.75" customHeight="1" x14ac:dyDescent="0.2">
      <c r="A9" s="135">
        <v>2015</v>
      </c>
      <c r="B9" s="652">
        <v>50.316056983255166</v>
      </c>
      <c r="C9" s="652">
        <v>49.381240667371152</v>
      </c>
      <c r="D9" s="653">
        <v>49.793183999999997</v>
      </c>
      <c r="E9" s="652">
        <v>47.457859680328909</v>
      </c>
      <c r="F9" s="652">
        <v>49.235646225968424</v>
      </c>
      <c r="G9" s="652">
        <v>48.399177999999999</v>
      </c>
      <c r="H9" s="654">
        <v>40.003827460428461</v>
      </c>
      <c r="I9" s="654">
        <v>43.674196580259284</v>
      </c>
      <c r="J9" s="650">
        <v>41.877822999999999</v>
      </c>
      <c r="K9" s="654">
        <v>19.286139742988023</v>
      </c>
      <c r="L9" s="654">
        <v>21.018911900972387</v>
      </c>
      <c r="M9" s="654">
        <v>20.157511</v>
      </c>
      <c r="N9" s="652">
        <v>2.2260833364162327</v>
      </c>
      <c r="O9" s="652">
        <v>1.3831131066603266</v>
      </c>
      <c r="P9" s="152">
        <v>1.8076380000000001</v>
      </c>
      <c r="Q9" s="26"/>
      <c r="Y9" s="405"/>
    </row>
    <row r="10" spans="1:25" s="587" customFormat="1" ht="12.75" customHeight="1" x14ac:dyDescent="0.2">
      <c r="A10" s="135">
        <v>2016</v>
      </c>
      <c r="B10" s="652">
        <v>56.727372000000003</v>
      </c>
      <c r="C10" s="652">
        <v>50.524742000000003</v>
      </c>
      <c r="D10" s="653">
        <v>53.492432999999998</v>
      </c>
      <c r="E10" s="652">
        <v>42.039172803440401</v>
      </c>
      <c r="F10" s="652">
        <v>48.417967347497495</v>
      </c>
      <c r="G10" s="652">
        <v>45.301208000000003</v>
      </c>
      <c r="H10" s="654">
        <v>35.833067539036001</v>
      </c>
      <c r="I10" s="654">
        <v>43.722799246994498</v>
      </c>
      <c r="J10" s="650">
        <v>39.753165000000003</v>
      </c>
      <c r="K10" s="654">
        <v>17.248383444799099</v>
      </c>
      <c r="L10" s="654">
        <v>21.618205638800202</v>
      </c>
      <c r="M10" s="654">
        <v>19.462931000000001</v>
      </c>
      <c r="N10" s="652">
        <v>1.23345507235413</v>
      </c>
      <c r="O10" s="652">
        <v>1.05729067674545</v>
      </c>
      <c r="P10" s="152">
        <v>1.2063600000000001</v>
      </c>
      <c r="Q10" s="26"/>
      <c r="Y10" s="405"/>
    </row>
    <row r="11" spans="1:25" s="897" customFormat="1" ht="12.75" customHeight="1" x14ac:dyDescent="0.2">
      <c r="A11" s="135">
        <v>2017</v>
      </c>
      <c r="B11" s="152">
        <v>56.520303730604198</v>
      </c>
      <c r="C11" s="152">
        <v>51.987767584097902</v>
      </c>
      <c r="D11" s="152">
        <v>54.016982364467701</v>
      </c>
      <c r="E11" s="152">
        <v>41.994057444701198</v>
      </c>
      <c r="F11" s="152">
        <v>47.026843357118601</v>
      </c>
      <c r="G11" s="152">
        <v>44.7419986936643</v>
      </c>
      <c r="H11" s="152">
        <v>36.579729283591902</v>
      </c>
      <c r="I11" s="152">
        <v>42.507645259938798</v>
      </c>
      <c r="J11" s="152">
        <v>39.761593729588498</v>
      </c>
      <c r="K11" s="152">
        <v>16.7381974248927</v>
      </c>
      <c r="L11" s="152">
        <v>21.372748895684701</v>
      </c>
      <c r="M11" s="152">
        <v>19.170476812540802</v>
      </c>
      <c r="N11" s="650">
        <v>1.4856388246946199</v>
      </c>
      <c r="O11" s="650">
        <v>0.98538905878355398</v>
      </c>
      <c r="P11" s="650">
        <v>1.2410189418680599</v>
      </c>
      <c r="Q11" s="26"/>
      <c r="Y11" s="405"/>
    </row>
    <row r="12" spans="1:25" ht="12.75" customHeight="1" x14ac:dyDescent="0.2">
      <c r="A12" s="135">
        <v>2018</v>
      </c>
      <c r="B12" s="152">
        <v>56.452054735608698</v>
      </c>
      <c r="C12" s="152">
        <v>52.207522774896297</v>
      </c>
      <c r="D12" s="152">
        <v>54.312216842323103</v>
      </c>
      <c r="E12" s="152">
        <v>41.257642455406099</v>
      </c>
      <c r="F12" s="152">
        <v>46.810734306811398</v>
      </c>
      <c r="G12" s="152">
        <v>44.008476771729399</v>
      </c>
      <c r="H12" s="152">
        <v>35.690619666588098</v>
      </c>
      <c r="I12" s="152">
        <v>42.537335759015903</v>
      </c>
      <c r="J12" s="152">
        <v>39.072881190914799</v>
      </c>
      <c r="K12" s="152">
        <v>16.288290750317302</v>
      </c>
      <c r="L12" s="152">
        <v>21.907752437750101</v>
      </c>
      <c r="M12" s="152">
        <v>19.219625749074499</v>
      </c>
      <c r="N12" s="152">
        <v>2.29030280898521</v>
      </c>
      <c r="O12" s="152">
        <v>0.98174291829233196</v>
      </c>
      <c r="P12" s="152">
        <v>1.6793063859475199</v>
      </c>
      <c r="Q12" s="26"/>
      <c r="Y12" s="405"/>
    </row>
    <row r="13" spans="1:25" s="37" customFormat="1" ht="6" customHeight="1" x14ac:dyDescent="0.25">
      <c r="A13" s="230"/>
      <c r="B13" s="210"/>
      <c r="C13" s="433"/>
      <c r="D13" s="490"/>
      <c r="E13" s="433"/>
      <c r="F13" s="433"/>
      <c r="G13" s="490"/>
      <c r="H13" s="433"/>
      <c r="I13" s="433"/>
      <c r="J13" s="490"/>
      <c r="K13" s="433"/>
      <c r="L13" s="433"/>
      <c r="M13" s="490"/>
      <c r="N13" s="433"/>
      <c r="O13" s="208"/>
      <c r="P13" s="230"/>
      <c r="Q13" s="26"/>
      <c r="Y13" s="405"/>
    </row>
    <row r="14" spans="1:25" s="37" customFormat="1" ht="12.75" customHeight="1" x14ac:dyDescent="0.25">
      <c r="A14" s="1331" t="s">
        <v>194</v>
      </c>
      <c r="B14" s="1331"/>
      <c r="C14" s="1331"/>
      <c r="D14" s="1331"/>
      <c r="E14" s="1331"/>
      <c r="F14" s="1331"/>
      <c r="G14" s="1331"/>
      <c r="H14" s="1331"/>
      <c r="I14" s="1331"/>
      <c r="J14" s="1331"/>
      <c r="K14" s="1331"/>
      <c r="L14" s="1331"/>
      <c r="M14" s="1331"/>
      <c r="N14" s="1331"/>
      <c r="O14" s="1331"/>
      <c r="P14" s="1331"/>
      <c r="Y14" s="405"/>
    </row>
    <row r="15" spans="1:25" x14ac:dyDescent="0.2">
      <c r="Y15" s="405"/>
    </row>
    <row r="16" spans="1:25" x14ac:dyDescent="0.2">
      <c r="B16" s="72"/>
      <c r="C16" s="72"/>
      <c r="D16" s="72"/>
      <c r="E16" s="72"/>
      <c r="F16" s="72"/>
      <c r="G16" s="72"/>
      <c r="H16" s="72"/>
      <c r="I16" s="72"/>
      <c r="J16" s="72"/>
      <c r="K16" s="72"/>
      <c r="M16" s="18"/>
      <c r="W16" s="405"/>
    </row>
    <row r="17" spans="2:25" x14ac:dyDescent="0.2">
      <c r="D17" s="18"/>
      <c r="E17" s="906"/>
      <c r="G17" s="18"/>
      <c r="H17" s="516"/>
      <c r="J17" s="18"/>
      <c r="K17" s="516"/>
      <c r="M17" s="18"/>
      <c r="W17" s="405"/>
    </row>
    <row r="18" spans="2:25" x14ac:dyDescent="0.2">
      <c r="D18" s="18"/>
      <c r="E18" s="906"/>
      <c r="G18" s="18"/>
      <c r="H18" s="516"/>
      <c r="J18" s="18"/>
      <c r="K18" s="516"/>
      <c r="M18" s="18"/>
      <c r="W18" s="405"/>
    </row>
    <row r="19" spans="2:25" x14ac:dyDescent="0.2">
      <c r="D19" s="18"/>
      <c r="E19" s="906"/>
      <c r="G19" s="18"/>
      <c r="J19" s="18"/>
      <c r="M19" s="18"/>
      <c r="W19" s="405"/>
    </row>
    <row r="20" spans="2:25" x14ac:dyDescent="0.2">
      <c r="B20" s="152"/>
      <c r="C20" s="152"/>
      <c r="D20" s="152"/>
      <c r="E20" s="516"/>
      <c r="G20" s="18"/>
      <c r="H20" s="516"/>
      <c r="J20" s="18"/>
      <c r="K20" s="516"/>
      <c r="M20" s="18"/>
      <c r="W20" s="405"/>
    </row>
    <row r="21" spans="2:25" x14ac:dyDescent="0.2">
      <c r="D21" s="18"/>
      <c r="G21" s="18"/>
      <c r="J21" s="18"/>
      <c r="M21" s="18"/>
      <c r="W21" s="405"/>
    </row>
    <row r="22" spans="2:25" x14ac:dyDescent="0.2">
      <c r="D22" s="18"/>
      <c r="E22" s="906"/>
      <c r="G22" s="18"/>
      <c r="H22" s="516"/>
      <c r="J22" s="18"/>
      <c r="K22" s="516"/>
      <c r="M22" s="18"/>
      <c r="W22" s="405"/>
    </row>
    <row r="23" spans="2:25" x14ac:dyDescent="0.2">
      <c r="D23" s="18"/>
      <c r="E23" s="906"/>
      <c r="G23" s="18"/>
      <c r="H23" s="516"/>
      <c r="J23" s="18"/>
      <c r="K23" s="516"/>
      <c r="M23" s="18"/>
      <c r="W23" s="405"/>
    </row>
    <row r="24" spans="2:25" x14ac:dyDescent="0.2">
      <c r="B24" s="152"/>
      <c r="C24" s="152"/>
      <c r="D24" s="152"/>
      <c r="E24" s="516"/>
      <c r="G24" s="18"/>
      <c r="H24" s="516"/>
      <c r="J24" s="18"/>
      <c r="M24" s="906"/>
      <c r="U24" s="405"/>
    </row>
    <row r="25" spans="2:25" x14ac:dyDescent="0.2">
      <c r="J25" s="18"/>
      <c r="M25" s="906"/>
      <c r="W25" s="405"/>
    </row>
    <row r="26" spans="2:25" x14ac:dyDescent="0.2">
      <c r="Y26" s="405"/>
    </row>
    <row r="27" spans="2:25" x14ac:dyDescent="0.2">
      <c r="Y27" s="405"/>
    </row>
    <row r="28" spans="2:25" x14ac:dyDescent="0.2">
      <c r="Y28" s="405"/>
    </row>
    <row r="29" spans="2:25" x14ac:dyDescent="0.2">
      <c r="Q29" s="405"/>
      <c r="R29" s="405"/>
      <c r="S29" s="405"/>
      <c r="T29" s="405"/>
      <c r="U29" s="405"/>
      <c r="V29" s="405"/>
      <c r="W29" s="405"/>
    </row>
    <row r="30" spans="2:25" x14ac:dyDescent="0.2">
      <c r="Q30" s="405"/>
      <c r="R30" s="405"/>
      <c r="S30" s="405"/>
      <c r="T30" s="405"/>
      <c r="U30" s="405"/>
      <c r="V30" s="405"/>
      <c r="W30" s="405"/>
    </row>
  </sheetData>
  <mergeCells count="9">
    <mergeCell ref="R1:T1"/>
    <mergeCell ref="A2:P2"/>
    <mergeCell ref="N1:P1"/>
    <mergeCell ref="A14:P14"/>
    <mergeCell ref="E3:G3"/>
    <mergeCell ref="H3:J3"/>
    <mergeCell ref="K3:M3"/>
    <mergeCell ref="B3:D3"/>
    <mergeCell ref="N3:P3"/>
  </mergeCells>
  <phoneticPr fontId="3" type="noConversion"/>
  <hyperlinks>
    <hyperlink ref="R1:T1" location="Tabellförteckning!A1" display="Tabellförteckning!A1"/>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O21"/>
  <sheetViews>
    <sheetView workbookViewId="0">
      <pane ySplit="4" topLeftCell="A5" activePane="bottomLeft" state="frozen"/>
      <selection activeCell="K27" sqref="K27"/>
      <selection pane="bottomLeft" activeCell="L1" sqref="L1:O1"/>
    </sheetView>
  </sheetViews>
  <sheetFormatPr defaultColWidth="9.140625" defaultRowHeight="12.75" x14ac:dyDescent="0.2"/>
  <cols>
    <col min="1" max="10" width="6.7109375" style="1199" customWidth="1"/>
    <col min="11" max="26" width="8.7109375" style="1199" customWidth="1"/>
    <col min="27" max="16384" width="9.140625" style="1199"/>
  </cols>
  <sheetData>
    <row r="1" spans="1:15" s="74" customFormat="1" ht="30" customHeight="1" x14ac:dyDescent="0.25">
      <c r="A1" s="84"/>
      <c r="B1" s="1195"/>
      <c r="C1" s="1195"/>
      <c r="D1" s="1195"/>
      <c r="E1" s="1195"/>
      <c r="F1" s="1195"/>
      <c r="G1" s="1195"/>
      <c r="H1" s="1195"/>
      <c r="I1" s="1195"/>
      <c r="J1" s="1195"/>
      <c r="K1" s="1195"/>
      <c r="L1" s="1311" t="s">
        <v>328</v>
      </c>
      <c r="M1" s="1311"/>
      <c r="N1" s="1312"/>
      <c r="O1" s="1312"/>
    </row>
    <row r="2" spans="1:15" s="1200" customFormat="1" ht="30" customHeight="1" x14ac:dyDescent="0.2">
      <c r="A2" s="1317" t="s">
        <v>416</v>
      </c>
      <c r="B2" s="1317"/>
      <c r="C2" s="1317"/>
      <c r="D2" s="1317"/>
      <c r="E2" s="1317"/>
      <c r="F2" s="1317"/>
      <c r="G2" s="1317"/>
      <c r="H2" s="1317"/>
      <c r="I2" s="1317"/>
      <c r="J2" s="1317"/>
    </row>
    <row r="3" spans="1:15" ht="15" customHeight="1" x14ac:dyDescent="0.2">
      <c r="B3" s="1373" t="s">
        <v>25</v>
      </c>
      <c r="C3" s="1373"/>
      <c r="D3" s="1373"/>
      <c r="E3" s="1373" t="s">
        <v>26</v>
      </c>
      <c r="F3" s="1373"/>
      <c r="G3" s="1373"/>
      <c r="H3" s="1373" t="s">
        <v>35</v>
      </c>
      <c r="I3" s="1373"/>
      <c r="J3" s="1373"/>
    </row>
    <row r="4" spans="1:15" ht="15" customHeight="1" x14ac:dyDescent="0.2">
      <c r="A4" s="1199" t="s">
        <v>39</v>
      </c>
      <c r="B4" s="1195" t="s">
        <v>28</v>
      </c>
      <c r="C4" s="1195" t="s">
        <v>29</v>
      </c>
      <c r="D4" s="1195" t="s">
        <v>382</v>
      </c>
      <c r="E4" s="1195" t="s">
        <v>28</v>
      </c>
      <c r="F4" s="1195" t="s">
        <v>29</v>
      </c>
      <c r="G4" s="1195" t="s">
        <v>382</v>
      </c>
      <c r="H4" s="1195" t="s">
        <v>28</v>
      </c>
      <c r="I4" s="1195" t="s">
        <v>29</v>
      </c>
      <c r="J4" s="1195" t="s">
        <v>382</v>
      </c>
    </row>
    <row r="5" spans="1:15" ht="6" customHeight="1" x14ac:dyDescent="0.2">
      <c r="A5" s="1203"/>
      <c r="B5" s="1204"/>
      <c r="C5" s="1204"/>
      <c r="D5" s="1204"/>
      <c r="E5" s="1204"/>
      <c r="F5" s="1204"/>
      <c r="G5" s="1204"/>
      <c r="H5" s="1204"/>
      <c r="I5" s="1204"/>
      <c r="J5" s="32"/>
    </row>
    <row r="6" spans="1:15" ht="12.75" customHeight="1" x14ac:dyDescent="0.2">
      <c r="A6" s="484">
        <v>2012</v>
      </c>
      <c r="B6" s="70">
        <v>63.400519419046702</v>
      </c>
      <c r="C6" s="70">
        <v>67.336560616648299</v>
      </c>
      <c r="D6" s="70">
        <v>65.302479410382205</v>
      </c>
      <c r="E6" s="70">
        <v>35.548836860913198</v>
      </c>
      <c r="F6" s="70">
        <v>32.430975210824698</v>
      </c>
      <c r="G6" s="70">
        <v>34.046325656227602</v>
      </c>
      <c r="H6" s="70">
        <v>1.05064372004014</v>
      </c>
      <c r="I6" s="70">
        <v>0.232464172527025</v>
      </c>
      <c r="J6" s="70">
        <v>0.65119493339019796</v>
      </c>
      <c r="K6" s="223"/>
    </row>
    <row r="7" spans="1:15" ht="12.75" customHeight="1" x14ac:dyDescent="0.2">
      <c r="A7" s="484">
        <v>2013</v>
      </c>
      <c r="B7" s="70">
        <v>61.079999139472299</v>
      </c>
      <c r="C7" s="70">
        <v>67.318566775301505</v>
      </c>
      <c r="D7" s="70">
        <v>64.031213902925202</v>
      </c>
      <c r="E7" s="70">
        <v>38.483906465971103</v>
      </c>
      <c r="F7" s="70">
        <v>32.274564582421597</v>
      </c>
      <c r="G7" s="70">
        <v>35.5255587120866</v>
      </c>
      <c r="H7" s="70">
        <v>0.436094394556586</v>
      </c>
      <c r="I7" s="70">
        <v>0.40686864227689901</v>
      </c>
      <c r="J7" s="70">
        <v>0.44322738498815001</v>
      </c>
      <c r="K7" s="223"/>
    </row>
    <row r="8" spans="1:15" s="177" customFormat="1" ht="12.75" customHeight="1" x14ac:dyDescent="0.2">
      <c r="A8" s="484">
        <v>2014</v>
      </c>
      <c r="B8" s="70">
        <v>59.441003050593103</v>
      </c>
      <c r="C8" s="70">
        <v>67.154949413387499</v>
      </c>
      <c r="D8" s="70">
        <v>63.105889834932498</v>
      </c>
      <c r="E8" s="70">
        <v>39.451001977578301</v>
      </c>
      <c r="F8" s="70">
        <v>32.291241041354297</v>
      </c>
      <c r="G8" s="70">
        <v>36.031274648295003</v>
      </c>
      <c r="H8" s="70">
        <v>1.1079949718286199</v>
      </c>
      <c r="I8" s="70">
        <v>0.55380954525822201</v>
      </c>
      <c r="J8" s="70">
        <v>0.86283551677252102</v>
      </c>
      <c r="K8" s="223"/>
    </row>
    <row r="9" spans="1:15" s="177" customFormat="1" ht="12.75" customHeight="1" x14ac:dyDescent="0.2">
      <c r="A9" s="484">
        <v>2015</v>
      </c>
      <c r="B9" s="70">
        <v>62.0303871479029</v>
      </c>
      <c r="C9" s="70">
        <v>66.443317844005307</v>
      </c>
      <c r="D9" s="70">
        <v>64.156292446436595</v>
      </c>
      <c r="E9" s="70">
        <v>37.458406372008298</v>
      </c>
      <c r="F9" s="70">
        <v>33.1400819281995</v>
      </c>
      <c r="G9" s="70">
        <v>35.380797873658999</v>
      </c>
      <c r="H9" s="70">
        <v>0.51120648008881897</v>
      </c>
      <c r="I9" s="70">
        <v>0.41660022779512901</v>
      </c>
      <c r="J9" s="70">
        <v>0.46290967990438903</v>
      </c>
      <c r="K9" s="223"/>
    </row>
    <row r="10" spans="1:15" s="177" customFormat="1" ht="12.75" customHeight="1" x14ac:dyDescent="0.2">
      <c r="A10" s="484">
        <v>2016</v>
      </c>
      <c r="B10" s="70">
        <v>58.906691504259399</v>
      </c>
      <c r="C10" s="70">
        <v>65.448029493289397</v>
      </c>
      <c r="D10" s="70">
        <v>61.824237320074303</v>
      </c>
      <c r="E10" s="70">
        <v>39.789528825193898</v>
      </c>
      <c r="F10" s="70">
        <v>33.844137437058599</v>
      </c>
      <c r="G10" s="70">
        <v>37.050479257550101</v>
      </c>
      <c r="H10" s="70">
        <v>1.3037796705467599</v>
      </c>
      <c r="I10" s="70">
        <v>0.70783306965199799</v>
      </c>
      <c r="J10" s="70">
        <v>1.12528342237565</v>
      </c>
      <c r="K10" s="223"/>
    </row>
    <row r="11" spans="1:15" s="177" customFormat="1" ht="12.75" customHeight="1" x14ac:dyDescent="0.2">
      <c r="A11" s="484">
        <v>2017</v>
      </c>
      <c r="B11" s="70">
        <v>56.662346190167199</v>
      </c>
      <c r="C11" s="70">
        <v>61.668377031871401</v>
      </c>
      <c r="D11" s="70">
        <v>58.980744844589402</v>
      </c>
      <c r="E11" s="70">
        <v>42.590953623695498</v>
      </c>
      <c r="F11" s="70">
        <v>37.438568971000301</v>
      </c>
      <c r="G11" s="70">
        <v>40.177053002029403</v>
      </c>
      <c r="H11" s="70">
        <v>0.74670018613726497</v>
      </c>
      <c r="I11" s="70">
        <v>0.89305399712828304</v>
      </c>
      <c r="J11" s="70">
        <v>0.84220215338124405</v>
      </c>
      <c r="K11" s="223"/>
    </row>
    <row r="12" spans="1:15" s="177" customFormat="1" ht="12.75" customHeight="1" x14ac:dyDescent="0.2">
      <c r="A12" s="484">
        <v>2018</v>
      </c>
      <c r="B12" s="70">
        <v>58.9</v>
      </c>
      <c r="C12" s="70">
        <v>61.9</v>
      </c>
      <c r="D12" s="70">
        <v>60.2</v>
      </c>
      <c r="E12" s="70">
        <v>40.1</v>
      </c>
      <c r="F12" s="70">
        <v>37.4</v>
      </c>
      <c r="G12" s="70">
        <v>38.799999999999997</v>
      </c>
      <c r="H12" s="70">
        <v>1</v>
      </c>
      <c r="I12" s="70">
        <v>0.74561200000000005</v>
      </c>
      <c r="J12" s="70">
        <v>1</v>
      </c>
      <c r="K12" s="223"/>
    </row>
    <row r="13" spans="1:15" s="37" customFormat="1" ht="6" customHeight="1" x14ac:dyDescent="0.25">
      <c r="A13" s="1205" t="s">
        <v>39</v>
      </c>
      <c r="B13" s="1107"/>
      <c r="C13" s="1107"/>
      <c r="D13" s="1107"/>
      <c r="E13" s="1107"/>
      <c r="F13" s="1107"/>
      <c r="G13" s="1107"/>
      <c r="H13" s="1107"/>
      <c r="I13" s="1107"/>
      <c r="J13" s="1107"/>
      <c r="K13" s="822"/>
    </row>
    <row r="14" spans="1:15" s="37" customFormat="1" ht="12.75" customHeight="1" x14ac:dyDescent="0.25">
      <c r="A14" s="1331" t="s">
        <v>194</v>
      </c>
      <c r="B14" s="1331"/>
      <c r="C14" s="1331"/>
      <c r="D14" s="1331"/>
      <c r="E14" s="1331"/>
      <c r="F14" s="1331"/>
      <c r="G14" s="1331"/>
      <c r="H14" s="1331"/>
      <c r="I14" s="1331"/>
      <c r="J14" s="1331"/>
      <c r="K14" s="1199"/>
    </row>
    <row r="16" spans="1:15" x14ac:dyDescent="0.2">
      <c r="E16" s="1206"/>
      <c r="I16" s="1206"/>
      <c r="J16" s="1206"/>
    </row>
    <row r="17" spans="5:10" x14ac:dyDescent="0.2">
      <c r="E17" s="1206"/>
      <c r="I17" s="1206"/>
      <c r="J17" s="1206"/>
    </row>
    <row r="18" spans="5:10" x14ac:dyDescent="0.2">
      <c r="E18" s="1206"/>
      <c r="I18" s="1206"/>
      <c r="J18" s="1206"/>
    </row>
    <row r="19" spans="5:10" x14ac:dyDescent="0.2">
      <c r="E19" s="1206"/>
      <c r="I19" s="1206"/>
      <c r="J19" s="1206"/>
    </row>
    <row r="20" spans="5:10" x14ac:dyDescent="0.2">
      <c r="E20" s="1206"/>
      <c r="I20" s="1206"/>
      <c r="J20" s="1206"/>
    </row>
    <row r="21" spans="5:10" x14ac:dyDescent="0.2">
      <c r="E21" s="1206"/>
      <c r="I21" s="1206"/>
      <c r="J21" s="1206"/>
    </row>
  </sheetData>
  <mergeCells count="6">
    <mergeCell ref="A14:J14"/>
    <mergeCell ref="L1:O1"/>
    <mergeCell ref="A2:J2"/>
    <mergeCell ref="B3:D3"/>
    <mergeCell ref="E3:G3"/>
    <mergeCell ref="H3:J3"/>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V61"/>
  <sheetViews>
    <sheetView workbookViewId="0">
      <pane ySplit="4" topLeftCell="A32" activePane="bottomLeft" state="frozen"/>
      <selection activeCell="K27" sqref="K27"/>
      <selection pane="bottomLeft"/>
    </sheetView>
  </sheetViews>
  <sheetFormatPr defaultColWidth="9.140625" defaultRowHeight="12.75" x14ac:dyDescent="0.2"/>
  <cols>
    <col min="1" max="16" width="6.7109375" style="1199" customWidth="1"/>
    <col min="17" max="31" width="8.7109375" style="1199" customWidth="1"/>
    <col min="32" max="16384" width="9.140625" style="1199"/>
  </cols>
  <sheetData>
    <row r="1" spans="1:19" ht="30" customHeight="1" x14ac:dyDescent="0.25">
      <c r="A1" s="84"/>
      <c r="B1" s="484"/>
      <c r="C1" s="484"/>
      <c r="D1" s="484"/>
      <c r="E1" s="1195"/>
      <c r="F1" s="1195"/>
      <c r="G1" s="1195"/>
      <c r="H1" s="1195"/>
      <c r="I1" s="1195"/>
      <c r="J1" s="1195"/>
      <c r="K1" s="1195"/>
      <c r="L1" s="1195"/>
      <c r="M1" s="1195"/>
      <c r="N1" s="1195"/>
      <c r="O1" s="1311" t="s">
        <v>328</v>
      </c>
      <c r="P1" s="1311"/>
      <c r="Q1" s="1312"/>
      <c r="R1" s="1312"/>
      <c r="S1" s="1322"/>
    </row>
    <row r="2" spans="1:19" s="1200" customFormat="1" ht="15" customHeight="1" x14ac:dyDescent="0.2">
      <c r="A2" s="1317" t="s">
        <v>447</v>
      </c>
      <c r="B2" s="1317"/>
      <c r="C2" s="1317"/>
      <c r="D2" s="1317"/>
      <c r="E2" s="1317"/>
      <c r="F2" s="1317"/>
      <c r="G2" s="1317"/>
      <c r="H2" s="1317"/>
      <c r="I2" s="1317"/>
      <c r="J2" s="1317"/>
      <c r="K2" s="1317"/>
      <c r="L2" s="1317"/>
      <c r="M2" s="1317"/>
      <c r="N2" s="1317"/>
      <c r="O2" s="1317"/>
      <c r="P2" s="1317"/>
    </row>
    <row r="3" spans="1:19" s="1190" customFormat="1" ht="15" customHeight="1" x14ac:dyDescent="0.2">
      <c r="A3" s="1201"/>
      <c r="B3" s="1373" t="s">
        <v>10</v>
      </c>
      <c r="C3" s="1373"/>
      <c r="D3" s="1373"/>
      <c r="E3" s="1373" t="s">
        <v>54</v>
      </c>
      <c r="F3" s="1373"/>
      <c r="G3" s="1373"/>
      <c r="H3" s="1373" t="s">
        <v>56</v>
      </c>
      <c r="I3" s="1373"/>
      <c r="J3" s="1373"/>
      <c r="K3" s="1373" t="s">
        <v>55</v>
      </c>
      <c r="L3" s="1373"/>
      <c r="M3" s="1373"/>
      <c r="N3" s="1373" t="s">
        <v>35</v>
      </c>
      <c r="O3" s="1373"/>
      <c r="P3" s="1373"/>
    </row>
    <row r="4" spans="1:19" ht="15" customHeight="1" x14ac:dyDescent="0.2">
      <c r="A4" s="130" t="s">
        <v>39</v>
      </c>
      <c r="B4" s="1195" t="s">
        <v>28</v>
      </c>
      <c r="C4" s="1195" t="s">
        <v>29</v>
      </c>
      <c r="D4" s="1195" t="s">
        <v>382</v>
      </c>
      <c r="E4" s="1195" t="s">
        <v>28</v>
      </c>
      <c r="F4" s="1195" t="s">
        <v>29</v>
      </c>
      <c r="G4" s="1195" t="s">
        <v>382</v>
      </c>
      <c r="H4" s="1195" t="s">
        <v>28</v>
      </c>
      <c r="I4" s="1195" t="s">
        <v>29</v>
      </c>
      <c r="J4" s="1195" t="s">
        <v>382</v>
      </c>
      <c r="K4" s="1195" t="s">
        <v>28</v>
      </c>
      <c r="L4" s="1195" t="s">
        <v>29</v>
      </c>
      <c r="M4" s="1195" t="s">
        <v>382</v>
      </c>
      <c r="N4" s="1195" t="s">
        <v>28</v>
      </c>
      <c r="O4" s="1195" t="s">
        <v>29</v>
      </c>
      <c r="P4" s="1195" t="s">
        <v>382</v>
      </c>
    </row>
    <row r="5" spans="1:19" ht="6" customHeight="1" x14ac:dyDescent="0.2">
      <c r="A5" s="1203"/>
      <c r="B5" s="1207"/>
      <c r="C5" s="1207"/>
      <c r="D5" s="1207"/>
      <c r="E5" s="1208"/>
      <c r="F5" s="1208"/>
      <c r="G5" s="1208"/>
      <c r="H5" s="1208"/>
      <c r="I5" s="1208"/>
      <c r="J5" s="1208"/>
      <c r="K5" s="1208"/>
      <c r="L5" s="1208"/>
      <c r="M5" s="1208"/>
      <c r="N5" s="1208"/>
      <c r="O5" s="1208"/>
      <c r="P5" s="1195"/>
    </row>
    <row r="6" spans="1:19" ht="12.75" customHeight="1" x14ac:dyDescent="0.2">
      <c r="A6" s="484">
        <v>1971</v>
      </c>
      <c r="B6" s="79">
        <v>1285</v>
      </c>
      <c r="C6" s="79">
        <v>1342</v>
      </c>
      <c r="D6" s="852" t="s">
        <v>36</v>
      </c>
      <c r="E6" s="1195">
        <v>5</v>
      </c>
      <c r="F6" s="1195">
        <v>6</v>
      </c>
      <c r="G6" s="32" t="s">
        <v>36</v>
      </c>
      <c r="H6" s="1195">
        <v>9</v>
      </c>
      <c r="I6" s="1195">
        <v>9</v>
      </c>
      <c r="J6" s="32" t="s">
        <v>36</v>
      </c>
      <c r="K6" s="1195">
        <v>84</v>
      </c>
      <c r="L6" s="1195">
        <v>84</v>
      </c>
      <c r="M6" s="32" t="s">
        <v>36</v>
      </c>
      <c r="N6" s="1195">
        <v>2</v>
      </c>
      <c r="O6" s="1195">
        <v>1</v>
      </c>
      <c r="P6" s="32" t="s">
        <v>36</v>
      </c>
    </row>
    <row r="7" spans="1:19" ht="12.75" customHeight="1" x14ac:dyDescent="0.2">
      <c r="A7" s="484">
        <v>1972</v>
      </c>
      <c r="B7" s="79">
        <v>2615</v>
      </c>
      <c r="C7" s="79">
        <v>2569</v>
      </c>
      <c r="D7" s="852" t="s">
        <v>36</v>
      </c>
      <c r="E7" s="1195">
        <v>3</v>
      </c>
      <c r="F7" s="1195">
        <v>5</v>
      </c>
      <c r="G7" s="32" t="s">
        <v>36</v>
      </c>
      <c r="H7" s="1195">
        <v>8</v>
      </c>
      <c r="I7" s="1195">
        <v>9</v>
      </c>
      <c r="J7" s="32" t="s">
        <v>36</v>
      </c>
      <c r="K7" s="1195">
        <v>89</v>
      </c>
      <c r="L7" s="1195">
        <v>85</v>
      </c>
      <c r="M7" s="32" t="s">
        <v>36</v>
      </c>
      <c r="N7" s="1195">
        <v>0</v>
      </c>
      <c r="O7" s="1195">
        <v>1</v>
      </c>
      <c r="P7" s="32" t="s">
        <v>36</v>
      </c>
    </row>
    <row r="8" spans="1:19" ht="12.75" customHeight="1" x14ac:dyDescent="0.2">
      <c r="A8" s="484">
        <v>1973</v>
      </c>
      <c r="B8" s="79">
        <v>2457</v>
      </c>
      <c r="C8" s="79">
        <v>2416</v>
      </c>
      <c r="D8" s="852" t="s">
        <v>36</v>
      </c>
      <c r="E8" s="1195">
        <v>3</v>
      </c>
      <c r="F8" s="1195">
        <v>5</v>
      </c>
      <c r="G8" s="32" t="s">
        <v>36</v>
      </c>
      <c r="H8" s="1195">
        <v>6</v>
      </c>
      <c r="I8" s="1195">
        <v>7</v>
      </c>
      <c r="J8" s="32" t="s">
        <v>36</v>
      </c>
      <c r="K8" s="1195">
        <v>88</v>
      </c>
      <c r="L8" s="1195">
        <v>86</v>
      </c>
      <c r="M8" s="32" t="s">
        <v>36</v>
      </c>
      <c r="N8" s="1195">
        <v>3</v>
      </c>
      <c r="O8" s="1195">
        <v>2</v>
      </c>
      <c r="P8" s="32" t="s">
        <v>36</v>
      </c>
    </row>
    <row r="9" spans="1:19" ht="12.75" customHeight="1" x14ac:dyDescent="0.2">
      <c r="A9" s="484">
        <v>1974</v>
      </c>
      <c r="B9" s="79">
        <v>2131</v>
      </c>
      <c r="C9" s="79">
        <v>2092</v>
      </c>
      <c r="D9" s="852" t="s">
        <v>36</v>
      </c>
      <c r="E9" s="1195">
        <v>3</v>
      </c>
      <c r="F9" s="1195">
        <v>3</v>
      </c>
      <c r="G9" s="32" t="s">
        <v>36</v>
      </c>
      <c r="H9" s="1195">
        <v>4</v>
      </c>
      <c r="I9" s="1195">
        <v>6</v>
      </c>
      <c r="J9" s="32" t="s">
        <v>36</v>
      </c>
      <c r="K9" s="1195">
        <v>92</v>
      </c>
      <c r="L9" s="1195">
        <v>90</v>
      </c>
      <c r="M9" s="32" t="s">
        <v>36</v>
      </c>
      <c r="N9" s="1195">
        <v>1</v>
      </c>
      <c r="O9" s="1195">
        <v>1</v>
      </c>
      <c r="P9" s="32" t="s">
        <v>36</v>
      </c>
    </row>
    <row r="10" spans="1:19" ht="12.75" customHeight="1" x14ac:dyDescent="0.2">
      <c r="A10" s="484">
        <v>1975</v>
      </c>
      <c r="B10" s="79">
        <v>1349</v>
      </c>
      <c r="C10" s="79">
        <v>1963</v>
      </c>
      <c r="D10" s="852" t="s">
        <v>36</v>
      </c>
      <c r="E10" s="1195">
        <v>3</v>
      </c>
      <c r="F10" s="1195">
        <v>3</v>
      </c>
      <c r="G10" s="32" t="s">
        <v>36</v>
      </c>
      <c r="H10" s="1195">
        <v>5</v>
      </c>
      <c r="I10" s="1195">
        <v>7</v>
      </c>
      <c r="J10" s="32" t="s">
        <v>36</v>
      </c>
      <c r="K10" s="1195">
        <v>92</v>
      </c>
      <c r="L10" s="1195">
        <v>89</v>
      </c>
      <c r="M10" s="32" t="s">
        <v>36</v>
      </c>
      <c r="N10" s="1195">
        <v>0</v>
      </c>
      <c r="O10" s="1195">
        <v>0</v>
      </c>
      <c r="P10" s="32" t="s">
        <v>36</v>
      </c>
    </row>
    <row r="11" spans="1:19" ht="12.75" customHeight="1" x14ac:dyDescent="0.2">
      <c r="A11" s="484">
        <v>1976</v>
      </c>
      <c r="B11" s="79">
        <v>1989</v>
      </c>
      <c r="C11" s="79">
        <v>1864</v>
      </c>
      <c r="D11" s="852" t="s">
        <v>36</v>
      </c>
      <c r="E11" s="1195">
        <v>3</v>
      </c>
      <c r="F11" s="1195">
        <v>4</v>
      </c>
      <c r="G11" s="32" t="s">
        <v>36</v>
      </c>
      <c r="H11" s="1195">
        <v>6</v>
      </c>
      <c r="I11" s="1195">
        <v>7</v>
      </c>
      <c r="J11" s="32" t="s">
        <v>36</v>
      </c>
      <c r="K11" s="1195">
        <v>88</v>
      </c>
      <c r="L11" s="1195">
        <v>89</v>
      </c>
      <c r="M11" s="32" t="s">
        <v>36</v>
      </c>
      <c r="N11" s="1195">
        <v>1</v>
      </c>
      <c r="O11" s="1195">
        <v>1</v>
      </c>
      <c r="P11" s="32" t="s">
        <v>36</v>
      </c>
    </row>
    <row r="12" spans="1:19" ht="12.75" customHeight="1" x14ac:dyDescent="0.2">
      <c r="A12" s="484">
        <v>1977</v>
      </c>
      <c r="B12" s="82" t="s">
        <v>36</v>
      </c>
      <c r="C12" s="82" t="s">
        <v>36</v>
      </c>
      <c r="D12" s="82" t="s">
        <v>36</v>
      </c>
      <c r="E12" s="1195">
        <v>3</v>
      </c>
      <c r="F12" s="1195">
        <v>4</v>
      </c>
      <c r="G12" s="32" t="s">
        <v>36</v>
      </c>
      <c r="H12" s="1195">
        <v>4</v>
      </c>
      <c r="I12" s="1195">
        <v>6</v>
      </c>
      <c r="J12" s="32" t="s">
        <v>36</v>
      </c>
      <c r="K12" s="1195">
        <v>91</v>
      </c>
      <c r="L12" s="1195">
        <v>88</v>
      </c>
      <c r="M12" s="32" t="s">
        <v>36</v>
      </c>
      <c r="N12" s="1195">
        <v>2</v>
      </c>
      <c r="O12" s="1195">
        <v>1</v>
      </c>
      <c r="P12" s="32" t="s">
        <v>36</v>
      </c>
    </row>
    <row r="13" spans="1:19" ht="12.75" customHeight="1" x14ac:dyDescent="0.2">
      <c r="A13" s="484">
        <v>1978</v>
      </c>
      <c r="B13" s="82" t="s">
        <v>36</v>
      </c>
      <c r="C13" s="82" t="s">
        <v>36</v>
      </c>
      <c r="D13" s="82" t="s">
        <v>36</v>
      </c>
      <c r="E13" s="1195">
        <v>3</v>
      </c>
      <c r="F13" s="1195">
        <v>4</v>
      </c>
      <c r="G13" s="32" t="s">
        <v>36</v>
      </c>
      <c r="H13" s="1195">
        <v>5</v>
      </c>
      <c r="I13" s="1195">
        <v>6</v>
      </c>
      <c r="J13" s="32" t="s">
        <v>36</v>
      </c>
      <c r="K13" s="1195">
        <v>90</v>
      </c>
      <c r="L13" s="1195">
        <v>88</v>
      </c>
      <c r="M13" s="32" t="s">
        <v>36</v>
      </c>
      <c r="N13" s="1195">
        <v>2</v>
      </c>
      <c r="O13" s="1195">
        <v>2</v>
      </c>
      <c r="P13" s="32" t="s">
        <v>36</v>
      </c>
    </row>
    <row r="14" spans="1:19" ht="12.75" customHeight="1" x14ac:dyDescent="0.2">
      <c r="A14" s="484">
        <v>1979</v>
      </c>
      <c r="B14" s="82" t="s">
        <v>36</v>
      </c>
      <c r="C14" s="82" t="s">
        <v>36</v>
      </c>
      <c r="D14" s="82" t="s">
        <v>36</v>
      </c>
      <c r="E14" s="1195">
        <v>2</v>
      </c>
      <c r="F14" s="1195">
        <v>2</v>
      </c>
      <c r="G14" s="32" t="s">
        <v>36</v>
      </c>
      <c r="H14" s="1195">
        <v>4</v>
      </c>
      <c r="I14" s="1195">
        <v>6</v>
      </c>
      <c r="J14" s="32" t="s">
        <v>36</v>
      </c>
      <c r="K14" s="1195">
        <v>93</v>
      </c>
      <c r="L14" s="1195">
        <v>91</v>
      </c>
      <c r="M14" s="32" t="s">
        <v>36</v>
      </c>
      <c r="N14" s="1195">
        <v>1</v>
      </c>
      <c r="O14" s="1195">
        <v>1</v>
      </c>
      <c r="P14" s="32" t="s">
        <v>36</v>
      </c>
    </row>
    <row r="15" spans="1:19" ht="12.75" customHeight="1" x14ac:dyDescent="0.2">
      <c r="A15" s="484">
        <v>1980</v>
      </c>
      <c r="B15" s="82" t="s">
        <v>36</v>
      </c>
      <c r="C15" s="82" t="s">
        <v>36</v>
      </c>
      <c r="D15" s="82" t="s">
        <v>36</v>
      </c>
      <c r="E15" s="1195">
        <v>2</v>
      </c>
      <c r="F15" s="1195">
        <v>3</v>
      </c>
      <c r="G15" s="32" t="s">
        <v>36</v>
      </c>
      <c r="H15" s="1195">
        <v>4</v>
      </c>
      <c r="I15" s="1195">
        <v>6</v>
      </c>
      <c r="J15" s="32" t="s">
        <v>36</v>
      </c>
      <c r="K15" s="1195">
        <v>94</v>
      </c>
      <c r="L15" s="1195">
        <v>90</v>
      </c>
      <c r="M15" s="32" t="s">
        <v>36</v>
      </c>
      <c r="N15" s="1195">
        <v>0</v>
      </c>
      <c r="O15" s="1195">
        <v>0</v>
      </c>
      <c r="P15" s="32" t="s">
        <v>36</v>
      </c>
    </row>
    <row r="16" spans="1:19" ht="12.75" customHeight="1" x14ac:dyDescent="0.2">
      <c r="A16" s="484">
        <v>1981</v>
      </c>
      <c r="B16" s="82" t="s">
        <v>36</v>
      </c>
      <c r="C16" s="82" t="s">
        <v>36</v>
      </c>
      <c r="D16" s="82" t="s">
        <v>36</v>
      </c>
      <c r="E16" s="1195">
        <v>3</v>
      </c>
      <c r="F16" s="1195">
        <v>4</v>
      </c>
      <c r="G16" s="32" t="s">
        <v>36</v>
      </c>
      <c r="H16" s="1195">
        <v>4</v>
      </c>
      <c r="I16" s="1195">
        <v>6</v>
      </c>
      <c r="J16" s="32" t="s">
        <v>36</v>
      </c>
      <c r="K16" s="1195">
        <v>92</v>
      </c>
      <c r="L16" s="1195">
        <v>89</v>
      </c>
      <c r="M16" s="32" t="s">
        <v>36</v>
      </c>
      <c r="N16" s="1195">
        <v>1</v>
      </c>
      <c r="O16" s="1195">
        <v>1</v>
      </c>
      <c r="P16" s="32" t="s">
        <v>36</v>
      </c>
    </row>
    <row r="17" spans="1:22" ht="12.75" customHeight="1" x14ac:dyDescent="0.2">
      <c r="A17" s="484">
        <v>1982</v>
      </c>
      <c r="B17" s="82" t="s">
        <v>36</v>
      </c>
      <c r="C17" s="82" t="s">
        <v>36</v>
      </c>
      <c r="D17" s="82" t="s">
        <v>36</v>
      </c>
      <c r="E17" s="1195">
        <v>2</v>
      </c>
      <c r="F17" s="1195">
        <v>3</v>
      </c>
      <c r="G17" s="32" t="s">
        <v>36</v>
      </c>
      <c r="H17" s="1195">
        <v>4</v>
      </c>
      <c r="I17" s="1195">
        <v>5</v>
      </c>
      <c r="J17" s="32" t="s">
        <v>36</v>
      </c>
      <c r="K17" s="1195">
        <v>94</v>
      </c>
      <c r="L17" s="1195">
        <v>92</v>
      </c>
      <c r="M17" s="32" t="s">
        <v>36</v>
      </c>
      <c r="N17" s="1195">
        <v>0</v>
      </c>
      <c r="O17" s="1195">
        <v>0</v>
      </c>
      <c r="P17" s="32" t="s">
        <v>36</v>
      </c>
    </row>
    <row r="18" spans="1:22" ht="12.75" customHeight="1" x14ac:dyDescent="0.2">
      <c r="A18" s="484">
        <v>1983</v>
      </c>
      <c r="B18" s="82" t="s">
        <v>36</v>
      </c>
      <c r="C18" s="82" t="s">
        <v>36</v>
      </c>
      <c r="D18" s="82" t="s">
        <v>36</v>
      </c>
      <c r="E18" s="82" t="s">
        <v>36</v>
      </c>
      <c r="F18" s="82" t="s">
        <v>36</v>
      </c>
      <c r="G18" s="82" t="s">
        <v>36</v>
      </c>
      <c r="H18" s="82" t="s">
        <v>36</v>
      </c>
      <c r="I18" s="82" t="s">
        <v>36</v>
      </c>
      <c r="J18" s="82" t="s">
        <v>36</v>
      </c>
      <c r="K18" s="82" t="s">
        <v>36</v>
      </c>
      <c r="L18" s="82" t="s">
        <v>36</v>
      </c>
      <c r="M18" s="82" t="s">
        <v>36</v>
      </c>
      <c r="N18" s="82" t="s">
        <v>36</v>
      </c>
      <c r="O18" s="82" t="s">
        <v>36</v>
      </c>
      <c r="P18" s="82" t="s">
        <v>36</v>
      </c>
    </row>
    <row r="19" spans="1:22" ht="12.75" customHeight="1" x14ac:dyDescent="0.2">
      <c r="A19" s="484">
        <v>1984</v>
      </c>
      <c r="B19" s="82" t="s">
        <v>36</v>
      </c>
      <c r="C19" s="82" t="s">
        <v>36</v>
      </c>
      <c r="D19" s="82" t="s">
        <v>36</v>
      </c>
      <c r="E19" s="82" t="s">
        <v>36</v>
      </c>
      <c r="F19" s="82" t="s">
        <v>36</v>
      </c>
      <c r="G19" s="82" t="s">
        <v>36</v>
      </c>
      <c r="H19" s="82" t="s">
        <v>36</v>
      </c>
      <c r="I19" s="82" t="s">
        <v>36</v>
      </c>
      <c r="J19" s="82" t="s">
        <v>36</v>
      </c>
      <c r="K19" s="82" t="s">
        <v>36</v>
      </c>
      <c r="L19" s="82" t="s">
        <v>36</v>
      </c>
      <c r="M19" s="82" t="s">
        <v>36</v>
      </c>
      <c r="N19" s="82" t="s">
        <v>36</v>
      </c>
      <c r="O19" s="82" t="s">
        <v>36</v>
      </c>
      <c r="P19" s="82" t="s">
        <v>36</v>
      </c>
    </row>
    <row r="20" spans="1:22" ht="12.75" customHeight="1" x14ac:dyDescent="0.2">
      <c r="A20" s="484">
        <v>1985</v>
      </c>
      <c r="B20" s="82" t="s">
        <v>36</v>
      </c>
      <c r="C20" s="82" t="s">
        <v>36</v>
      </c>
      <c r="D20" s="82" t="s">
        <v>36</v>
      </c>
      <c r="E20" s="82" t="s">
        <v>36</v>
      </c>
      <c r="F20" s="82" t="s">
        <v>36</v>
      </c>
      <c r="G20" s="82" t="s">
        <v>36</v>
      </c>
      <c r="H20" s="82" t="s">
        <v>36</v>
      </c>
      <c r="I20" s="82" t="s">
        <v>36</v>
      </c>
      <c r="J20" s="82" t="s">
        <v>36</v>
      </c>
      <c r="K20" s="82" t="s">
        <v>36</v>
      </c>
      <c r="L20" s="82" t="s">
        <v>36</v>
      </c>
      <c r="M20" s="82" t="s">
        <v>36</v>
      </c>
      <c r="N20" s="82" t="s">
        <v>36</v>
      </c>
      <c r="O20" s="82" t="s">
        <v>36</v>
      </c>
      <c r="P20" s="82" t="s">
        <v>36</v>
      </c>
    </row>
    <row r="21" spans="1:22" ht="12.75" customHeight="1" x14ac:dyDescent="0.2">
      <c r="A21" s="484">
        <v>1986</v>
      </c>
      <c r="B21" s="142">
        <v>2789</v>
      </c>
      <c r="C21" s="142">
        <v>2775</v>
      </c>
      <c r="D21" s="853" t="s">
        <v>36</v>
      </c>
      <c r="E21" s="1195">
        <v>2</v>
      </c>
      <c r="F21" s="1195">
        <v>3</v>
      </c>
      <c r="G21" s="32" t="s">
        <v>36</v>
      </c>
      <c r="H21" s="1195">
        <v>4</v>
      </c>
      <c r="I21" s="1195">
        <v>4</v>
      </c>
      <c r="J21" s="32" t="s">
        <v>36</v>
      </c>
      <c r="K21" s="1195">
        <v>93</v>
      </c>
      <c r="L21" s="1195">
        <v>93</v>
      </c>
      <c r="M21" s="32" t="s">
        <v>36</v>
      </c>
      <c r="N21" s="1195">
        <v>0</v>
      </c>
      <c r="O21" s="1195">
        <v>0</v>
      </c>
      <c r="P21" s="32" t="s">
        <v>36</v>
      </c>
    </row>
    <row r="22" spans="1:22" ht="12.75" customHeight="1" x14ac:dyDescent="0.2">
      <c r="A22" s="484">
        <v>1987</v>
      </c>
      <c r="B22" s="142">
        <v>2848</v>
      </c>
      <c r="C22" s="142">
        <v>2720</v>
      </c>
      <c r="D22" s="853" t="s">
        <v>36</v>
      </c>
      <c r="E22" s="1195">
        <v>2</v>
      </c>
      <c r="F22" s="1195">
        <v>3</v>
      </c>
      <c r="G22" s="32" t="s">
        <v>36</v>
      </c>
      <c r="H22" s="1195">
        <v>4</v>
      </c>
      <c r="I22" s="1195">
        <v>4</v>
      </c>
      <c r="J22" s="32" t="s">
        <v>36</v>
      </c>
      <c r="K22" s="1195">
        <v>95</v>
      </c>
      <c r="L22" s="1195">
        <v>92</v>
      </c>
      <c r="M22" s="32" t="s">
        <v>36</v>
      </c>
      <c r="N22" s="1195">
        <v>0</v>
      </c>
      <c r="O22" s="1195">
        <v>0</v>
      </c>
      <c r="P22" s="32" t="s">
        <v>36</v>
      </c>
    </row>
    <row r="23" spans="1:22" ht="12.75" customHeight="1" x14ac:dyDescent="0.2">
      <c r="A23" s="484">
        <v>1988</v>
      </c>
      <c r="B23" s="78">
        <v>2618</v>
      </c>
      <c r="C23" s="78">
        <v>2623</v>
      </c>
      <c r="D23" s="391" t="s">
        <v>36</v>
      </c>
      <c r="E23" s="1195">
        <v>2</v>
      </c>
      <c r="F23" s="1195">
        <v>3</v>
      </c>
      <c r="G23" s="32" t="s">
        <v>36</v>
      </c>
      <c r="H23" s="1195">
        <v>3</v>
      </c>
      <c r="I23" s="1195">
        <v>4</v>
      </c>
      <c r="J23" s="32" t="s">
        <v>36</v>
      </c>
      <c r="K23" s="1195">
        <v>95</v>
      </c>
      <c r="L23" s="1195">
        <v>93</v>
      </c>
      <c r="M23" s="32" t="s">
        <v>36</v>
      </c>
      <c r="N23" s="1195">
        <v>0</v>
      </c>
      <c r="O23" s="1195">
        <v>0</v>
      </c>
      <c r="P23" s="32" t="s">
        <v>36</v>
      </c>
    </row>
    <row r="24" spans="1:22" ht="12.75" customHeight="1" x14ac:dyDescent="0.2">
      <c r="A24" s="484">
        <v>1989</v>
      </c>
      <c r="B24" s="78">
        <v>2758</v>
      </c>
      <c r="C24" s="78">
        <v>2767</v>
      </c>
      <c r="D24" s="78">
        <v>5525</v>
      </c>
      <c r="E24" s="81">
        <v>1.5982859110277705</v>
      </c>
      <c r="F24" s="81">
        <v>2.5396470723348075</v>
      </c>
      <c r="G24" s="81">
        <v>2.0595638782748273</v>
      </c>
      <c r="H24" s="81">
        <v>3.3851850684020119</v>
      </c>
      <c r="I24" s="81">
        <v>5.0731281409351405</v>
      </c>
      <c r="J24" s="81">
        <v>4.2122968946916943</v>
      </c>
      <c r="K24" s="81">
        <v>94.98026768768905</v>
      </c>
      <c r="L24" s="81">
        <v>92.353321833799299</v>
      </c>
      <c r="M24" s="81">
        <v>93.693033527881695</v>
      </c>
      <c r="N24" s="81">
        <v>3.6261332881256443E-2</v>
      </c>
      <c r="O24" s="81">
        <v>3.3902952930946736E-2</v>
      </c>
      <c r="P24" s="81">
        <v>3.5105699151940672E-2</v>
      </c>
      <c r="Q24" s="850"/>
      <c r="R24" s="851"/>
      <c r="S24" s="850"/>
      <c r="T24" s="850"/>
      <c r="U24" s="850"/>
      <c r="V24" s="850"/>
    </row>
    <row r="25" spans="1:22" ht="12.75" customHeight="1" x14ac:dyDescent="0.2">
      <c r="A25" s="484">
        <v>1990</v>
      </c>
      <c r="B25" s="78">
        <v>2864</v>
      </c>
      <c r="C25" s="78">
        <v>2849</v>
      </c>
      <c r="D25" s="78">
        <v>5713</v>
      </c>
      <c r="E25" s="81">
        <v>2.4824504591595926</v>
      </c>
      <c r="F25" s="81">
        <v>2.9097568139350121</v>
      </c>
      <c r="G25" s="81">
        <v>2.6921293040043515</v>
      </c>
      <c r="H25" s="81">
        <v>3.5863274944200549</v>
      </c>
      <c r="I25" s="81">
        <v>4.8107826685477111</v>
      </c>
      <c r="J25" s="81">
        <v>4.1871665495991381</v>
      </c>
      <c r="K25" s="81">
        <v>93.89371021974074</v>
      </c>
      <c r="L25" s="81">
        <v>92.242436926969532</v>
      </c>
      <c r="M25" s="81">
        <v>93.083431896746447</v>
      </c>
      <c r="N25" s="81">
        <v>3.7511826680737978E-2</v>
      </c>
      <c r="O25" s="81">
        <v>3.7023590547971795E-2</v>
      </c>
      <c r="P25" s="81">
        <v>3.7272249648508324E-2</v>
      </c>
      <c r="Q25" s="850"/>
      <c r="R25" s="851"/>
      <c r="S25" s="850"/>
      <c r="T25" s="850"/>
      <c r="U25" s="850"/>
      <c r="V25" s="850"/>
    </row>
    <row r="26" spans="1:22" ht="12.75" customHeight="1" x14ac:dyDescent="0.2">
      <c r="A26" s="484">
        <v>1991</v>
      </c>
      <c r="B26" s="78">
        <v>2854</v>
      </c>
      <c r="C26" s="78">
        <v>2795</v>
      </c>
      <c r="D26" s="78">
        <v>5649</v>
      </c>
      <c r="E26" s="81">
        <v>2.254301663275784</v>
      </c>
      <c r="F26" s="81">
        <v>3.2114762562940733</v>
      </c>
      <c r="G26" s="81">
        <v>2.7225433589801411</v>
      </c>
      <c r="H26" s="81">
        <v>4.2725727889176417</v>
      </c>
      <c r="I26" s="81">
        <v>5.3503243940192871</v>
      </c>
      <c r="J26" s="81">
        <v>4.7997997366468166</v>
      </c>
      <c r="K26" s="81">
        <v>93.202302001221312</v>
      </c>
      <c r="L26" s="81">
        <v>91.331484897784165</v>
      </c>
      <c r="M26" s="81">
        <v>92.28711413554511</v>
      </c>
      <c r="N26" s="81">
        <v>0.27082354658537755</v>
      </c>
      <c r="O26" s="81">
        <v>0.10671445190234563</v>
      </c>
      <c r="P26" s="81">
        <v>0.19054276883034627</v>
      </c>
      <c r="Q26" s="850"/>
      <c r="R26" s="851"/>
      <c r="S26" s="850"/>
      <c r="T26" s="850"/>
      <c r="U26" s="850"/>
      <c r="V26" s="850"/>
    </row>
    <row r="27" spans="1:22" ht="12.75" customHeight="1" x14ac:dyDescent="0.2">
      <c r="A27" s="484">
        <v>1992</v>
      </c>
      <c r="B27" s="78">
        <v>2848</v>
      </c>
      <c r="C27" s="78">
        <v>2749</v>
      </c>
      <c r="D27" s="78">
        <v>5597</v>
      </c>
      <c r="E27" s="81">
        <v>2.4688375175768238</v>
      </c>
      <c r="F27" s="81">
        <v>3.2691080210294015</v>
      </c>
      <c r="G27" s="81">
        <v>2.8609161836910282</v>
      </c>
      <c r="H27" s="81">
        <v>4.4722646378452069</v>
      </c>
      <c r="I27" s="81">
        <v>6.2624395195366347</v>
      </c>
      <c r="J27" s="81">
        <v>5.3493298010575812</v>
      </c>
      <c r="K27" s="81">
        <v>92.883925908867695</v>
      </c>
      <c r="L27" s="81">
        <v>90.393636623485548</v>
      </c>
      <c r="M27" s="81">
        <v>91.663851825119806</v>
      </c>
      <c r="N27" s="81">
        <v>0.17497193571228453</v>
      </c>
      <c r="O27" s="81">
        <v>7.4815835946273196E-2</v>
      </c>
      <c r="P27" s="81">
        <v>0.12590219013247059</v>
      </c>
      <c r="Q27" s="850"/>
      <c r="R27" s="851"/>
      <c r="S27" s="850"/>
      <c r="T27" s="850"/>
      <c r="U27" s="850"/>
      <c r="V27" s="850"/>
    </row>
    <row r="28" spans="1:22" ht="12.75" customHeight="1" x14ac:dyDescent="0.2">
      <c r="A28" s="484">
        <v>1993</v>
      </c>
      <c r="B28" s="78">
        <v>2868</v>
      </c>
      <c r="C28" s="78">
        <v>2735</v>
      </c>
      <c r="D28" s="78">
        <v>5603</v>
      </c>
      <c r="E28" s="81">
        <v>2.3900391484334387</v>
      </c>
      <c r="F28" s="81">
        <v>4.6796951076934574</v>
      </c>
      <c r="G28" s="81">
        <v>3.5021092365405009</v>
      </c>
      <c r="H28" s="81">
        <v>5.5825591395436982</v>
      </c>
      <c r="I28" s="81">
        <v>6.9664275106141416</v>
      </c>
      <c r="J28" s="81">
        <v>6.2546944510174391</v>
      </c>
      <c r="K28" s="81">
        <v>91.886120678104461</v>
      </c>
      <c r="L28" s="81">
        <v>88.17225614756174</v>
      </c>
      <c r="M28" s="81">
        <v>90.082322321848324</v>
      </c>
      <c r="N28" s="81">
        <v>0.1412810339187926</v>
      </c>
      <c r="O28" s="81">
        <v>0.18162123413066558</v>
      </c>
      <c r="P28" s="81">
        <v>0.16087399059092677</v>
      </c>
      <c r="Q28" s="850"/>
      <c r="R28" s="851"/>
      <c r="S28" s="850"/>
      <c r="T28" s="850"/>
      <c r="U28" s="850"/>
      <c r="V28" s="850"/>
    </row>
    <row r="29" spans="1:22" ht="12.75" customHeight="1" x14ac:dyDescent="0.2">
      <c r="A29" s="484">
        <v>1994</v>
      </c>
      <c r="B29" s="78">
        <v>2742</v>
      </c>
      <c r="C29" s="78">
        <v>2804</v>
      </c>
      <c r="D29" s="78">
        <v>5546</v>
      </c>
      <c r="E29" s="81">
        <v>3.1658099715624348</v>
      </c>
      <c r="F29" s="81">
        <v>5.9877823901987108</v>
      </c>
      <c r="G29" s="81">
        <v>4.548689490354386</v>
      </c>
      <c r="H29" s="81">
        <v>7.7177265563447524</v>
      </c>
      <c r="I29" s="81">
        <v>10.882462675401012</v>
      </c>
      <c r="J29" s="81">
        <v>9.2685740176883282</v>
      </c>
      <c r="K29" s="81">
        <v>89.007771532681687</v>
      </c>
      <c r="L29" s="81">
        <v>82.879302559952421</v>
      </c>
      <c r="M29" s="81">
        <v>86.004576261186443</v>
      </c>
      <c r="N29" s="81">
        <v>0.1086919394104645</v>
      </c>
      <c r="O29" s="81">
        <v>0.2504523744488743</v>
      </c>
      <c r="P29" s="81">
        <v>0.17816023077115611</v>
      </c>
      <c r="Q29" s="850"/>
      <c r="R29" s="851"/>
      <c r="S29" s="850"/>
      <c r="T29" s="850"/>
      <c r="U29" s="850"/>
      <c r="V29" s="850"/>
    </row>
    <row r="30" spans="1:22" ht="12.75" customHeight="1" x14ac:dyDescent="0.2">
      <c r="A30" s="484">
        <v>1995</v>
      </c>
      <c r="B30" s="78">
        <v>2623</v>
      </c>
      <c r="C30" s="78">
        <v>2582</v>
      </c>
      <c r="D30" s="78">
        <v>5205</v>
      </c>
      <c r="E30" s="81">
        <v>5.1788987263077475</v>
      </c>
      <c r="F30" s="81">
        <v>7.7901276957556487</v>
      </c>
      <c r="G30" s="81">
        <v>6.4621854683534403</v>
      </c>
      <c r="H30" s="81">
        <v>9.7067443954364379</v>
      </c>
      <c r="I30" s="81">
        <v>11.574500392174182</v>
      </c>
      <c r="J30" s="81">
        <v>10.624651839032454</v>
      </c>
      <c r="K30" s="81">
        <v>84.597775076742124</v>
      </c>
      <c r="L30" s="81">
        <v>80.392771305381274</v>
      </c>
      <c r="M30" s="81">
        <v>82.531228767250553</v>
      </c>
      <c r="N30" s="81">
        <v>0.51658180151552369</v>
      </c>
      <c r="O30" s="81">
        <v>0.24260060668816569</v>
      </c>
      <c r="P30" s="81">
        <v>0.38193392536006482</v>
      </c>
      <c r="Q30" s="850"/>
      <c r="R30" s="851"/>
      <c r="S30" s="850"/>
      <c r="T30" s="850"/>
      <c r="U30" s="850"/>
      <c r="V30" s="850"/>
    </row>
    <row r="31" spans="1:22" ht="12.75" customHeight="1" x14ac:dyDescent="0.2">
      <c r="A31" s="484">
        <v>1996</v>
      </c>
      <c r="B31" s="78">
        <v>2775</v>
      </c>
      <c r="C31" s="78">
        <v>2738</v>
      </c>
      <c r="D31" s="78">
        <v>5513</v>
      </c>
      <c r="E31" s="81">
        <v>5.9606205969218866</v>
      </c>
      <c r="F31" s="81">
        <v>7.7749754248881562</v>
      </c>
      <c r="G31" s="81">
        <v>6.8585558968476716</v>
      </c>
      <c r="H31" s="81">
        <v>10.482514081646887</v>
      </c>
      <c r="I31" s="81">
        <v>10.72011834909283</v>
      </c>
      <c r="J31" s="81">
        <v>10.600105886658376</v>
      </c>
      <c r="K31" s="81">
        <v>83.171578516710397</v>
      </c>
      <c r="L31" s="81">
        <v>81.194364482501626</v>
      </c>
      <c r="M31" s="81">
        <v>82.193043199658106</v>
      </c>
      <c r="N31" s="81">
        <v>0.38528680471954307</v>
      </c>
      <c r="O31" s="81">
        <v>0.3105417435122087</v>
      </c>
      <c r="P31" s="81">
        <v>0.34829501682960201</v>
      </c>
      <c r="Q31" s="850"/>
      <c r="R31" s="851"/>
      <c r="S31" s="850"/>
      <c r="T31" s="850"/>
      <c r="U31" s="850"/>
      <c r="V31" s="850"/>
    </row>
    <row r="32" spans="1:22" ht="12.75" customHeight="1" x14ac:dyDescent="0.2">
      <c r="A32" s="484">
        <v>1997</v>
      </c>
      <c r="B32" s="78">
        <v>2656</v>
      </c>
      <c r="C32" s="78">
        <v>2538</v>
      </c>
      <c r="D32" s="78">
        <v>5194</v>
      </c>
      <c r="E32" s="81">
        <v>7.3662364595824217</v>
      </c>
      <c r="F32" s="81">
        <v>8.9372283382241537</v>
      </c>
      <c r="G32" s="81">
        <v>8.1414231497310343</v>
      </c>
      <c r="H32" s="81">
        <v>11.710950969949101</v>
      </c>
      <c r="I32" s="81">
        <v>12.617726134511184</v>
      </c>
      <c r="J32" s="81">
        <v>12.158388062452859</v>
      </c>
      <c r="K32" s="81">
        <v>80.635604140099218</v>
      </c>
      <c r="L32" s="81">
        <v>78.3375016176158</v>
      </c>
      <c r="M32" s="81">
        <v>79.501633613425923</v>
      </c>
      <c r="N32" s="81">
        <v>0.28720843036563387</v>
      </c>
      <c r="O32" s="81">
        <v>0.10754390965088886</v>
      </c>
      <c r="P32" s="81">
        <v>0.19855517439187387</v>
      </c>
      <c r="Q32" s="850"/>
      <c r="R32" s="851"/>
      <c r="S32" s="850"/>
      <c r="T32" s="850"/>
      <c r="U32" s="850"/>
      <c r="V32" s="850"/>
    </row>
    <row r="33" spans="1:22" ht="12.75" customHeight="1" x14ac:dyDescent="0.2">
      <c r="A33" s="484">
        <v>1998</v>
      </c>
      <c r="B33" s="78">
        <v>2450</v>
      </c>
      <c r="C33" s="78">
        <v>2521</v>
      </c>
      <c r="D33" s="78">
        <v>4971</v>
      </c>
      <c r="E33" s="81">
        <v>6.2152487507381098</v>
      </c>
      <c r="F33" s="81">
        <v>8.2573498172463449</v>
      </c>
      <c r="G33" s="81">
        <v>7.2329569796477022</v>
      </c>
      <c r="H33" s="81">
        <v>10.36497939866798</v>
      </c>
      <c r="I33" s="81">
        <v>12.90620969254366</v>
      </c>
      <c r="J33" s="81">
        <v>11.631435317058667</v>
      </c>
      <c r="K33" s="81">
        <v>83.146482627704913</v>
      </c>
      <c r="L33" s="81">
        <v>78.55506275535933</v>
      </c>
      <c r="M33" s="81">
        <v>80.858287462882657</v>
      </c>
      <c r="N33" s="81">
        <v>0.27328922288818358</v>
      </c>
      <c r="O33" s="81">
        <v>0.28137773484953132</v>
      </c>
      <c r="P33" s="81">
        <v>0.27732024041111419</v>
      </c>
      <c r="Q33" s="850"/>
      <c r="R33" s="851"/>
      <c r="S33" s="850"/>
      <c r="T33" s="850"/>
      <c r="U33" s="850"/>
      <c r="V33" s="850"/>
    </row>
    <row r="34" spans="1:22" ht="12.75" customHeight="1" x14ac:dyDescent="0.2">
      <c r="A34" s="484">
        <v>1999</v>
      </c>
      <c r="B34" s="78">
        <v>2388</v>
      </c>
      <c r="C34" s="78">
        <v>2304</v>
      </c>
      <c r="D34" s="78">
        <v>4692</v>
      </c>
      <c r="E34" s="81">
        <v>4.5660651563881469</v>
      </c>
      <c r="F34" s="81">
        <v>8.2016259091620061</v>
      </c>
      <c r="G34" s="81">
        <v>6.3543101209574999</v>
      </c>
      <c r="H34" s="81">
        <v>9.8214397097808028</v>
      </c>
      <c r="I34" s="81">
        <v>12.928449268012502</v>
      </c>
      <c r="J34" s="81">
        <v>11.349703043886173</v>
      </c>
      <c r="K34" s="81">
        <v>85.467351075219113</v>
      </c>
      <c r="L34" s="81">
        <v>78.744451823079487</v>
      </c>
      <c r="M34" s="81">
        <v>82.160518497666985</v>
      </c>
      <c r="N34" s="81">
        <v>0.14514405861286198</v>
      </c>
      <c r="O34" s="81">
        <v>0.12547299974528586</v>
      </c>
      <c r="P34" s="81">
        <v>0.13546833749037931</v>
      </c>
      <c r="Q34" s="850"/>
      <c r="R34" s="851"/>
      <c r="S34" s="850"/>
      <c r="T34" s="850"/>
      <c r="U34" s="850"/>
      <c r="V34" s="850"/>
    </row>
    <row r="35" spans="1:22" ht="12.75" customHeight="1" x14ac:dyDescent="0.2">
      <c r="A35" s="484">
        <v>2000</v>
      </c>
      <c r="B35" s="78">
        <v>2374</v>
      </c>
      <c r="C35" s="78">
        <v>2460</v>
      </c>
      <c r="D35" s="78">
        <v>4834</v>
      </c>
      <c r="E35" s="81">
        <v>4.7812482258815354</v>
      </c>
      <c r="F35" s="81">
        <v>7.6021301361479177</v>
      </c>
      <c r="G35" s="81">
        <v>6.2257435750334338</v>
      </c>
      <c r="H35" s="81">
        <v>10.199999999999999</v>
      </c>
      <c r="I35" s="81">
        <v>12.005545044457296</v>
      </c>
      <c r="J35" s="81">
        <v>11.116050828345671</v>
      </c>
      <c r="K35" s="81">
        <v>84.4</v>
      </c>
      <c r="L35" s="81">
        <v>79.625487478839901</v>
      </c>
      <c r="M35" s="81">
        <v>81.938952126734122</v>
      </c>
      <c r="N35" s="81">
        <v>0.66931497018264619</v>
      </c>
      <c r="O35" s="81">
        <v>0.76683734055415476</v>
      </c>
      <c r="P35" s="81">
        <v>0.71925346988633254</v>
      </c>
      <c r="Q35" s="850"/>
      <c r="R35" s="851"/>
      <c r="S35" s="850"/>
      <c r="T35" s="850"/>
      <c r="U35" s="850"/>
      <c r="V35" s="850"/>
    </row>
    <row r="36" spans="1:22" ht="12.75" customHeight="1" x14ac:dyDescent="0.2">
      <c r="A36" s="484">
        <v>2001</v>
      </c>
      <c r="B36" s="78">
        <v>2453</v>
      </c>
      <c r="C36" s="78">
        <v>2477</v>
      </c>
      <c r="D36" s="78">
        <v>4932</v>
      </c>
      <c r="E36" s="81">
        <v>4.3383189722367055</v>
      </c>
      <c r="F36" s="81">
        <v>8.3773858307071229</v>
      </c>
      <c r="G36" s="81">
        <v>6.3114395333525684</v>
      </c>
      <c r="H36" s="81">
        <v>10.3</v>
      </c>
      <c r="I36" s="81">
        <v>11.149862630709736</v>
      </c>
      <c r="J36" s="81">
        <v>10.700385687851782</v>
      </c>
      <c r="K36" s="81">
        <v>85</v>
      </c>
      <c r="L36" s="81">
        <v>80.209274291740456</v>
      </c>
      <c r="M36" s="81">
        <v>82.650618943437621</v>
      </c>
      <c r="N36" s="81">
        <v>0.40875251924699502</v>
      </c>
      <c r="O36" s="81">
        <v>0.26347724684124563</v>
      </c>
      <c r="P36" s="81">
        <v>0.33755583535689965</v>
      </c>
      <c r="Q36" s="850"/>
      <c r="R36" s="851"/>
      <c r="S36" s="850"/>
      <c r="T36" s="850"/>
      <c r="U36" s="850"/>
      <c r="V36" s="850"/>
    </row>
    <row r="37" spans="1:22" ht="12.75" customHeight="1" x14ac:dyDescent="0.2">
      <c r="A37" s="484">
        <v>2002</v>
      </c>
      <c r="B37" s="78">
        <v>2544</v>
      </c>
      <c r="C37" s="78">
        <v>2441</v>
      </c>
      <c r="D37" s="78">
        <v>4986</v>
      </c>
      <c r="E37" s="81">
        <v>4.708945373995423</v>
      </c>
      <c r="F37" s="81">
        <v>5.6775036510108841</v>
      </c>
      <c r="G37" s="81">
        <v>5.1791084084086165</v>
      </c>
      <c r="H37" s="81">
        <v>11.7</v>
      </c>
      <c r="I37" s="81">
        <v>12.411025132700042</v>
      </c>
      <c r="J37" s="81">
        <v>12.022961683584743</v>
      </c>
      <c r="K37" s="81">
        <v>83.3</v>
      </c>
      <c r="L37" s="81">
        <v>81.626997662727945</v>
      </c>
      <c r="M37" s="81">
        <v>82.485148714466604</v>
      </c>
      <c r="N37" s="81">
        <v>0.3397223471679604</v>
      </c>
      <c r="O37" s="81">
        <v>0.28447355355914899</v>
      </c>
      <c r="P37" s="81">
        <v>0.31278119353862149</v>
      </c>
      <c r="Q37" s="850"/>
      <c r="R37" s="851"/>
      <c r="S37" s="850"/>
      <c r="T37" s="850"/>
      <c r="U37" s="850"/>
      <c r="V37" s="850"/>
    </row>
    <row r="38" spans="1:22" ht="12.75" customHeight="1" x14ac:dyDescent="0.2">
      <c r="A38" s="484">
        <v>2003</v>
      </c>
      <c r="B38" s="78">
        <v>2485</v>
      </c>
      <c r="C38" s="78">
        <v>2370</v>
      </c>
      <c r="D38" s="78">
        <v>4855</v>
      </c>
      <c r="E38" s="81">
        <v>4.0082406310035701</v>
      </c>
      <c r="F38" s="81">
        <v>6.2549246455479919</v>
      </c>
      <c r="G38" s="81">
        <v>5.1057506340937024</v>
      </c>
      <c r="H38" s="81">
        <v>9.3000000000000007</v>
      </c>
      <c r="I38" s="81">
        <v>12.001953316694573</v>
      </c>
      <c r="J38" s="81">
        <v>10.61666153963381</v>
      </c>
      <c r="K38" s="81">
        <v>86.2</v>
      </c>
      <c r="L38" s="81">
        <v>81.448357211250666</v>
      </c>
      <c r="M38" s="81">
        <v>83.876591641127149</v>
      </c>
      <c r="N38" s="81">
        <v>0.50245164583263502</v>
      </c>
      <c r="O38" s="81">
        <v>0.29476482650735247</v>
      </c>
      <c r="P38" s="81">
        <v>0.40099618514304891</v>
      </c>
      <c r="Q38" s="850"/>
      <c r="R38" s="851"/>
      <c r="S38" s="850"/>
      <c r="T38" s="850"/>
      <c r="U38" s="850"/>
      <c r="V38" s="850"/>
    </row>
    <row r="39" spans="1:22" ht="12.75" customHeight="1" x14ac:dyDescent="0.2">
      <c r="A39" s="484">
        <v>2004</v>
      </c>
      <c r="B39" s="78">
        <v>2442</v>
      </c>
      <c r="C39" s="78">
        <v>2556</v>
      </c>
      <c r="D39" s="78">
        <v>4999</v>
      </c>
      <c r="E39" s="81">
        <v>3.9708004459830035</v>
      </c>
      <c r="F39" s="81">
        <v>5.5853355141315193</v>
      </c>
      <c r="G39" s="81">
        <v>4.7548544762066856</v>
      </c>
      <c r="H39" s="81">
        <v>7.1</v>
      </c>
      <c r="I39" s="81">
        <v>12.45473959944672</v>
      </c>
      <c r="J39" s="81">
        <v>9.7001096119670009</v>
      </c>
      <c r="K39" s="81">
        <v>88.4</v>
      </c>
      <c r="L39" s="81">
        <v>81.385992785358283</v>
      </c>
      <c r="M39" s="81">
        <v>84.999515353312759</v>
      </c>
      <c r="N39" s="81">
        <v>0.51884625775045501</v>
      </c>
      <c r="O39" s="81">
        <v>0.57393210106300296</v>
      </c>
      <c r="P39" s="81">
        <v>0.52874978381598747</v>
      </c>
      <c r="Q39" s="850"/>
      <c r="R39" s="851"/>
      <c r="S39" s="850"/>
      <c r="T39" s="850"/>
      <c r="U39" s="850"/>
      <c r="V39" s="850"/>
    </row>
    <row r="40" spans="1:22" ht="12.75" customHeight="1" x14ac:dyDescent="0.2">
      <c r="A40" s="484">
        <v>2005</v>
      </c>
      <c r="B40" s="78">
        <v>2527</v>
      </c>
      <c r="C40" s="78">
        <v>2493</v>
      </c>
      <c r="D40" s="78">
        <v>5021</v>
      </c>
      <c r="E40" s="81">
        <v>4.3673729986486087</v>
      </c>
      <c r="F40" s="81">
        <v>5.8759005148623711</v>
      </c>
      <c r="G40" s="81">
        <v>5.0993097218776891</v>
      </c>
      <c r="H40" s="81">
        <v>10.9</v>
      </c>
      <c r="I40" s="81">
        <v>9.9745212497754334</v>
      </c>
      <c r="J40" s="81">
        <v>10.466682491506557</v>
      </c>
      <c r="K40" s="81">
        <v>84</v>
      </c>
      <c r="L40" s="81">
        <v>83.48133983163622</v>
      </c>
      <c r="M40" s="81">
        <v>83.767255066697516</v>
      </c>
      <c r="N40" s="81">
        <v>0.66560792862976026</v>
      </c>
      <c r="O40" s="81">
        <v>0.66823840372459731</v>
      </c>
      <c r="P40" s="81">
        <v>0.66675271991793572</v>
      </c>
      <c r="Q40" s="850"/>
      <c r="R40" s="851"/>
      <c r="S40" s="850"/>
      <c r="T40" s="850"/>
      <c r="U40" s="850"/>
      <c r="V40" s="850"/>
    </row>
    <row r="41" spans="1:22" ht="12.75" customHeight="1" x14ac:dyDescent="0.2">
      <c r="A41" s="484">
        <v>2006</v>
      </c>
      <c r="B41" s="78">
        <v>2334</v>
      </c>
      <c r="C41" s="78">
        <v>2261</v>
      </c>
      <c r="D41" s="78">
        <v>4599</v>
      </c>
      <c r="E41" s="81">
        <v>4.9966185962044909</v>
      </c>
      <c r="F41" s="81">
        <v>5.6582880626288574</v>
      </c>
      <c r="G41" s="81">
        <v>5.3175033964325946</v>
      </c>
      <c r="H41" s="81">
        <v>9.1999999999999993</v>
      </c>
      <c r="I41" s="81">
        <v>10.583132710390309</v>
      </c>
      <c r="J41" s="81">
        <v>9.8961076621058304</v>
      </c>
      <c r="K41" s="81">
        <v>85.4</v>
      </c>
      <c r="L41" s="81">
        <v>83.125405347495899</v>
      </c>
      <c r="M41" s="81">
        <v>84.259916567708089</v>
      </c>
      <c r="N41" s="81">
        <v>0.42404774756202829</v>
      </c>
      <c r="O41" s="81">
        <v>0.63317387948567116</v>
      </c>
      <c r="P41" s="81">
        <v>0.52647237375193978</v>
      </c>
      <c r="Q41" s="850"/>
      <c r="R41" s="851"/>
      <c r="S41" s="850"/>
      <c r="T41" s="850"/>
      <c r="U41" s="850"/>
      <c r="V41" s="850"/>
    </row>
    <row r="42" spans="1:22" ht="12.75" customHeight="1" x14ac:dyDescent="0.2">
      <c r="A42" s="484">
        <v>2007</v>
      </c>
      <c r="B42" s="78">
        <v>2570</v>
      </c>
      <c r="C42" s="78">
        <v>2406</v>
      </c>
      <c r="D42" s="78">
        <v>4983</v>
      </c>
      <c r="E42" s="81">
        <v>3.4636199382236303</v>
      </c>
      <c r="F42" s="81">
        <v>6.6977680187368378</v>
      </c>
      <c r="G42" s="81">
        <v>5.0316934453434294</v>
      </c>
      <c r="H42" s="81">
        <v>11.4</v>
      </c>
      <c r="I42" s="81">
        <v>10.855863968790468</v>
      </c>
      <c r="J42" s="81">
        <v>11.142207665166101</v>
      </c>
      <c r="K42" s="81">
        <v>84.7</v>
      </c>
      <c r="L42" s="81">
        <v>82.203159503560315</v>
      </c>
      <c r="M42" s="81">
        <v>83.468687985071767</v>
      </c>
      <c r="N42" s="81">
        <v>0.42764468287122054</v>
      </c>
      <c r="O42" s="81">
        <v>0.24320850890917237</v>
      </c>
      <c r="P42" s="81">
        <v>0.35741090442185336</v>
      </c>
      <c r="Q42" s="850"/>
      <c r="R42" s="851"/>
      <c r="S42" s="850"/>
      <c r="T42" s="850"/>
      <c r="U42" s="850"/>
      <c r="V42" s="850"/>
    </row>
    <row r="43" spans="1:22" ht="12.75" customHeight="1" x14ac:dyDescent="0.2">
      <c r="A43" s="484">
        <v>2008</v>
      </c>
      <c r="B43" s="78">
        <v>2302</v>
      </c>
      <c r="C43" s="78">
        <v>2256</v>
      </c>
      <c r="D43" s="78">
        <v>4564</v>
      </c>
      <c r="E43" s="81">
        <v>5.3143308084203529</v>
      </c>
      <c r="F43" s="81">
        <v>6.6921326592618238</v>
      </c>
      <c r="G43" s="81">
        <v>6.04425541046579</v>
      </c>
      <c r="H43" s="81">
        <v>11.7</v>
      </c>
      <c r="I43" s="81">
        <v>11.624145423413323</v>
      </c>
      <c r="J43" s="81">
        <v>11.664524990833797</v>
      </c>
      <c r="K43" s="81">
        <v>82.8</v>
      </c>
      <c r="L43" s="81">
        <v>81.447514572070105</v>
      </c>
      <c r="M43" s="81">
        <v>82.072924215315979</v>
      </c>
      <c r="N43" s="81">
        <v>0.20179465804934957</v>
      </c>
      <c r="O43" s="81">
        <v>0.23620734525672316</v>
      </c>
      <c r="P43" s="81">
        <v>0.21829538338042198</v>
      </c>
      <c r="Q43" s="850"/>
      <c r="R43" s="851"/>
      <c r="S43" s="850"/>
      <c r="T43" s="850"/>
      <c r="U43" s="850"/>
      <c r="V43" s="850"/>
    </row>
    <row r="44" spans="1:22" ht="12.75" customHeight="1" x14ac:dyDescent="0.2">
      <c r="A44" s="484">
        <v>2009</v>
      </c>
      <c r="B44" s="78">
        <v>2359</v>
      </c>
      <c r="C44" s="78">
        <v>2419</v>
      </c>
      <c r="D44" s="78">
        <v>4782</v>
      </c>
      <c r="E44" s="81">
        <v>5.8488720543156045</v>
      </c>
      <c r="F44" s="81">
        <v>6.1960653628671949</v>
      </c>
      <c r="G44" s="81">
        <v>6.0152722301722452</v>
      </c>
      <c r="H44" s="81">
        <v>12.1</v>
      </c>
      <c r="I44" s="81">
        <v>12.177410245310821</v>
      </c>
      <c r="J44" s="81">
        <v>12.130580267471526</v>
      </c>
      <c r="K44" s="81">
        <v>81.599999999999994</v>
      </c>
      <c r="L44" s="81">
        <v>81.339160996752909</v>
      </c>
      <c r="M44" s="81">
        <v>81.474365979106025</v>
      </c>
      <c r="N44" s="81">
        <v>0.47056308891797233</v>
      </c>
      <c r="O44" s="81">
        <v>0.28736339507045006</v>
      </c>
      <c r="P44" s="81">
        <v>0.37978152324791231</v>
      </c>
      <c r="Q44" s="850"/>
      <c r="R44" s="851"/>
      <c r="S44" s="850"/>
      <c r="T44" s="850"/>
      <c r="U44" s="850"/>
      <c r="V44" s="850"/>
    </row>
    <row r="45" spans="1:22" ht="12.75" customHeight="1" x14ac:dyDescent="0.2">
      <c r="A45" s="484">
        <v>2010</v>
      </c>
      <c r="B45" s="78">
        <v>2092</v>
      </c>
      <c r="C45" s="78">
        <v>2329</v>
      </c>
      <c r="D45" s="78">
        <v>4424</v>
      </c>
      <c r="E45" s="81">
        <v>5.04809842793708</v>
      </c>
      <c r="F45" s="81">
        <v>6.7030446047148047</v>
      </c>
      <c r="G45" s="81">
        <v>5.8646893083713483</v>
      </c>
      <c r="H45" s="81">
        <v>11.7</v>
      </c>
      <c r="I45" s="81">
        <v>11.489565575231317</v>
      </c>
      <c r="J45" s="81">
        <v>11.634521572104768</v>
      </c>
      <c r="K45" s="81">
        <v>83</v>
      </c>
      <c r="L45" s="81">
        <v>81.548633251940018</v>
      </c>
      <c r="M45" s="81">
        <v>82.260130187515003</v>
      </c>
      <c r="N45" s="81">
        <v>0.22318465923575059</v>
      </c>
      <c r="O45" s="81">
        <v>0.258756568113856</v>
      </c>
      <c r="P45" s="81">
        <v>0.24065893200942751</v>
      </c>
      <c r="Q45" s="850"/>
      <c r="R45" s="851"/>
      <c r="S45" s="850"/>
      <c r="T45" s="850"/>
      <c r="U45" s="850"/>
      <c r="V45" s="850"/>
    </row>
    <row r="46" spans="1:22" ht="12.75" customHeight="1" x14ac:dyDescent="0.2">
      <c r="A46" s="484">
        <v>2011</v>
      </c>
      <c r="B46" s="78">
        <v>2096</v>
      </c>
      <c r="C46" s="78">
        <v>2141</v>
      </c>
      <c r="D46" s="78">
        <v>4243</v>
      </c>
      <c r="E46" s="81">
        <v>4.4968388140161455</v>
      </c>
      <c r="F46" s="81">
        <v>4.9632225949457283</v>
      </c>
      <c r="G46" s="81">
        <v>4.7197127057046515</v>
      </c>
      <c r="H46" s="81">
        <v>10.9</v>
      </c>
      <c r="I46" s="81">
        <v>10.035717897993282</v>
      </c>
      <c r="J46" s="81">
        <v>10.473071678194138</v>
      </c>
      <c r="K46" s="81">
        <v>84.1</v>
      </c>
      <c r="L46" s="81">
        <v>84.599261067143431</v>
      </c>
      <c r="M46" s="81">
        <v>84.371306735410158</v>
      </c>
      <c r="N46" s="81">
        <v>0.47018695260324894</v>
      </c>
      <c r="O46" s="81">
        <v>0.40179843991754066</v>
      </c>
      <c r="P46" s="81">
        <v>0.43590888068987316</v>
      </c>
      <c r="Q46" s="850"/>
      <c r="R46" s="851"/>
      <c r="S46" s="850"/>
      <c r="T46" s="850"/>
      <c r="U46" s="850"/>
      <c r="V46" s="850"/>
    </row>
    <row r="47" spans="1:22" ht="12.75" customHeight="1" x14ac:dyDescent="0.2">
      <c r="A47" s="484" t="s">
        <v>89</v>
      </c>
      <c r="B47" s="78">
        <v>2082</v>
      </c>
      <c r="C47" s="78">
        <v>2122</v>
      </c>
      <c r="D47" s="78">
        <v>4208</v>
      </c>
      <c r="E47" s="81">
        <v>4.5346640096082611</v>
      </c>
      <c r="F47" s="81">
        <v>4.4324614452055213</v>
      </c>
      <c r="G47" s="81">
        <v>4.4798313772853371</v>
      </c>
      <c r="H47" s="81">
        <v>9.8000000000000007</v>
      </c>
      <c r="I47" s="81">
        <v>9.2642767108424557</v>
      </c>
      <c r="J47" s="81">
        <v>9.5073974389957012</v>
      </c>
      <c r="K47" s="81">
        <v>85.2</v>
      </c>
      <c r="L47" s="81">
        <v>85.831385963699702</v>
      </c>
      <c r="M47" s="81">
        <v>85.537007543323966</v>
      </c>
      <c r="N47" s="81">
        <v>0.48046750968420754</v>
      </c>
      <c r="O47" s="81">
        <v>0.47187588025206384</v>
      </c>
      <c r="P47" s="81">
        <v>0.47576364039760705</v>
      </c>
      <c r="Q47" s="850"/>
      <c r="R47" s="851"/>
      <c r="S47" s="850"/>
      <c r="T47" s="850"/>
      <c r="U47" s="850"/>
      <c r="V47" s="850"/>
    </row>
    <row r="48" spans="1:22" ht="12.75" customHeight="1" x14ac:dyDescent="0.2">
      <c r="A48" s="484" t="s">
        <v>90</v>
      </c>
      <c r="B48" s="78">
        <v>2210</v>
      </c>
      <c r="C48" s="78">
        <v>2283</v>
      </c>
      <c r="D48" s="78">
        <v>4503</v>
      </c>
      <c r="E48" s="81">
        <v>5.7254077703144484</v>
      </c>
      <c r="F48" s="81">
        <v>6.3</v>
      </c>
      <c r="G48" s="81">
        <v>5.9827372002053982</v>
      </c>
      <c r="H48" s="81">
        <v>10.497865393510553</v>
      </c>
      <c r="I48" s="81">
        <v>10.157483563201234</v>
      </c>
      <c r="J48" s="81">
        <v>10.307182802218264</v>
      </c>
      <c r="K48" s="81">
        <v>83.178883801879834</v>
      </c>
      <c r="L48" s="81">
        <v>83.058465799047966</v>
      </c>
      <c r="M48" s="81">
        <v>83.15701745006993</v>
      </c>
      <c r="N48" s="81">
        <v>0.59784303429472185</v>
      </c>
      <c r="O48" s="81">
        <v>0.5094746720063642</v>
      </c>
      <c r="P48" s="81">
        <v>0.55306254750647255</v>
      </c>
    </row>
    <row r="49" spans="1:17" ht="12.75" customHeight="1" x14ac:dyDescent="0.2">
      <c r="A49" s="484">
        <v>2013</v>
      </c>
      <c r="B49" s="78">
        <v>2392</v>
      </c>
      <c r="C49" s="78">
        <v>2339</v>
      </c>
      <c r="D49" s="78">
        <v>4753</v>
      </c>
      <c r="E49" s="81">
        <v>6.8953708759230539</v>
      </c>
      <c r="F49" s="81">
        <v>7.7</v>
      </c>
      <c r="G49" s="81">
        <v>7.2994637471194794</v>
      </c>
      <c r="H49" s="81">
        <v>9.3121883086399713</v>
      </c>
      <c r="I49" s="81">
        <v>11.161037034347578</v>
      </c>
      <c r="J49" s="81">
        <v>10.254964823241369</v>
      </c>
      <c r="K49" s="81">
        <v>83.398079831783789</v>
      </c>
      <c r="L49" s="81">
        <v>80.67694075481954</v>
      </c>
      <c r="M49" s="81">
        <v>82.04262604355425</v>
      </c>
      <c r="N49" s="81">
        <v>0.3943609836543277</v>
      </c>
      <c r="O49" s="81">
        <v>0.41571270179838965</v>
      </c>
      <c r="P49" s="81">
        <v>0.40294538608967034</v>
      </c>
    </row>
    <row r="50" spans="1:17" ht="12.75" customHeight="1" x14ac:dyDescent="0.2">
      <c r="A50" s="484">
        <v>2014</v>
      </c>
      <c r="B50" s="78">
        <v>2321</v>
      </c>
      <c r="C50" s="78">
        <v>2163</v>
      </c>
      <c r="D50" s="78">
        <v>4493</v>
      </c>
      <c r="E50" s="81">
        <v>6.9532024636386396</v>
      </c>
      <c r="F50" s="81">
        <v>8.2047759561078699</v>
      </c>
      <c r="G50" s="81">
        <v>7.5713701929978203</v>
      </c>
      <c r="H50" s="81">
        <v>8.9033994665557792</v>
      </c>
      <c r="I50" s="81">
        <v>11.1849549402395</v>
      </c>
      <c r="J50" s="81">
        <v>10.086496598074103</v>
      </c>
      <c r="K50" s="81">
        <v>83.673736993319594</v>
      </c>
      <c r="L50" s="81">
        <v>80.016371584368997</v>
      </c>
      <c r="M50" s="81">
        <v>81.812884007936674</v>
      </c>
      <c r="N50" s="81">
        <v>0.469661076485967</v>
      </c>
      <c r="O50" s="81">
        <v>0.59389751928368295</v>
      </c>
      <c r="P50" s="81">
        <v>0.52924920099376305</v>
      </c>
      <c r="Q50" s="456"/>
    </row>
    <row r="51" spans="1:17" ht="12.75" customHeight="1" x14ac:dyDescent="0.2">
      <c r="A51" s="484">
        <v>2015</v>
      </c>
      <c r="B51" s="78">
        <v>2275</v>
      </c>
      <c r="C51" s="78">
        <v>2294</v>
      </c>
      <c r="D51" s="78">
        <v>4591</v>
      </c>
      <c r="E51" s="81">
        <v>5.9977693153832199</v>
      </c>
      <c r="F51" s="81">
        <v>7.6017496628596817</v>
      </c>
      <c r="G51" s="81">
        <v>6.8432441615247388</v>
      </c>
      <c r="H51" s="81">
        <v>8.621164390329227</v>
      </c>
      <c r="I51" s="81">
        <v>10.387069188777902</v>
      </c>
      <c r="J51" s="81">
        <v>9.5334934466779142</v>
      </c>
      <c r="K51" s="81">
        <v>84.724896481296113</v>
      </c>
      <c r="L51" s="81">
        <v>81.418904189038159</v>
      </c>
      <c r="M51" s="81">
        <v>83.001591230544122</v>
      </c>
      <c r="N51" s="81">
        <v>0.65616981299051924</v>
      </c>
      <c r="O51" s="81">
        <v>0.59227695932587088</v>
      </c>
      <c r="P51" s="81">
        <v>0.62167116124851163</v>
      </c>
      <c r="Q51" s="456"/>
    </row>
    <row r="52" spans="1:17" ht="12.75" customHeight="1" x14ac:dyDescent="0.2">
      <c r="A52" s="484">
        <v>2016</v>
      </c>
      <c r="B52" s="78">
        <v>2174</v>
      </c>
      <c r="C52" s="78">
        <v>2223</v>
      </c>
      <c r="D52" s="78">
        <v>4483</v>
      </c>
      <c r="E52" s="81">
        <v>5.9263924809076896</v>
      </c>
      <c r="F52" s="81">
        <v>6.4445534894925567</v>
      </c>
      <c r="G52" s="81">
        <v>6.3020306772068562</v>
      </c>
      <c r="H52" s="81">
        <v>9.1038221224980695</v>
      </c>
      <c r="I52" s="81">
        <v>10.552384043162794</v>
      </c>
      <c r="J52" s="81">
        <v>10.012685542254856</v>
      </c>
      <c r="K52" s="81">
        <v>84.151324647103735</v>
      </c>
      <c r="L52" s="81">
        <v>82.337195555649274</v>
      </c>
      <c r="M52" s="81">
        <v>82.932057513308834</v>
      </c>
      <c r="N52" s="81">
        <v>0.81846074949029846</v>
      </c>
      <c r="O52" s="81">
        <v>0.6658669116951702</v>
      </c>
      <c r="P52" s="81">
        <v>0.7532262672286596</v>
      </c>
      <c r="Q52" s="456"/>
    </row>
    <row r="53" spans="1:17" ht="12.75" customHeight="1" x14ac:dyDescent="0.2">
      <c r="A53" s="484">
        <v>2017</v>
      </c>
      <c r="B53" s="78">
        <v>2793</v>
      </c>
      <c r="C53" s="78">
        <v>2751</v>
      </c>
      <c r="D53" s="78">
        <v>5671</v>
      </c>
      <c r="E53" s="81">
        <v>7.3755818116720366</v>
      </c>
      <c r="F53" s="81">
        <v>7.6335877862595423</v>
      </c>
      <c r="G53" s="81">
        <v>7.6706048315993645</v>
      </c>
      <c r="H53" s="81">
        <v>9.7744360902255636</v>
      </c>
      <c r="I53" s="81">
        <v>11.559432933478735</v>
      </c>
      <c r="J53" s="81">
        <v>10.809381061541174</v>
      </c>
      <c r="K53" s="81">
        <v>82.062298603651982</v>
      </c>
      <c r="L53" s="81">
        <v>80.370774263904039</v>
      </c>
      <c r="M53" s="81">
        <v>80.902839005466404</v>
      </c>
      <c r="N53" s="81">
        <v>0.78768349445041186</v>
      </c>
      <c r="O53" s="81">
        <v>0.43620501635768816</v>
      </c>
      <c r="P53" s="81">
        <v>0.61717510139305243</v>
      </c>
      <c r="Q53" s="456"/>
    </row>
    <row r="54" spans="1:17" ht="12.75" customHeight="1" x14ac:dyDescent="0.2">
      <c r="A54" s="484">
        <v>2018</v>
      </c>
      <c r="B54" s="78">
        <v>2338</v>
      </c>
      <c r="C54" s="78">
        <v>2436</v>
      </c>
      <c r="D54" s="78">
        <v>4890</v>
      </c>
      <c r="E54" s="81">
        <v>7.157</v>
      </c>
      <c r="F54" s="81">
        <v>7.8979999999999997</v>
      </c>
      <c r="G54" s="81">
        <v>7.7069999999999999</v>
      </c>
      <c r="H54" s="81">
        <v>10.167999999999999</v>
      </c>
      <c r="I54" s="81">
        <v>11.205</v>
      </c>
      <c r="J54" s="81">
        <v>10.744999999999999</v>
      </c>
      <c r="K54" s="81">
        <v>81.563000000000002</v>
      </c>
      <c r="L54" s="81">
        <v>80.049000000000007</v>
      </c>
      <c r="M54" s="81">
        <v>80.546000000000006</v>
      </c>
      <c r="N54" s="81">
        <v>1.1120000000000001</v>
      </c>
      <c r="O54" s="81">
        <v>0.84799999999999998</v>
      </c>
      <c r="P54" s="81">
        <v>1.002</v>
      </c>
      <c r="Q54" s="456"/>
    </row>
    <row r="55" spans="1:17" ht="6" customHeight="1" x14ac:dyDescent="0.2">
      <c r="A55" s="1203" t="s">
        <v>39</v>
      </c>
      <c r="B55" s="1208"/>
      <c r="C55" s="1208"/>
      <c r="D55" s="1208"/>
      <c r="E55" s="1208"/>
      <c r="F55" s="1208"/>
      <c r="G55" s="1208"/>
      <c r="H55" s="1208"/>
      <c r="I55" s="1208"/>
      <c r="J55" s="1208"/>
      <c r="K55" s="1208"/>
      <c r="L55" s="1208"/>
      <c r="M55" s="1208"/>
      <c r="N55" s="1208"/>
      <c r="O55" s="1208"/>
      <c r="P55" s="1208"/>
    </row>
    <row r="56" spans="1:17" ht="12.75" customHeight="1" x14ac:dyDescent="0.2">
      <c r="A56" s="1331" t="s">
        <v>194</v>
      </c>
      <c r="B56" s="1331"/>
      <c r="C56" s="1331"/>
      <c r="D56" s="1331"/>
      <c r="E56" s="1331"/>
      <c r="F56" s="1331"/>
      <c r="G56" s="1331"/>
      <c r="H56" s="1331"/>
      <c r="I56" s="1331"/>
      <c r="J56" s="1331"/>
      <c r="K56" s="1331"/>
      <c r="L56" s="1331"/>
      <c r="M56" s="1331"/>
      <c r="N56" s="1331"/>
      <c r="O56" s="1331"/>
      <c r="P56" s="1331"/>
    </row>
    <row r="57" spans="1:17" x14ac:dyDescent="0.2">
      <c r="B57" s="345"/>
    </row>
    <row r="58" spans="1:17" x14ac:dyDescent="0.2">
      <c r="B58" s="345"/>
      <c r="H58" s="346"/>
    </row>
    <row r="59" spans="1:17" x14ac:dyDescent="0.2">
      <c r="A59" s="374"/>
      <c r="H59" s="346"/>
    </row>
    <row r="60" spans="1:17" x14ac:dyDescent="0.2">
      <c r="H60" s="346"/>
    </row>
    <row r="61" spans="1:17" x14ac:dyDescent="0.2">
      <c r="H61" s="346"/>
    </row>
  </sheetData>
  <mergeCells count="8">
    <mergeCell ref="A56:P56"/>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V28"/>
  <sheetViews>
    <sheetView workbookViewId="0">
      <pane ySplit="4" topLeftCell="A5" activePane="bottomLeft" state="frozen"/>
      <selection activeCell="K27" sqref="K27"/>
      <selection pane="bottomLeft" activeCell="K27" sqref="K27"/>
    </sheetView>
  </sheetViews>
  <sheetFormatPr defaultColWidth="9.140625" defaultRowHeight="12.75" x14ac:dyDescent="0.2"/>
  <cols>
    <col min="1" max="16" width="6.7109375" style="1199" customWidth="1"/>
    <col min="17" max="32" width="8.7109375" style="1199" customWidth="1"/>
    <col min="33" max="16384" width="9.140625" style="1199"/>
  </cols>
  <sheetData>
    <row r="1" spans="1:22" s="74" customFormat="1" ht="30" customHeight="1" x14ac:dyDescent="0.25">
      <c r="A1" s="84"/>
      <c r="B1" s="484"/>
      <c r="C1" s="484"/>
      <c r="D1" s="484"/>
      <c r="E1" s="1195"/>
      <c r="F1" s="1195"/>
      <c r="G1" s="1195"/>
      <c r="H1" s="1195"/>
      <c r="I1" s="1195"/>
      <c r="J1" s="1195"/>
      <c r="K1" s="1195"/>
      <c r="L1" s="1195"/>
      <c r="M1" s="1195"/>
      <c r="N1" s="1195"/>
      <c r="O1" s="1311" t="s">
        <v>328</v>
      </c>
      <c r="P1" s="1311"/>
      <c r="Q1" s="1312"/>
      <c r="R1" s="1312"/>
      <c r="S1" s="1322"/>
    </row>
    <row r="2" spans="1:22" s="1200" customFormat="1" ht="30" customHeight="1" x14ac:dyDescent="0.2">
      <c r="A2" s="1317" t="s">
        <v>446</v>
      </c>
      <c r="B2" s="1317"/>
      <c r="C2" s="1317"/>
      <c r="D2" s="1317"/>
      <c r="E2" s="1317"/>
      <c r="F2" s="1317"/>
      <c r="G2" s="1317"/>
      <c r="H2" s="1317"/>
      <c r="I2" s="1317"/>
      <c r="J2" s="1317"/>
      <c r="K2" s="1317"/>
      <c r="L2" s="1317"/>
      <c r="M2" s="1317"/>
      <c r="N2" s="1317"/>
      <c r="O2" s="1317"/>
      <c r="P2" s="1317"/>
    </row>
    <row r="3" spans="1:22" s="1190" customFormat="1" ht="15" customHeight="1" x14ac:dyDescent="0.2">
      <c r="A3" s="1201"/>
      <c r="B3" s="1373" t="s">
        <v>10</v>
      </c>
      <c r="C3" s="1373"/>
      <c r="D3" s="1373"/>
      <c r="E3" s="1373" t="s">
        <v>54</v>
      </c>
      <c r="F3" s="1373"/>
      <c r="G3" s="1373"/>
      <c r="H3" s="1373" t="s">
        <v>56</v>
      </c>
      <c r="I3" s="1373"/>
      <c r="J3" s="1373"/>
      <c r="K3" s="1373" t="s">
        <v>55</v>
      </c>
      <c r="L3" s="1373"/>
      <c r="M3" s="1373"/>
      <c r="N3" s="1373" t="s">
        <v>35</v>
      </c>
      <c r="O3" s="1373"/>
      <c r="P3" s="1373"/>
    </row>
    <row r="4" spans="1:22" ht="15" customHeight="1" x14ac:dyDescent="0.2">
      <c r="A4" s="130" t="s">
        <v>39</v>
      </c>
      <c r="B4" s="1195" t="s">
        <v>28</v>
      </c>
      <c r="C4" s="1195" t="s">
        <v>29</v>
      </c>
      <c r="D4" s="1195" t="s">
        <v>382</v>
      </c>
      <c r="E4" s="1195" t="s">
        <v>28</v>
      </c>
      <c r="F4" s="1195" t="s">
        <v>29</v>
      </c>
      <c r="G4" s="1195" t="s">
        <v>382</v>
      </c>
      <c r="H4" s="1195" t="s">
        <v>28</v>
      </c>
      <c r="I4" s="1195" t="s">
        <v>29</v>
      </c>
      <c r="J4" s="1195" t="s">
        <v>382</v>
      </c>
      <c r="K4" s="1195" t="s">
        <v>28</v>
      </c>
      <c r="L4" s="1195" t="s">
        <v>29</v>
      </c>
      <c r="M4" s="1195" t="s">
        <v>382</v>
      </c>
      <c r="N4" s="1195" t="s">
        <v>28</v>
      </c>
      <c r="O4" s="1195" t="s">
        <v>29</v>
      </c>
      <c r="P4" s="1195" t="s">
        <v>382</v>
      </c>
    </row>
    <row r="5" spans="1:22" ht="6" customHeight="1" x14ac:dyDescent="0.2">
      <c r="A5" s="1203"/>
      <c r="B5" s="1209"/>
      <c r="C5" s="1209"/>
      <c r="D5" s="1209"/>
      <c r="E5" s="1210"/>
      <c r="F5" s="1210"/>
      <c r="G5" s="1210"/>
      <c r="H5" s="1210"/>
      <c r="I5" s="1210"/>
      <c r="J5" s="1210"/>
      <c r="K5" s="1210"/>
      <c r="L5" s="1210"/>
      <c r="M5" s="1210"/>
      <c r="N5" s="1210"/>
      <c r="O5" s="1210"/>
      <c r="P5" s="81"/>
    </row>
    <row r="6" spans="1:22" ht="12.75" customHeight="1" x14ac:dyDescent="0.2">
      <c r="A6" s="484">
        <v>2004</v>
      </c>
      <c r="B6" s="78">
        <v>1885</v>
      </c>
      <c r="C6" s="78">
        <v>1947</v>
      </c>
      <c r="D6" s="78">
        <v>3832</v>
      </c>
      <c r="E6" s="81">
        <v>6.9524894199308589</v>
      </c>
      <c r="F6" s="81">
        <v>7.1440634599564126</v>
      </c>
      <c r="G6" s="81">
        <v>7.0475568506880037</v>
      </c>
      <c r="H6" s="81">
        <v>11.717315530479659</v>
      </c>
      <c r="I6" s="81">
        <v>10.763415807389398</v>
      </c>
      <c r="J6" s="81">
        <v>11.24394870132965</v>
      </c>
      <c r="K6" s="81">
        <v>81.044438145072704</v>
      </c>
      <c r="L6" s="81">
        <v>81.892248092686643</v>
      </c>
      <c r="M6" s="81">
        <v>81.465158580257551</v>
      </c>
      <c r="N6" s="81">
        <v>0.28575690451529379</v>
      </c>
      <c r="O6" s="81">
        <v>0.20027263996807354</v>
      </c>
      <c r="P6" s="81">
        <v>0.24333586772137294</v>
      </c>
      <c r="Q6" s="849"/>
      <c r="R6" s="848"/>
      <c r="S6" s="849"/>
      <c r="T6" s="849"/>
      <c r="U6" s="849"/>
      <c r="V6" s="848"/>
    </row>
    <row r="7" spans="1:22" ht="12.75" customHeight="1" x14ac:dyDescent="0.2">
      <c r="A7" s="484">
        <v>2005</v>
      </c>
      <c r="B7" s="78">
        <v>1870</v>
      </c>
      <c r="C7" s="78">
        <v>2018</v>
      </c>
      <c r="D7" s="78">
        <v>3888</v>
      </c>
      <c r="E7" s="81">
        <v>6.9470141317693761</v>
      </c>
      <c r="F7" s="81">
        <v>7.7034184550916445</v>
      </c>
      <c r="G7" s="81">
        <v>7.325422479691623</v>
      </c>
      <c r="H7" s="81">
        <v>10.606291601856105</v>
      </c>
      <c r="I7" s="81">
        <v>12.349936024609381</v>
      </c>
      <c r="J7" s="81">
        <v>11.478589108670873</v>
      </c>
      <c r="K7" s="81">
        <v>82.25346612704395</v>
      </c>
      <c r="L7" s="81">
        <v>79.627973740923153</v>
      </c>
      <c r="M7" s="81">
        <v>80.940004257931108</v>
      </c>
      <c r="N7" s="81">
        <v>0.19322813933003291</v>
      </c>
      <c r="O7" s="81">
        <v>0.31867177937639191</v>
      </c>
      <c r="P7" s="81">
        <v>0.25598415370448274</v>
      </c>
      <c r="Q7" s="849"/>
      <c r="R7" s="848"/>
      <c r="S7" s="849"/>
      <c r="T7" s="849"/>
      <c r="U7" s="849"/>
      <c r="V7" s="848"/>
    </row>
    <row r="8" spans="1:22" ht="12.75" customHeight="1" x14ac:dyDescent="0.2">
      <c r="A8" s="484">
        <v>2006</v>
      </c>
      <c r="B8" s="78">
        <v>1541</v>
      </c>
      <c r="C8" s="78">
        <v>1650</v>
      </c>
      <c r="D8" s="78">
        <v>3193</v>
      </c>
      <c r="E8" s="81">
        <v>6.1879435784168368</v>
      </c>
      <c r="F8" s="81">
        <v>6.5099022806275899</v>
      </c>
      <c r="G8" s="81">
        <v>6.3435949891535728</v>
      </c>
      <c r="H8" s="81">
        <v>11.319788666356171</v>
      </c>
      <c r="I8" s="81">
        <v>12.674520296719525</v>
      </c>
      <c r="J8" s="81">
        <v>12.015536128508327</v>
      </c>
      <c r="K8" s="81">
        <v>82.096577208330046</v>
      </c>
      <c r="L8" s="81">
        <v>80.441022431766143</v>
      </c>
      <c r="M8" s="81">
        <v>81.255901904550583</v>
      </c>
      <c r="N8" s="81">
        <v>0.39569054689772731</v>
      </c>
      <c r="O8" s="81">
        <v>0.37455499088857896</v>
      </c>
      <c r="P8" s="81">
        <v>0.38496697778833722</v>
      </c>
      <c r="Q8" s="849"/>
      <c r="R8" s="848"/>
      <c r="S8" s="849"/>
      <c r="T8" s="849"/>
      <c r="U8" s="849"/>
      <c r="V8" s="848"/>
    </row>
    <row r="9" spans="1:22" ht="12.75" customHeight="1" x14ac:dyDescent="0.2">
      <c r="A9" s="484">
        <v>2007</v>
      </c>
      <c r="B9" s="78">
        <v>1690</v>
      </c>
      <c r="C9" s="78">
        <v>1951</v>
      </c>
      <c r="D9" s="78">
        <v>3649</v>
      </c>
      <c r="E9" s="81">
        <v>6.9963483333331178</v>
      </c>
      <c r="F9" s="81">
        <v>6.4875957858099591</v>
      </c>
      <c r="G9" s="81">
        <v>6.7549843976095287</v>
      </c>
      <c r="H9" s="81">
        <v>12.398225318035298</v>
      </c>
      <c r="I9" s="81">
        <v>12.341869193832549</v>
      </c>
      <c r="J9" s="81">
        <v>12.370371111099292</v>
      </c>
      <c r="K9" s="81">
        <v>80.152353819013584</v>
      </c>
      <c r="L9" s="81">
        <v>80.323149452719051</v>
      </c>
      <c r="M9" s="81">
        <v>80.226111426232734</v>
      </c>
      <c r="N9" s="81">
        <v>0.45307252961932204</v>
      </c>
      <c r="O9" s="81">
        <v>0.84738556763916772</v>
      </c>
      <c r="P9" s="81">
        <v>0.64853306505738362</v>
      </c>
      <c r="Q9" s="849"/>
      <c r="R9" s="848"/>
      <c r="S9" s="849"/>
      <c r="T9" s="849"/>
      <c r="U9" s="849"/>
      <c r="V9" s="848"/>
    </row>
    <row r="10" spans="1:22" ht="12.75" customHeight="1" x14ac:dyDescent="0.2">
      <c r="A10" s="484">
        <v>2008</v>
      </c>
      <c r="B10" s="78">
        <v>1527</v>
      </c>
      <c r="C10" s="78">
        <v>1830</v>
      </c>
      <c r="D10" s="78">
        <v>3359</v>
      </c>
      <c r="E10" s="81">
        <v>8.9487691690001085</v>
      </c>
      <c r="F10" s="81">
        <v>6.2077842754792512</v>
      </c>
      <c r="G10" s="81">
        <v>7.6076915962336829</v>
      </c>
      <c r="H10" s="81">
        <v>11.600015672370009</v>
      </c>
      <c r="I10" s="81">
        <v>11.49164066581865</v>
      </c>
      <c r="J10" s="81">
        <v>11.540303538015539</v>
      </c>
      <c r="K10" s="81">
        <v>79.241364815099672</v>
      </c>
      <c r="L10" s="81">
        <v>82.085888613899598</v>
      </c>
      <c r="M10" s="81">
        <v>80.639922548752381</v>
      </c>
      <c r="N10" s="81">
        <v>0.20985034353086765</v>
      </c>
      <c r="O10" s="81">
        <v>0.21468644480443613</v>
      </c>
      <c r="P10" s="81">
        <v>0.21208231699645633</v>
      </c>
      <c r="Q10" s="849"/>
      <c r="R10" s="848"/>
      <c r="S10" s="849"/>
      <c r="T10" s="849"/>
      <c r="U10" s="849"/>
      <c r="V10" s="848"/>
    </row>
    <row r="11" spans="1:22" ht="12.75" customHeight="1" x14ac:dyDescent="0.2">
      <c r="A11" s="484">
        <v>2009</v>
      </c>
      <c r="B11" s="78">
        <v>1612</v>
      </c>
      <c r="C11" s="78">
        <v>1769</v>
      </c>
      <c r="D11" s="78">
        <v>3383</v>
      </c>
      <c r="E11" s="81">
        <v>7.7280551805919053</v>
      </c>
      <c r="F11" s="81">
        <v>6.3685166079766402</v>
      </c>
      <c r="G11" s="81">
        <v>7.1203143458004048</v>
      </c>
      <c r="H11" s="81">
        <v>13.031070259829445</v>
      </c>
      <c r="I11" s="81">
        <v>11.617069940626944</v>
      </c>
      <c r="J11" s="81">
        <v>12.334311467970348</v>
      </c>
      <c r="K11" s="81">
        <v>78.746739730921604</v>
      </c>
      <c r="L11" s="81">
        <v>81.960199322204502</v>
      </c>
      <c r="M11" s="81">
        <v>80.265901146319464</v>
      </c>
      <c r="N11" s="81">
        <v>0.49413482865559144</v>
      </c>
      <c r="O11" s="81">
        <v>5.4214129189700547E-2</v>
      </c>
      <c r="P11" s="81">
        <v>0.27947303991042199</v>
      </c>
      <c r="Q11" s="849"/>
      <c r="R11" s="848"/>
      <c r="S11" s="849"/>
      <c r="T11" s="849"/>
      <c r="U11" s="849"/>
      <c r="V11" s="848"/>
    </row>
    <row r="12" spans="1:22" ht="12.75" customHeight="1" x14ac:dyDescent="0.2">
      <c r="A12" s="484">
        <v>2010</v>
      </c>
      <c r="B12" s="78">
        <v>1652</v>
      </c>
      <c r="C12" s="78">
        <v>1546</v>
      </c>
      <c r="D12" s="78">
        <v>3199</v>
      </c>
      <c r="E12" s="81">
        <v>6.8062987394319281</v>
      </c>
      <c r="F12" s="81">
        <v>6.6029024270757519</v>
      </c>
      <c r="G12" s="81">
        <v>6.7035137604042898</v>
      </c>
      <c r="H12" s="81">
        <v>15.224722601427496</v>
      </c>
      <c r="I12" s="81">
        <v>12.099557132005618</v>
      </c>
      <c r="J12" s="81">
        <v>13.673247131774346</v>
      </c>
      <c r="K12" s="81">
        <v>77.640895717120429</v>
      </c>
      <c r="L12" s="81">
        <v>80.962679989969516</v>
      </c>
      <c r="M12" s="81">
        <v>79.291903871661347</v>
      </c>
      <c r="N12" s="81">
        <v>0.32808294201986021</v>
      </c>
      <c r="O12" s="81">
        <v>0.33486045094993722</v>
      </c>
      <c r="P12" s="81">
        <v>0.33133523616043492</v>
      </c>
      <c r="Q12" s="849"/>
      <c r="R12" s="848"/>
      <c r="S12" s="849"/>
      <c r="T12" s="849"/>
      <c r="U12" s="849"/>
      <c r="V12" s="848"/>
    </row>
    <row r="13" spans="1:22" ht="12.75" customHeight="1" x14ac:dyDescent="0.2">
      <c r="A13" s="484">
        <v>2011</v>
      </c>
      <c r="B13" s="78">
        <v>1432</v>
      </c>
      <c r="C13" s="78">
        <v>1529</v>
      </c>
      <c r="D13" s="78">
        <v>2967</v>
      </c>
      <c r="E13" s="81">
        <v>8.1391328414834518</v>
      </c>
      <c r="F13" s="81">
        <v>5.6884546923741262</v>
      </c>
      <c r="G13" s="81">
        <v>6.9180299767073699</v>
      </c>
      <c r="H13" s="81">
        <v>13.523268460985893</v>
      </c>
      <c r="I13" s="81">
        <v>10.229877777530692</v>
      </c>
      <c r="J13" s="81">
        <v>11.865523657873274</v>
      </c>
      <c r="K13" s="81">
        <v>77.742475072712878</v>
      </c>
      <c r="L13" s="81">
        <v>83.850635037751104</v>
      </c>
      <c r="M13" s="81">
        <v>80.806487512018236</v>
      </c>
      <c r="N13" s="81">
        <v>0.59512362481820036</v>
      </c>
      <c r="O13" s="81">
        <v>0.2310324923440979</v>
      </c>
      <c r="P13" s="81">
        <v>0.40995885340171501</v>
      </c>
      <c r="Q13" s="849"/>
      <c r="R13" s="848"/>
      <c r="S13" s="849"/>
      <c r="T13" s="849"/>
      <c r="U13" s="849"/>
      <c r="V13" s="848"/>
    </row>
    <row r="14" spans="1:22" ht="12.75" customHeight="1" x14ac:dyDescent="0.2">
      <c r="A14" s="484" t="s">
        <v>89</v>
      </c>
      <c r="B14" s="78">
        <v>1322</v>
      </c>
      <c r="C14" s="78">
        <v>1432</v>
      </c>
      <c r="D14" s="78">
        <v>2757</v>
      </c>
      <c r="E14" s="81">
        <v>8.5665247637665782</v>
      </c>
      <c r="F14" s="81">
        <v>7.161456526434379</v>
      </c>
      <c r="G14" s="81">
        <v>7.8505450240047736</v>
      </c>
      <c r="H14" s="81">
        <v>15.052764112185113</v>
      </c>
      <c r="I14" s="81">
        <v>12.765130066203264</v>
      </c>
      <c r="J14" s="81">
        <v>13.958492331913536</v>
      </c>
      <c r="K14" s="81">
        <v>75.791202304796826</v>
      </c>
      <c r="L14" s="81">
        <v>80.004076960581884</v>
      </c>
      <c r="M14" s="81">
        <v>77.863704444064112</v>
      </c>
      <c r="N14" s="81">
        <v>0.58950881925341503</v>
      </c>
      <c r="O14" s="81">
        <v>6.9336446781168515E-2</v>
      </c>
      <c r="P14" s="81">
        <v>0.3272582000172109</v>
      </c>
      <c r="Q14" s="849"/>
      <c r="R14" s="848"/>
      <c r="S14" s="849"/>
      <c r="T14" s="849"/>
      <c r="U14" s="849"/>
      <c r="V14" s="848"/>
    </row>
    <row r="15" spans="1:22" ht="12.75" customHeight="1" x14ac:dyDescent="0.2">
      <c r="A15" s="484" t="s">
        <v>90</v>
      </c>
      <c r="B15" s="78">
        <v>1430</v>
      </c>
      <c r="C15" s="78">
        <v>1643</v>
      </c>
      <c r="D15" s="78">
        <v>3076</v>
      </c>
      <c r="E15" s="81">
        <v>9.2518905516686392</v>
      </c>
      <c r="F15" s="81">
        <v>8.9550725433676881</v>
      </c>
      <c r="G15" s="81">
        <v>9.0932339426257851</v>
      </c>
      <c r="H15" s="81">
        <v>11.359999278823812</v>
      </c>
      <c r="I15" s="81">
        <v>11.582896577880813</v>
      </c>
      <c r="J15" s="81">
        <v>11.559155705263677</v>
      </c>
      <c r="K15" s="81">
        <v>79.016259282467047</v>
      </c>
      <c r="L15" s="81">
        <v>79.135746383174407</v>
      </c>
      <c r="M15" s="81">
        <v>78.999088931207964</v>
      </c>
      <c r="N15" s="81">
        <v>0.37185088704162567</v>
      </c>
      <c r="O15" s="81">
        <v>0.32628449557713185</v>
      </c>
      <c r="P15" s="81">
        <v>0.34852142090340016</v>
      </c>
    </row>
    <row r="16" spans="1:22" ht="12.75" customHeight="1" x14ac:dyDescent="0.2">
      <c r="A16" s="484">
        <v>2013</v>
      </c>
      <c r="B16" s="78">
        <v>1661</v>
      </c>
      <c r="C16" s="78">
        <v>1868</v>
      </c>
      <c r="D16" s="78">
        <v>3544</v>
      </c>
      <c r="E16" s="81">
        <v>9.4410411929140921</v>
      </c>
      <c r="F16" s="81">
        <v>9.3850999223622562</v>
      </c>
      <c r="G16" s="81">
        <v>9.4296597027253473</v>
      </c>
      <c r="H16" s="81">
        <v>15.276585939567344</v>
      </c>
      <c r="I16" s="81">
        <v>11.753843857154859</v>
      </c>
      <c r="J16" s="81">
        <v>13.517110681832579</v>
      </c>
      <c r="K16" s="81">
        <v>74.746992353017873</v>
      </c>
      <c r="L16" s="81">
        <v>78.437373877359533</v>
      </c>
      <c r="M16" s="81">
        <v>76.575637764943878</v>
      </c>
      <c r="N16" s="81">
        <v>0.5</v>
      </c>
      <c r="O16" s="81">
        <v>0.42368234312173592</v>
      </c>
      <c r="P16" s="81">
        <v>0.47759185049835973</v>
      </c>
    </row>
    <row r="17" spans="1:17" ht="12.75" customHeight="1" x14ac:dyDescent="0.2">
      <c r="A17" s="484">
        <v>2014</v>
      </c>
      <c r="B17" s="78">
        <v>1533</v>
      </c>
      <c r="C17" s="78">
        <v>1615</v>
      </c>
      <c r="D17" s="78">
        <v>3160</v>
      </c>
      <c r="E17" s="81">
        <v>7.7075700733452503</v>
      </c>
      <c r="F17" s="81">
        <v>8.0510688960605599</v>
      </c>
      <c r="G17" s="81">
        <v>7.8817776208183945</v>
      </c>
      <c r="H17" s="81">
        <v>11.780231546790199</v>
      </c>
      <c r="I17" s="81">
        <v>10.4731444826818</v>
      </c>
      <c r="J17" s="81">
        <v>11.081385035971755</v>
      </c>
      <c r="K17" s="81">
        <v>79.553427265314497</v>
      </c>
      <c r="L17" s="81">
        <v>80.722225947770696</v>
      </c>
      <c r="M17" s="81">
        <v>80.152504143623901</v>
      </c>
      <c r="N17" s="81">
        <v>0.958771114549961</v>
      </c>
      <c r="O17" s="81">
        <v>0.75356067348696698</v>
      </c>
      <c r="P17" s="81">
        <v>0.88433319958604506</v>
      </c>
      <c r="Q17" s="348"/>
    </row>
    <row r="18" spans="1:17" ht="12.75" customHeight="1" x14ac:dyDescent="0.2">
      <c r="A18" s="484">
        <v>2015</v>
      </c>
      <c r="B18" s="78">
        <v>1710</v>
      </c>
      <c r="C18" s="78">
        <v>1795</v>
      </c>
      <c r="D18" s="78">
        <v>3525</v>
      </c>
      <c r="E18" s="81">
        <v>9.9761910699137015</v>
      </c>
      <c r="F18" s="81">
        <v>9.1083019123930402</v>
      </c>
      <c r="G18" s="81">
        <v>9.5528212521366775</v>
      </c>
      <c r="H18" s="81">
        <v>12.691499489152532</v>
      </c>
      <c r="I18" s="81">
        <v>11.727825444954016</v>
      </c>
      <c r="J18" s="81">
        <v>12.205861534309442</v>
      </c>
      <c r="K18" s="81">
        <v>76.86307139880077</v>
      </c>
      <c r="L18" s="81">
        <v>78.604854750470736</v>
      </c>
      <c r="M18" s="81">
        <v>77.730952464030807</v>
      </c>
      <c r="N18" s="81">
        <v>0.46923804213474157</v>
      </c>
      <c r="O18" s="81">
        <v>0.5590178921842992</v>
      </c>
      <c r="P18" s="81">
        <v>0.51036474952408795</v>
      </c>
      <c r="Q18" s="248"/>
    </row>
    <row r="19" spans="1:17" ht="12.75" customHeight="1" x14ac:dyDescent="0.2">
      <c r="A19" s="484">
        <v>2016</v>
      </c>
      <c r="B19" s="78">
        <v>1453</v>
      </c>
      <c r="C19" s="78">
        <v>1797</v>
      </c>
      <c r="D19" s="78">
        <v>3292</v>
      </c>
      <c r="E19" s="81">
        <v>8.3754998345264351</v>
      </c>
      <c r="F19" s="81">
        <v>7.9607834768732619</v>
      </c>
      <c r="G19" s="81">
        <v>8.2464716925502177</v>
      </c>
      <c r="H19" s="81">
        <v>13.370574928621966</v>
      </c>
      <c r="I19" s="81">
        <v>10.84199446086722</v>
      </c>
      <c r="J19" s="81">
        <v>12.070286938720518</v>
      </c>
      <c r="K19" s="81">
        <v>77.62742204677464</v>
      </c>
      <c r="L19" s="81">
        <v>80.294359036622737</v>
      </c>
      <c r="M19" s="81">
        <v>78.897444931797338</v>
      </c>
      <c r="N19" s="81">
        <v>0.62650319007731969</v>
      </c>
      <c r="O19" s="81">
        <v>0.9028630256372423</v>
      </c>
      <c r="P19" s="81">
        <v>0.78579643692954959</v>
      </c>
      <c r="Q19" s="248"/>
    </row>
    <row r="20" spans="1:17" ht="12.75" customHeight="1" x14ac:dyDescent="0.2">
      <c r="A20" s="484">
        <v>2017</v>
      </c>
      <c r="B20" s="78">
        <v>1857</v>
      </c>
      <c r="C20" s="78">
        <v>2032</v>
      </c>
      <c r="D20" s="78">
        <v>3950</v>
      </c>
      <c r="E20" s="81">
        <v>10.951069325390483</v>
      </c>
      <c r="F20" s="81">
        <v>9.3271654828271284</v>
      </c>
      <c r="G20" s="81">
        <v>10.220720148636993</v>
      </c>
      <c r="H20" s="81">
        <v>13.568072933136618</v>
      </c>
      <c r="I20" s="81">
        <v>14.499058964920284</v>
      </c>
      <c r="J20" s="81">
        <v>14.101322684852358</v>
      </c>
      <c r="K20" s="81">
        <v>75.098383866727374</v>
      </c>
      <c r="L20" s="81">
        <v>75.674687155036708</v>
      </c>
      <c r="M20" s="81">
        <v>75.221011606717383</v>
      </c>
      <c r="N20" s="81">
        <v>0.38247387474620259</v>
      </c>
      <c r="O20" s="81">
        <v>0.49908839721478471</v>
      </c>
      <c r="P20" s="81">
        <v>0.45694555979492041</v>
      </c>
      <c r="Q20" s="248"/>
    </row>
    <row r="21" spans="1:17" ht="12.75" customHeight="1" x14ac:dyDescent="0.2">
      <c r="A21" s="484">
        <v>2018</v>
      </c>
      <c r="B21" s="78">
        <v>1951</v>
      </c>
      <c r="C21" s="78">
        <v>2082</v>
      </c>
      <c r="D21" s="78">
        <v>4088</v>
      </c>
      <c r="E21" s="81">
        <v>9.61</v>
      </c>
      <c r="F21" s="81">
        <v>9.6690000000000005</v>
      </c>
      <c r="G21" s="81">
        <v>9.68</v>
      </c>
      <c r="H21" s="81">
        <v>12.414999999999999</v>
      </c>
      <c r="I21" s="81">
        <v>10.875999999999999</v>
      </c>
      <c r="J21" s="81">
        <v>11.773999999999999</v>
      </c>
      <c r="K21" s="81">
        <v>76.757000000000005</v>
      </c>
      <c r="L21" s="81">
        <v>79.034000000000006</v>
      </c>
      <c r="M21" s="81">
        <v>77.691999999999993</v>
      </c>
      <c r="N21" s="81">
        <v>1.218</v>
      </c>
      <c r="O21" s="81">
        <v>0.42099999999999999</v>
      </c>
      <c r="P21" s="81">
        <v>0.85399999999999998</v>
      </c>
      <c r="Q21" s="248"/>
    </row>
    <row r="22" spans="1:17" s="37" customFormat="1" ht="6" customHeight="1" x14ac:dyDescent="0.25">
      <c r="A22" s="1203" t="s">
        <v>39</v>
      </c>
      <c r="B22" s="1208"/>
      <c r="C22" s="1208"/>
      <c r="D22" s="1208"/>
      <c r="E22" s="1208"/>
      <c r="F22" s="1208"/>
      <c r="G22" s="1208"/>
      <c r="H22" s="1208"/>
      <c r="I22" s="1208"/>
      <c r="J22" s="1208"/>
      <c r="K22" s="1208"/>
      <c r="L22" s="1208"/>
      <c r="M22" s="1208"/>
      <c r="N22" s="1208"/>
      <c r="O22" s="1208"/>
      <c r="P22" s="1208"/>
    </row>
    <row r="23" spans="1:17" s="37" customFormat="1" ht="12.75" customHeight="1" x14ac:dyDescent="0.25">
      <c r="A23" s="1331" t="s">
        <v>194</v>
      </c>
      <c r="B23" s="1331"/>
      <c r="C23" s="1331"/>
      <c r="D23" s="1331"/>
      <c r="E23" s="1331"/>
      <c r="F23" s="1331"/>
      <c r="G23" s="1331"/>
      <c r="H23" s="1331"/>
      <c r="I23" s="1331"/>
      <c r="J23" s="1331"/>
      <c r="K23" s="1331"/>
      <c r="L23" s="1331"/>
      <c r="M23" s="1331"/>
      <c r="N23" s="1331"/>
      <c r="O23" s="1331"/>
      <c r="P23" s="1331"/>
    </row>
    <row r="25" spans="1:17" x14ac:dyDescent="0.2">
      <c r="H25" s="347"/>
      <c r="I25" s="177"/>
      <c r="J25" s="177"/>
      <c r="K25" s="177"/>
      <c r="L25" s="177"/>
      <c r="M25" s="177"/>
      <c r="N25" s="177"/>
      <c r="O25" s="177"/>
      <c r="P25" s="177"/>
      <c r="Q25" s="177"/>
    </row>
    <row r="26" spans="1:17" x14ac:dyDescent="0.2">
      <c r="H26" s="347"/>
    </row>
    <row r="27" spans="1:17" x14ac:dyDescent="0.2">
      <c r="H27" s="347"/>
    </row>
    <row r="28" spans="1:17" x14ac:dyDescent="0.2">
      <c r="H28" s="347"/>
    </row>
  </sheetData>
  <mergeCells count="8">
    <mergeCell ref="A23:P23"/>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O58"/>
  <sheetViews>
    <sheetView workbookViewId="0">
      <pane ySplit="4" topLeftCell="A33" activePane="bottomLeft" state="frozen"/>
      <selection activeCell="K27" sqref="K27"/>
      <selection pane="bottomLeft" activeCell="O47" sqref="O47"/>
    </sheetView>
  </sheetViews>
  <sheetFormatPr defaultColWidth="9.140625" defaultRowHeight="12.75" x14ac:dyDescent="0.2"/>
  <cols>
    <col min="1" max="10" width="6.7109375" style="1199" customWidth="1"/>
    <col min="11" max="25" width="8.7109375" style="1199" customWidth="1"/>
    <col min="26" max="16384" width="9.140625" style="1199"/>
  </cols>
  <sheetData>
    <row r="1" spans="1:15" s="74" customFormat="1" ht="30" customHeight="1" x14ac:dyDescent="0.25">
      <c r="A1" s="84"/>
      <c r="B1" s="1195"/>
      <c r="C1" s="1195"/>
      <c r="D1" s="1195"/>
      <c r="E1" s="1195"/>
      <c r="F1" s="1195"/>
      <c r="G1" s="1195"/>
      <c r="H1" s="1321" t="s">
        <v>200</v>
      </c>
      <c r="I1" s="1322"/>
      <c r="J1" s="1322"/>
      <c r="K1" s="1195"/>
      <c r="L1" s="1311" t="s">
        <v>328</v>
      </c>
      <c r="M1" s="1311"/>
      <c r="N1" s="1312"/>
      <c r="O1" s="1312"/>
    </row>
    <row r="2" spans="1:15" s="1200" customFormat="1" ht="30" customHeight="1" x14ac:dyDescent="0.2">
      <c r="A2" s="1317" t="s">
        <v>409</v>
      </c>
      <c r="B2" s="1317"/>
      <c r="C2" s="1317"/>
      <c r="D2" s="1317"/>
      <c r="E2" s="1317"/>
      <c r="F2" s="1317"/>
      <c r="G2" s="1317"/>
      <c r="H2" s="1317"/>
      <c r="I2" s="1317"/>
      <c r="J2" s="1317"/>
    </row>
    <row r="3" spans="1:15" ht="15" customHeight="1" x14ac:dyDescent="0.2">
      <c r="B3" s="1373" t="s">
        <v>25</v>
      </c>
      <c r="C3" s="1373"/>
      <c r="D3" s="1373"/>
      <c r="E3" s="1373" t="s">
        <v>26</v>
      </c>
      <c r="F3" s="1373"/>
      <c r="G3" s="1373"/>
      <c r="H3" s="1373" t="s">
        <v>35</v>
      </c>
      <c r="I3" s="1373"/>
      <c r="J3" s="1373"/>
    </row>
    <row r="4" spans="1:15" ht="15" customHeight="1" x14ac:dyDescent="0.2">
      <c r="A4" s="1199" t="s">
        <v>39</v>
      </c>
      <c r="B4" s="1195" t="s">
        <v>28</v>
      </c>
      <c r="C4" s="1195" t="s">
        <v>29</v>
      </c>
      <c r="D4" s="1195" t="s">
        <v>382</v>
      </c>
      <c r="E4" s="1195" t="s">
        <v>28</v>
      </c>
      <c r="F4" s="1195" t="s">
        <v>29</v>
      </c>
      <c r="G4" s="1195" t="s">
        <v>382</v>
      </c>
      <c r="H4" s="1195" t="s">
        <v>28</v>
      </c>
      <c r="I4" s="1195" t="s">
        <v>29</v>
      </c>
      <c r="J4" s="1195" t="s">
        <v>382</v>
      </c>
    </row>
    <row r="5" spans="1:15" ht="6" customHeight="1" x14ac:dyDescent="0.2">
      <c r="A5" s="1203"/>
      <c r="B5" s="1204"/>
      <c r="C5" s="1204"/>
      <c r="D5" s="1204"/>
      <c r="E5" s="1208"/>
      <c r="F5" s="1208"/>
      <c r="G5" s="1208"/>
      <c r="H5" s="1204"/>
      <c r="I5" s="1204"/>
      <c r="J5" s="32"/>
    </row>
    <row r="6" spans="1:15" ht="12.75" customHeight="1" x14ac:dyDescent="0.2">
      <c r="A6" s="484">
        <v>1971</v>
      </c>
      <c r="B6" s="32" t="s">
        <v>36</v>
      </c>
      <c r="C6" s="32" t="s">
        <v>36</v>
      </c>
      <c r="D6" s="32" t="s">
        <v>36</v>
      </c>
      <c r="E6" s="1195">
        <v>14</v>
      </c>
      <c r="F6" s="1195">
        <v>16</v>
      </c>
      <c r="G6" s="32" t="s">
        <v>36</v>
      </c>
      <c r="H6" s="32" t="s">
        <v>36</v>
      </c>
      <c r="I6" s="32" t="s">
        <v>36</v>
      </c>
      <c r="J6" s="32" t="s">
        <v>36</v>
      </c>
    </row>
    <row r="7" spans="1:15" ht="12.75" customHeight="1" x14ac:dyDescent="0.2">
      <c r="A7" s="484">
        <v>1972</v>
      </c>
      <c r="B7" s="32" t="s">
        <v>36</v>
      </c>
      <c r="C7" s="32" t="s">
        <v>36</v>
      </c>
      <c r="D7" s="32" t="s">
        <v>36</v>
      </c>
      <c r="E7" s="1195">
        <v>15</v>
      </c>
      <c r="F7" s="1195">
        <v>14</v>
      </c>
      <c r="G7" s="32" t="s">
        <v>36</v>
      </c>
      <c r="H7" s="32" t="s">
        <v>36</v>
      </c>
      <c r="I7" s="32" t="s">
        <v>36</v>
      </c>
      <c r="J7" s="32" t="s">
        <v>36</v>
      </c>
    </row>
    <row r="8" spans="1:15" ht="12.75" customHeight="1" x14ac:dyDescent="0.2">
      <c r="A8" s="484">
        <v>1973</v>
      </c>
      <c r="B8" s="32" t="s">
        <v>36</v>
      </c>
      <c r="C8" s="32" t="s">
        <v>36</v>
      </c>
      <c r="D8" s="32" t="s">
        <v>36</v>
      </c>
      <c r="E8" s="1195">
        <v>12</v>
      </c>
      <c r="F8" s="1195">
        <v>14</v>
      </c>
      <c r="G8" s="32" t="s">
        <v>36</v>
      </c>
      <c r="H8" s="32" t="s">
        <v>36</v>
      </c>
      <c r="I8" s="32" t="s">
        <v>36</v>
      </c>
      <c r="J8" s="32" t="s">
        <v>36</v>
      </c>
    </row>
    <row r="9" spans="1:15" ht="12.75" customHeight="1" x14ac:dyDescent="0.2">
      <c r="A9" s="484">
        <v>1974</v>
      </c>
      <c r="B9" s="32" t="s">
        <v>36</v>
      </c>
      <c r="C9" s="32" t="s">
        <v>36</v>
      </c>
      <c r="D9" s="32" t="s">
        <v>36</v>
      </c>
      <c r="E9" s="1195">
        <v>8</v>
      </c>
      <c r="F9" s="1195">
        <v>7</v>
      </c>
      <c r="G9" s="32" t="s">
        <v>36</v>
      </c>
      <c r="H9" s="32" t="s">
        <v>36</v>
      </c>
      <c r="I9" s="32" t="s">
        <v>36</v>
      </c>
      <c r="J9" s="32" t="s">
        <v>36</v>
      </c>
    </row>
    <row r="10" spans="1:15" ht="12.75" customHeight="1" x14ac:dyDescent="0.2">
      <c r="A10" s="484">
        <v>1975</v>
      </c>
      <c r="B10" s="32" t="s">
        <v>36</v>
      </c>
      <c r="C10" s="32" t="s">
        <v>36</v>
      </c>
      <c r="D10" s="32" t="s">
        <v>36</v>
      </c>
      <c r="E10" s="1195">
        <v>6</v>
      </c>
      <c r="F10" s="1195">
        <v>6</v>
      </c>
      <c r="G10" s="32" t="s">
        <v>36</v>
      </c>
      <c r="H10" s="32" t="s">
        <v>36</v>
      </c>
      <c r="I10" s="32" t="s">
        <v>36</v>
      </c>
      <c r="J10" s="32" t="s">
        <v>36</v>
      </c>
    </row>
    <row r="11" spans="1:15" ht="12.75" customHeight="1" x14ac:dyDescent="0.2">
      <c r="A11" s="484">
        <v>1976</v>
      </c>
      <c r="B11" s="32" t="s">
        <v>36</v>
      </c>
      <c r="C11" s="32" t="s">
        <v>36</v>
      </c>
      <c r="D11" s="32" t="s">
        <v>36</v>
      </c>
      <c r="E11" s="1195">
        <v>7</v>
      </c>
      <c r="F11" s="1195">
        <v>6</v>
      </c>
      <c r="G11" s="32" t="s">
        <v>36</v>
      </c>
      <c r="H11" s="32" t="s">
        <v>36</v>
      </c>
      <c r="I11" s="32" t="s">
        <v>36</v>
      </c>
      <c r="J11" s="32" t="s">
        <v>36</v>
      </c>
    </row>
    <row r="12" spans="1:15" ht="12.75" customHeight="1" x14ac:dyDescent="0.2">
      <c r="A12" s="484">
        <v>1977</v>
      </c>
      <c r="B12" s="32" t="s">
        <v>36</v>
      </c>
      <c r="C12" s="32" t="s">
        <v>36</v>
      </c>
      <c r="D12" s="32" t="s">
        <v>36</v>
      </c>
      <c r="E12" s="1195">
        <v>9</v>
      </c>
      <c r="F12" s="1195">
        <v>8</v>
      </c>
      <c r="G12" s="32" t="s">
        <v>36</v>
      </c>
      <c r="H12" s="32" t="s">
        <v>36</v>
      </c>
      <c r="I12" s="32" t="s">
        <v>36</v>
      </c>
      <c r="J12" s="32" t="s">
        <v>36</v>
      </c>
    </row>
    <row r="13" spans="1:15" ht="12.75" customHeight="1" x14ac:dyDescent="0.2">
      <c r="A13" s="484">
        <v>1978</v>
      </c>
      <c r="B13" s="32" t="s">
        <v>36</v>
      </c>
      <c r="C13" s="32" t="s">
        <v>36</v>
      </c>
      <c r="D13" s="32" t="s">
        <v>36</v>
      </c>
      <c r="E13" s="1195">
        <v>8</v>
      </c>
      <c r="F13" s="1195">
        <v>8</v>
      </c>
      <c r="G13" s="32" t="s">
        <v>36</v>
      </c>
      <c r="H13" s="32" t="s">
        <v>36</v>
      </c>
      <c r="I13" s="32" t="s">
        <v>36</v>
      </c>
      <c r="J13" s="32" t="s">
        <v>36</v>
      </c>
    </row>
    <row r="14" spans="1:15" ht="12.75" customHeight="1" x14ac:dyDescent="0.2">
      <c r="A14" s="484">
        <v>1979</v>
      </c>
      <c r="B14" s="32" t="s">
        <v>36</v>
      </c>
      <c r="C14" s="32" t="s">
        <v>36</v>
      </c>
      <c r="D14" s="32" t="s">
        <v>36</v>
      </c>
      <c r="E14" s="1195">
        <v>7</v>
      </c>
      <c r="F14" s="1195">
        <v>6</v>
      </c>
      <c r="G14" s="32" t="s">
        <v>36</v>
      </c>
      <c r="H14" s="32" t="s">
        <v>36</v>
      </c>
      <c r="I14" s="32" t="s">
        <v>36</v>
      </c>
      <c r="J14" s="32" t="s">
        <v>36</v>
      </c>
    </row>
    <row r="15" spans="1:15" ht="12.75" customHeight="1" x14ac:dyDescent="0.2">
      <c r="A15" s="484">
        <v>1980</v>
      </c>
      <c r="B15" s="32" t="s">
        <v>36</v>
      </c>
      <c r="C15" s="32" t="s">
        <v>36</v>
      </c>
      <c r="D15" s="32" t="s">
        <v>36</v>
      </c>
      <c r="E15" s="1195">
        <v>8</v>
      </c>
      <c r="F15" s="1195">
        <v>8</v>
      </c>
      <c r="G15" s="32" t="s">
        <v>36</v>
      </c>
      <c r="H15" s="32" t="s">
        <v>36</v>
      </c>
      <c r="I15" s="32" t="s">
        <v>36</v>
      </c>
      <c r="J15" s="32" t="s">
        <v>36</v>
      </c>
    </row>
    <row r="16" spans="1:15" ht="12.75" customHeight="1" x14ac:dyDescent="0.2">
      <c r="A16" s="484">
        <v>1981</v>
      </c>
      <c r="B16" s="32" t="s">
        <v>36</v>
      </c>
      <c r="C16" s="32" t="s">
        <v>36</v>
      </c>
      <c r="D16" s="32" t="s">
        <v>36</v>
      </c>
      <c r="E16" s="1195">
        <v>9</v>
      </c>
      <c r="F16" s="1195">
        <v>9</v>
      </c>
      <c r="G16" s="32" t="s">
        <v>36</v>
      </c>
      <c r="H16" s="32" t="s">
        <v>36</v>
      </c>
      <c r="I16" s="32" t="s">
        <v>36</v>
      </c>
      <c r="J16" s="32" t="s">
        <v>36</v>
      </c>
    </row>
    <row r="17" spans="1:10" ht="12.75" customHeight="1" x14ac:dyDescent="0.2">
      <c r="A17" s="484">
        <v>1982</v>
      </c>
      <c r="B17" s="32" t="s">
        <v>36</v>
      </c>
      <c r="C17" s="32" t="s">
        <v>36</v>
      </c>
      <c r="D17" s="32" t="s">
        <v>36</v>
      </c>
      <c r="E17" s="1195">
        <v>8</v>
      </c>
      <c r="F17" s="1195">
        <v>8</v>
      </c>
      <c r="G17" s="32" t="s">
        <v>36</v>
      </c>
      <c r="H17" s="32" t="s">
        <v>36</v>
      </c>
      <c r="I17" s="32" t="s">
        <v>36</v>
      </c>
      <c r="J17" s="32" t="s">
        <v>36</v>
      </c>
    </row>
    <row r="18" spans="1:10" ht="12.75" customHeight="1" x14ac:dyDescent="0.2">
      <c r="A18" s="484">
        <v>1983</v>
      </c>
      <c r="B18" s="32" t="s">
        <v>36</v>
      </c>
      <c r="C18" s="32" t="s">
        <v>36</v>
      </c>
      <c r="D18" s="32" t="s">
        <v>36</v>
      </c>
      <c r="E18" s="1195">
        <v>5</v>
      </c>
      <c r="F18" s="1195">
        <v>6</v>
      </c>
      <c r="G18" s="32" t="s">
        <v>36</v>
      </c>
      <c r="H18" s="32" t="s">
        <v>36</v>
      </c>
      <c r="I18" s="32" t="s">
        <v>36</v>
      </c>
      <c r="J18" s="32" t="s">
        <v>36</v>
      </c>
    </row>
    <row r="19" spans="1:10" ht="12.75" customHeight="1" x14ac:dyDescent="0.2">
      <c r="A19" s="484">
        <v>1984</v>
      </c>
      <c r="B19" s="32" t="s">
        <v>36</v>
      </c>
      <c r="C19" s="32" t="s">
        <v>36</v>
      </c>
      <c r="D19" s="32" t="s">
        <v>36</v>
      </c>
      <c r="E19" s="1195">
        <v>5</v>
      </c>
      <c r="F19" s="1195">
        <v>5</v>
      </c>
      <c r="G19" s="32" t="s">
        <v>36</v>
      </c>
      <c r="H19" s="32" t="s">
        <v>36</v>
      </c>
      <c r="I19" s="32" t="s">
        <v>36</v>
      </c>
      <c r="J19" s="32" t="s">
        <v>36</v>
      </c>
    </row>
    <row r="20" spans="1:10" ht="12.75" customHeight="1" x14ac:dyDescent="0.2">
      <c r="A20" s="484">
        <v>1985</v>
      </c>
      <c r="B20" s="32" t="s">
        <v>36</v>
      </c>
      <c r="C20" s="32" t="s">
        <v>36</v>
      </c>
      <c r="D20" s="32" t="s">
        <v>36</v>
      </c>
      <c r="E20" s="1195">
        <v>4</v>
      </c>
      <c r="F20" s="1195">
        <v>4</v>
      </c>
      <c r="G20" s="32" t="s">
        <v>36</v>
      </c>
      <c r="H20" s="32" t="s">
        <v>36</v>
      </c>
      <c r="I20" s="32" t="s">
        <v>36</v>
      </c>
      <c r="J20" s="32" t="s">
        <v>36</v>
      </c>
    </row>
    <row r="21" spans="1:10" ht="12.75" customHeight="1" x14ac:dyDescent="0.2">
      <c r="A21" s="484">
        <v>1986</v>
      </c>
      <c r="B21" s="32" t="s">
        <v>36</v>
      </c>
      <c r="C21" s="32" t="s">
        <v>36</v>
      </c>
      <c r="D21" s="32" t="s">
        <v>36</v>
      </c>
      <c r="E21" s="1195">
        <v>5</v>
      </c>
      <c r="F21" s="1195">
        <v>3</v>
      </c>
      <c r="G21" s="32" t="s">
        <v>36</v>
      </c>
      <c r="H21" s="32" t="s">
        <v>36</v>
      </c>
      <c r="I21" s="32" t="s">
        <v>36</v>
      </c>
      <c r="J21" s="32" t="s">
        <v>36</v>
      </c>
    </row>
    <row r="22" spans="1:10" ht="12.75" customHeight="1" x14ac:dyDescent="0.2">
      <c r="A22" s="484">
        <v>1987</v>
      </c>
      <c r="B22" s="32" t="s">
        <v>36</v>
      </c>
      <c r="C22" s="32" t="s">
        <v>36</v>
      </c>
      <c r="D22" s="32" t="s">
        <v>36</v>
      </c>
      <c r="E22" s="1195">
        <v>3</v>
      </c>
      <c r="F22" s="1195">
        <v>3</v>
      </c>
      <c r="G22" s="32" t="s">
        <v>36</v>
      </c>
      <c r="H22" s="32" t="s">
        <v>36</v>
      </c>
      <c r="I22" s="32" t="s">
        <v>36</v>
      </c>
      <c r="J22" s="32" t="s">
        <v>36</v>
      </c>
    </row>
    <row r="23" spans="1:10" ht="12.75" customHeight="1" x14ac:dyDescent="0.2">
      <c r="A23" s="484">
        <v>1988</v>
      </c>
      <c r="B23" s="32" t="s">
        <v>36</v>
      </c>
      <c r="C23" s="32" t="s">
        <v>36</v>
      </c>
      <c r="D23" s="32" t="s">
        <v>36</v>
      </c>
      <c r="E23" s="1195">
        <v>4</v>
      </c>
      <c r="F23" s="1195">
        <v>3</v>
      </c>
      <c r="G23" s="32" t="s">
        <v>36</v>
      </c>
      <c r="H23" s="32" t="s">
        <v>36</v>
      </c>
      <c r="I23" s="32" t="s">
        <v>36</v>
      </c>
      <c r="J23" s="32" t="s">
        <v>36</v>
      </c>
    </row>
    <row r="24" spans="1:10" ht="12.75" customHeight="1" x14ac:dyDescent="0.2">
      <c r="A24" s="484">
        <v>1989</v>
      </c>
      <c r="B24" s="152">
        <v>96.46307026294096</v>
      </c>
      <c r="C24" s="152">
        <v>96.9461695547825</v>
      </c>
      <c r="D24" s="152">
        <v>96.7</v>
      </c>
      <c r="E24" s="152">
        <v>3.2149979312084813</v>
      </c>
      <c r="F24" s="152">
        <v>2.7128818153481369</v>
      </c>
      <c r="G24" s="152">
        <v>3</v>
      </c>
      <c r="H24" s="152">
        <v>0.32193180585059078</v>
      </c>
      <c r="I24" s="152">
        <v>0.34094862986948049</v>
      </c>
      <c r="J24" s="152">
        <v>0.3</v>
      </c>
    </row>
    <row r="25" spans="1:10" ht="12.75" customHeight="1" x14ac:dyDescent="0.2">
      <c r="A25" s="484">
        <v>1990</v>
      </c>
      <c r="B25" s="152">
        <v>95.38642135087197</v>
      </c>
      <c r="C25" s="152">
        <v>96.508759201241617</v>
      </c>
      <c r="D25" s="152">
        <v>95.9</v>
      </c>
      <c r="E25" s="152">
        <v>4.1062410935991212</v>
      </c>
      <c r="F25" s="152">
        <v>3.3587550610725008</v>
      </c>
      <c r="G25" s="152">
        <v>3.7</v>
      </c>
      <c r="H25" s="152">
        <v>0.50733755552980087</v>
      </c>
      <c r="I25" s="152">
        <v>0.13248573768595526</v>
      </c>
      <c r="J25" s="152">
        <v>0.3</v>
      </c>
    </row>
    <row r="26" spans="1:10" ht="12.75" customHeight="1" x14ac:dyDescent="0.2">
      <c r="A26" s="484">
        <v>1991</v>
      </c>
      <c r="B26" s="152">
        <v>96.295157362845814</v>
      </c>
      <c r="C26" s="152">
        <v>96.414264587945837</v>
      </c>
      <c r="D26" s="152">
        <v>96.4</v>
      </c>
      <c r="E26" s="152">
        <v>3.4086983600626333</v>
      </c>
      <c r="F26" s="152">
        <v>3.4549263991385173</v>
      </c>
      <c r="G26" s="152">
        <v>3.4</v>
      </c>
      <c r="H26" s="152">
        <v>0.2961442770915898</v>
      </c>
      <c r="I26" s="152">
        <v>0.13080901291560396</v>
      </c>
      <c r="J26" s="152">
        <v>0.2</v>
      </c>
    </row>
    <row r="27" spans="1:10" ht="12.75" customHeight="1" x14ac:dyDescent="0.2">
      <c r="A27" s="484">
        <v>1992</v>
      </c>
      <c r="B27" s="152">
        <v>95.452899031150125</v>
      </c>
      <c r="C27" s="152">
        <v>96.618487284790135</v>
      </c>
      <c r="D27" s="152">
        <v>96</v>
      </c>
      <c r="E27" s="152">
        <v>4.3807603182278267</v>
      </c>
      <c r="F27" s="152">
        <v>3.2422717263872509</v>
      </c>
      <c r="G27" s="152">
        <v>3.8</v>
      </c>
      <c r="H27" s="152">
        <v>0.16634065062332631</v>
      </c>
      <c r="I27" s="152">
        <v>0.13924098882180291</v>
      </c>
      <c r="J27" s="152">
        <v>0.2</v>
      </c>
    </row>
    <row r="28" spans="1:10" ht="12.75" customHeight="1" x14ac:dyDescent="0.2">
      <c r="A28" s="484">
        <v>1993</v>
      </c>
      <c r="B28" s="152">
        <v>94.901962746886511</v>
      </c>
      <c r="C28" s="152">
        <v>94.925722501089453</v>
      </c>
      <c r="D28" s="152">
        <v>94.9</v>
      </c>
      <c r="E28" s="152">
        <v>4.6672672357383957</v>
      </c>
      <c r="F28" s="152">
        <v>4.5511619838862618</v>
      </c>
      <c r="G28" s="152">
        <v>4.5999999999999996</v>
      </c>
      <c r="H28" s="152">
        <v>0.43077001737529375</v>
      </c>
      <c r="I28" s="152">
        <v>0.52311551502431175</v>
      </c>
      <c r="J28" s="152">
        <v>0.5</v>
      </c>
    </row>
    <row r="29" spans="1:10" ht="12.75" customHeight="1" x14ac:dyDescent="0.2">
      <c r="A29" s="484">
        <v>1994</v>
      </c>
      <c r="B29" s="152">
        <v>94.430997002712417</v>
      </c>
      <c r="C29" s="152">
        <v>95.197365847316007</v>
      </c>
      <c r="D29" s="152">
        <v>94.8</v>
      </c>
      <c r="E29" s="152">
        <v>4.9469323335685864</v>
      </c>
      <c r="F29" s="152">
        <v>4.2898471727431726</v>
      </c>
      <c r="G29" s="152">
        <v>4.5999999999999996</v>
      </c>
      <c r="H29" s="152">
        <v>0.62207066371861908</v>
      </c>
      <c r="I29" s="152">
        <v>0.51278697994111022</v>
      </c>
      <c r="J29" s="152">
        <v>0.6</v>
      </c>
    </row>
    <row r="30" spans="1:10" ht="12.75" customHeight="1" x14ac:dyDescent="0.2">
      <c r="A30" s="484">
        <v>1995</v>
      </c>
      <c r="B30" s="152">
        <v>92.851409130587641</v>
      </c>
      <c r="C30" s="152">
        <v>94.105090435114107</v>
      </c>
      <c r="D30" s="152">
        <v>93.5</v>
      </c>
      <c r="E30" s="152">
        <v>6.6136452377443575</v>
      </c>
      <c r="F30" s="152">
        <v>5.4364927810190578</v>
      </c>
      <c r="G30" s="152">
        <v>6</v>
      </c>
      <c r="H30" s="152">
        <v>0.53494563166834852</v>
      </c>
      <c r="I30" s="152">
        <v>0.4584167838663466</v>
      </c>
      <c r="J30" s="152">
        <v>0.5</v>
      </c>
    </row>
    <row r="31" spans="1:10" ht="12.75" customHeight="1" x14ac:dyDescent="0.2">
      <c r="A31" s="484">
        <v>1996</v>
      </c>
      <c r="B31" s="152">
        <v>90.294638850482713</v>
      </c>
      <c r="C31" s="152">
        <v>93.056221448916773</v>
      </c>
      <c r="D31" s="152">
        <v>91.6</v>
      </c>
      <c r="E31" s="152">
        <v>8.1833267143236625</v>
      </c>
      <c r="F31" s="152">
        <v>6.310781735711517</v>
      </c>
      <c r="G31" s="152">
        <v>7.3</v>
      </c>
      <c r="H31" s="152">
        <v>1.5220344351927853</v>
      </c>
      <c r="I31" s="152">
        <v>0.63299681536991115</v>
      </c>
      <c r="J31" s="152">
        <v>1.1000000000000001</v>
      </c>
    </row>
    <row r="32" spans="1:10" ht="12.75" customHeight="1" x14ac:dyDescent="0.2">
      <c r="A32" s="484">
        <v>1997</v>
      </c>
      <c r="B32" s="152">
        <v>90.514490450634952</v>
      </c>
      <c r="C32" s="152">
        <v>92.205311851533807</v>
      </c>
      <c r="D32" s="152">
        <v>91.3</v>
      </c>
      <c r="E32" s="152">
        <v>8.6745775453876295</v>
      </c>
      <c r="F32" s="152">
        <v>7.2216515637249774</v>
      </c>
      <c r="G32" s="152">
        <v>8</v>
      </c>
      <c r="H32" s="152">
        <v>0.81093200397713872</v>
      </c>
      <c r="I32" s="152">
        <v>0.57303658474293029</v>
      </c>
      <c r="J32" s="152">
        <v>0.7</v>
      </c>
    </row>
    <row r="33" spans="1:12" ht="12.75" customHeight="1" x14ac:dyDescent="0.2">
      <c r="A33" s="484">
        <v>1998</v>
      </c>
      <c r="B33" s="152">
        <v>88.761592652487693</v>
      </c>
      <c r="C33" s="152">
        <v>93.470185030498129</v>
      </c>
      <c r="D33" s="152">
        <v>91</v>
      </c>
      <c r="E33" s="152">
        <v>9.2918907456450022</v>
      </c>
      <c r="F33" s="152">
        <v>5.8203559961293232</v>
      </c>
      <c r="G33" s="152">
        <v>7.6</v>
      </c>
      <c r="H33" s="152">
        <v>1.9465166018668327</v>
      </c>
      <c r="I33" s="152">
        <v>0.70945897337230712</v>
      </c>
      <c r="J33" s="152">
        <v>1.3</v>
      </c>
    </row>
    <row r="34" spans="1:12" ht="12.75" customHeight="1" x14ac:dyDescent="0.2">
      <c r="A34" s="484">
        <v>1999</v>
      </c>
      <c r="B34" s="152">
        <v>89.351822169938842</v>
      </c>
      <c r="C34" s="152">
        <v>91.740693771507452</v>
      </c>
      <c r="D34" s="152">
        <v>90.5</v>
      </c>
      <c r="E34" s="152">
        <v>9.5488089907064317</v>
      </c>
      <c r="F34" s="152">
        <v>7.7553023870782649</v>
      </c>
      <c r="G34" s="152">
        <v>8.6999999999999993</v>
      </c>
      <c r="H34" s="152">
        <v>1.0993688393557264</v>
      </c>
      <c r="I34" s="152">
        <v>0.50400384141370003</v>
      </c>
      <c r="J34" s="152">
        <v>0.8</v>
      </c>
    </row>
    <row r="35" spans="1:12" ht="12.75" customHeight="1" x14ac:dyDescent="0.2">
      <c r="A35" s="484">
        <v>2000</v>
      </c>
      <c r="B35" s="152">
        <v>89.217471648705228</v>
      </c>
      <c r="C35" s="152">
        <v>91.619363123186901</v>
      </c>
      <c r="D35" s="152">
        <v>90.4</v>
      </c>
      <c r="E35" s="152">
        <v>9.4855134865338453</v>
      </c>
      <c r="F35" s="152">
        <v>7.7368793559294993</v>
      </c>
      <c r="G35" s="152">
        <v>8.6</v>
      </c>
      <c r="H35" s="152">
        <v>1.2970148647606365</v>
      </c>
      <c r="I35" s="152">
        <v>0.64375752088333982</v>
      </c>
      <c r="J35" s="152">
        <v>1</v>
      </c>
    </row>
    <row r="36" spans="1:12" ht="12.75" customHeight="1" x14ac:dyDescent="0.2">
      <c r="A36" s="484">
        <v>2001</v>
      </c>
      <c r="B36" s="152">
        <v>89.705531646500859</v>
      </c>
      <c r="C36" s="152">
        <v>91.017553715095971</v>
      </c>
      <c r="D36" s="152">
        <v>90.3</v>
      </c>
      <c r="E36" s="152">
        <v>9.4166164327165838</v>
      </c>
      <c r="F36" s="152">
        <v>8.5042041008614397</v>
      </c>
      <c r="G36" s="152">
        <v>9</v>
      </c>
      <c r="H36" s="152">
        <v>0.87785192078041019</v>
      </c>
      <c r="I36" s="152">
        <v>0.47824218404194524</v>
      </c>
      <c r="J36" s="152">
        <v>0.7</v>
      </c>
    </row>
    <row r="37" spans="1:12" ht="12.75" customHeight="1" x14ac:dyDescent="0.2">
      <c r="A37" s="484">
        <v>2002</v>
      </c>
      <c r="B37" s="152">
        <v>91.063888386106711</v>
      </c>
      <c r="C37" s="152">
        <v>91.780339797648637</v>
      </c>
      <c r="D37" s="152">
        <v>91.4</v>
      </c>
      <c r="E37" s="152">
        <v>8.2840346353354857</v>
      </c>
      <c r="F37" s="152">
        <v>7.5936789989648856</v>
      </c>
      <c r="G37" s="152">
        <v>7.9</v>
      </c>
      <c r="H37" s="152">
        <v>0.65207697855773061</v>
      </c>
      <c r="I37" s="152">
        <v>0.62598120338547381</v>
      </c>
      <c r="J37" s="152">
        <v>0.6</v>
      </c>
    </row>
    <row r="38" spans="1:12" ht="12.75" customHeight="1" x14ac:dyDescent="0.2">
      <c r="A38" s="484">
        <v>2003</v>
      </c>
      <c r="B38" s="152">
        <v>92.54075250924916</v>
      </c>
      <c r="C38" s="152">
        <v>92.175756471730381</v>
      </c>
      <c r="D38" s="152">
        <v>92.4</v>
      </c>
      <c r="E38" s="152">
        <v>6.8950327008227896</v>
      </c>
      <c r="F38" s="152">
        <v>7.1294955137413396</v>
      </c>
      <c r="G38" s="152">
        <v>7</v>
      </c>
      <c r="H38" s="152">
        <v>0.56421478992682317</v>
      </c>
      <c r="I38" s="152">
        <v>0.69474801452853352</v>
      </c>
      <c r="J38" s="152">
        <v>0.6</v>
      </c>
    </row>
    <row r="39" spans="1:12" ht="12.75" customHeight="1" x14ac:dyDescent="0.2">
      <c r="A39" s="484">
        <v>2004</v>
      </c>
      <c r="B39" s="152">
        <v>92.069391762620569</v>
      </c>
      <c r="C39" s="152">
        <v>92.608145380819238</v>
      </c>
      <c r="D39" s="152">
        <v>92.3</v>
      </c>
      <c r="E39" s="152">
        <v>7.3998616502997505</v>
      </c>
      <c r="F39" s="152">
        <v>6.9375803489355334</v>
      </c>
      <c r="G39" s="152">
        <v>7.2</v>
      </c>
      <c r="H39" s="152">
        <v>0.53074658707970312</v>
      </c>
      <c r="I39" s="152">
        <v>0.45427427024504013</v>
      </c>
      <c r="J39" s="152">
        <v>0.5</v>
      </c>
    </row>
    <row r="40" spans="1:12" ht="12.75" customHeight="1" x14ac:dyDescent="0.2">
      <c r="A40" s="484">
        <v>2005</v>
      </c>
      <c r="B40" s="152">
        <v>92.312025993017983</v>
      </c>
      <c r="C40" s="152">
        <v>92.235554316587184</v>
      </c>
      <c r="D40" s="152">
        <v>92.3</v>
      </c>
      <c r="E40" s="152">
        <v>7.1791945560909953</v>
      </c>
      <c r="F40" s="152">
        <v>7.2135695941944507</v>
      </c>
      <c r="G40" s="152">
        <v>7.2</v>
      </c>
      <c r="H40" s="152">
        <v>0.50877945089176502</v>
      </c>
      <c r="I40" s="152">
        <v>0.55087608921747722</v>
      </c>
      <c r="J40" s="152">
        <v>0.5</v>
      </c>
    </row>
    <row r="41" spans="1:12" ht="12.75" customHeight="1" x14ac:dyDescent="0.2">
      <c r="A41" s="484">
        <v>2006</v>
      </c>
      <c r="B41" s="152">
        <v>92.074365672814125</v>
      </c>
      <c r="C41" s="152">
        <v>93.624513261248865</v>
      </c>
      <c r="D41" s="152">
        <v>92.8</v>
      </c>
      <c r="E41" s="152">
        <v>7.1840387791776452</v>
      </c>
      <c r="F41" s="152">
        <v>5.4949334678523156</v>
      </c>
      <c r="G41" s="152">
        <v>6.4</v>
      </c>
      <c r="H41" s="152">
        <v>0.74159554800811334</v>
      </c>
      <c r="I41" s="152">
        <v>0.88055327089953983</v>
      </c>
      <c r="J41" s="152">
        <v>0.8</v>
      </c>
    </row>
    <row r="42" spans="1:12" ht="12.75" customHeight="1" x14ac:dyDescent="0.2">
      <c r="A42" s="484">
        <v>2007</v>
      </c>
      <c r="B42" s="152">
        <v>93.194562272690334</v>
      </c>
      <c r="C42" s="152">
        <v>94.223338461784095</v>
      </c>
      <c r="D42" s="152">
        <v>93.7</v>
      </c>
      <c r="E42" s="152">
        <v>6.0344335735607668</v>
      </c>
      <c r="F42" s="152">
        <v>5.1804912269538042</v>
      </c>
      <c r="G42" s="152">
        <v>5.6</v>
      </c>
      <c r="H42" s="152">
        <v>0.77100415374935172</v>
      </c>
      <c r="I42" s="152">
        <v>0.5961703112609088</v>
      </c>
      <c r="J42" s="152">
        <v>0.7</v>
      </c>
      <c r="K42" s="223"/>
    </row>
    <row r="43" spans="1:12" ht="12.75" customHeight="1" x14ac:dyDescent="0.2">
      <c r="A43" s="484">
        <v>2008</v>
      </c>
      <c r="B43" s="152">
        <v>92.93146234551196</v>
      </c>
      <c r="C43" s="152">
        <v>93.840336857771064</v>
      </c>
      <c r="D43" s="152">
        <v>93.4</v>
      </c>
      <c r="E43" s="152">
        <v>6.6174760140848017</v>
      </c>
      <c r="F43" s="152">
        <v>5.3886169404418949</v>
      </c>
      <c r="G43" s="152">
        <v>6</v>
      </c>
      <c r="H43" s="152">
        <v>0.45106164040222024</v>
      </c>
      <c r="I43" s="152">
        <v>0.77104620178838701</v>
      </c>
      <c r="J43" s="152">
        <v>0.6</v>
      </c>
      <c r="K43" s="223"/>
    </row>
    <row r="44" spans="1:12" ht="12.75" customHeight="1" x14ac:dyDescent="0.2">
      <c r="A44" s="484">
        <v>2009</v>
      </c>
      <c r="B44" s="152">
        <v>90.480534955351928</v>
      </c>
      <c r="C44" s="152">
        <v>92.571627449740731</v>
      </c>
      <c r="D44" s="152">
        <v>91.5</v>
      </c>
      <c r="E44" s="152">
        <v>9.0372209761196594</v>
      </c>
      <c r="F44" s="152">
        <v>7.0864874464583991</v>
      </c>
      <c r="G44" s="152">
        <v>8.1</v>
      </c>
      <c r="H44" s="152">
        <v>0.48224406852858409</v>
      </c>
      <c r="I44" s="152">
        <v>0.34188510380086218</v>
      </c>
      <c r="J44" s="152">
        <v>0.4</v>
      </c>
      <c r="K44" s="223"/>
    </row>
    <row r="45" spans="1:12" ht="12.75" customHeight="1" x14ac:dyDescent="0.2">
      <c r="A45" s="484">
        <v>2010</v>
      </c>
      <c r="B45" s="152">
        <v>89.495035890712344</v>
      </c>
      <c r="C45" s="152">
        <v>93.000245554561744</v>
      </c>
      <c r="D45" s="152">
        <v>91.2</v>
      </c>
      <c r="E45" s="152">
        <v>9.9402348038774715</v>
      </c>
      <c r="F45" s="152">
        <v>6.6904542752745026</v>
      </c>
      <c r="G45" s="152">
        <v>8.4</v>
      </c>
      <c r="H45" s="152">
        <v>0.5647293054107021</v>
      </c>
      <c r="I45" s="152">
        <v>0.3093001701638799</v>
      </c>
      <c r="J45" s="152">
        <v>0.4</v>
      </c>
      <c r="K45" s="223"/>
    </row>
    <row r="46" spans="1:12" ht="12.75" customHeight="1" x14ac:dyDescent="0.2">
      <c r="A46" s="9">
        <v>2011</v>
      </c>
      <c r="B46" s="152">
        <v>89.613025515134822</v>
      </c>
      <c r="C46" s="152">
        <v>92.87215299006688</v>
      </c>
      <c r="D46" s="152">
        <v>91.2</v>
      </c>
      <c r="E46" s="152">
        <v>9.8859389077174615</v>
      </c>
      <c r="F46" s="152">
        <v>6.4925700677362199</v>
      </c>
      <c r="G46" s="152">
        <v>8.3000000000000007</v>
      </c>
      <c r="H46" s="152">
        <v>0.50103557714582059</v>
      </c>
      <c r="I46" s="152">
        <v>0.6352769421964779</v>
      </c>
      <c r="J46" s="152">
        <v>0.6</v>
      </c>
      <c r="K46" s="223"/>
    </row>
    <row r="47" spans="1:12" ht="12.75" customHeight="1" x14ac:dyDescent="0.2">
      <c r="A47" s="484" t="s">
        <v>89</v>
      </c>
      <c r="B47" s="152">
        <v>91.035191679347633</v>
      </c>
      <c r="C47" s="152">
        <v>94.203234515290589</v>
      </c>
      <c r="D47" s="152">
        <v>92.6</v>
      </c>
      <c r="E47" s="152">
        <v>8.2256352723481729</v>
      </c>
      <c r="F47" s="152">
        <v>5.5531568508813853</v>
      </c>
      <c r="G47" s="152">
        <v>6.9</v>
      </c>
      <c r="H47" s="152">
        <v>0.73917304830361463</v>
      </c>
      <c r="I47" s="152">
        <v>0.24360863382840559</v>
      </c>
      <c r="J47" s="152">
        <v>0.5</v>
      </c>
      <c r="K47" s="223"/>
    </row>
    <row r="48" spans="1:12" ht="12.75" customHeight="1" x14ac:dyDescent="0.2">
      <c r="A48" s="1199" t="s">
        <v>90</v>
      </c>
      <c r="B48" s="152">
        <v>91.480063437611562</v>
      </c>
      <c r="C48" s="152">
        <v>92.807247895052242</v>
      </c>
      <c r="D48" s="152">
        <v>92.1</v>
      </c>
      <c r="E48" s="152">
        <v>7.33827050437396</v>
      </c>
      <c r="F48" s="152">
        <v>6.5622414525859245</v>
      </c>
      <c r="G48" s="152">
        <v>6.9634176763643998</v>
      </c>
      <c r="H48" s="152">
        <v>1.181666058014295</v>
      </c>
      <c r="I48" s="152">
        <v>0.63051065236099912</v>
      </c>
      <c r="J48" s="152">
        <v>0.9</v>
      </c>
      <c r="K48" s="223"/>
      <c r="L48" s="1211"/>
    </row>
    <row r="49" spans="1:15" ht="12.75" customHeight="1" x14ac:dyDescent="0.2">
      <c r="A49" s="484">
        <v>2013</v>
      </c>
      <c r="B49" s="152">
        <v>91.974059126437851</v>
      </c>
      <c r="C49" s="152">
        <v>93.879290344081127</v>
      </c>
      <c r="D49" s="152">
        <v>92.9</v>
      </c>
      <c r="E49" s="152">
        <v>7.3257250114976955</v>
      </c>
      <c r="F49" s="152">
        <v>5.6785667614775521</v>
      </c>
      <c r="G49" s="152">
        <v>6.5539101470767402</v>
      </c>
      <c r="H49" s="152">
        <v>0.70021586206510533</v>
      </c>
      <c r="I49" s="152">
        <v>0.44214289444234439</v>
      </c>
      <c r="J49" s="152">
        <v>0.6</v>
      </c>
      <c r="K49" s="223"/>
      <c r="L49" s="1211"/>
    </row>
    <row r="50" spans="1:15" s="177" customFormat="1" ht="12.75" customHeight="1" x14ac:dyDescent="0.2">
      <c r="A50" s="484">
        <v>2014</v>
      </c>
      <c r="B50" s="152">
        <v>89.933149823043607</v>
      </c>
      <c r="C50" s="152">
        <v>91.677175283732694</v>
      </c>
      <c r="D50" s="152">
        <v>90.8</v>
      </c>
      <c r="E50" s="152">
        <v>8.8871411718442808</v>
      </c>
      <c r="F50" s="152">
        <v>7.27196300966793</v>
      </c>
      <c r="G50" s="152">
        <v>8.0966984472452204</v>
      </c>
      <c r="H50" s="152">
        <v>1.17970900511207</v>
      </c>
      <c r="I50" s="152">
        <v>1.0508617065994099</v>
      </c>
      <c r="J50" s="152">
        <v>1.1000000000000001</v>
      </c>
      <c r="K50" s="223"/>
      <c r="L50" s="1211"/>
      <c r="N50" s="901"/>
    </row>
    <row r="51" spans="1:15" s="177" customFormat="1" ht="12.75" customHeight="1" x14ac:dyDescent="0.2">
      <c r="A51" s="484">
        <v>2015</v>
      </c>
      <c r="B51" s="152">
        <v>90.916240660637001</v>
      </c>
      <c r="C51" s="152">
        <v>94.021739130434796</v>
      </c>
      <c r="D51" s="152">
        <v>92.4</v>
      </c>
      <c r="E51" s="152">
        <v>7.6681085332284704</v>
      </c>
      <c r="F51" s="152">
        <v>4.6404682274247504</v>
      </c>
      <c r="G51" s="152">
        <v>6.2607347226772196</v>
      </c>
      <c r="H51" s="152">
        <v>1.4156508061344899</v>
      </c>
      <c r="I51" s="152">
        <v>1.33779264214047</v>
      </c>
      <c r="J51" s="152">
        <v>1.4</v>
      </c>
      <c r="K51" s="223"/>
      <c r="L51" s="1211"/>
      <c r="M51" s="152"/>
      <c r="N51" s="901"/>
    </row>
    <row r="52" spans="1:15" s="177" customFormat="1" ht="12.75" customHeight="1" x14ac:dyDescent="0.2">
      <c r="A52" s="484">
        <v>2016</v>
      </c>
      <c r="B52" s="152">
        <v>92.879807186682257</v>
      </c>
      <c r="C52" s="152">
        <v>94.533877221231819</v>
      </c>
      <c r="D52" s="152">
        <v>93.3</v>
      </c>
      <c r="E52" s="152">
        <v>5.5241849527305105</v>
      </c>
      <c r="F52" s="152">
        <v>4.5674946803861198</v>
      </c>
      <c r="G52" s="152">
        <v>5.3891254732640101</v>
      </c>
      <c r="H52" s="152">
        <v>1.5960078605874204</v>
      </c>
      <c r="I52" s="152">
        <v>0.89862809838206059</v>
      </c>
      <c r="J52" s="152">
        <v>1.3</v>
      </c>
      <c r="K52" s="223"/>
      <c r="L52" s="1211"/>
      <c r="M52" s="152"/>
      <c r="N52" s="901"/>
    </row>
    <row r="53" spans="1:15" s="177" customFormat="1" ht="12.75" customHeight="1" x14ac:dyDescent="0.2">
      <c r="A53" s="484">
        <v>2017</v>
      </c>
      <c r="B53" s="152">
        <v>92.208649719379295</v>
      </c>
      <c r="C53" s="152">
        <v>93.476044852191606</v>
      </c>
      <c r="D53" s="152">
        <v>92.602873938602201</v>
      </c>
      <c r="E53" s="152">
        <v>6.5698250247606502</v>
      </c>
      <c r="F53" s="152">
        <v>5.3346924906557902</v>
      </c>
      <c r="G53" s="152">
        <v>6.1724363161332496</v>
      </c>
      <c r="H53" s="152">
        <v>1.22152525586002</v>
      </c>
      <c r="I53" s="152">
        <v>1.18926265715257</v>
      </c>
      <c r="J53" s="152">
        <v>1.22468974526453</v>
      </c>
      <c r="K53" s="223"/>
      <c r="L53" s="152"/>
      <c r="M53" s="152"/>
      <c r="N53" s="152"/>
      <c r="O53" s="152"/>
    </row>
    <row r="54" spans="1:15" s="177" customFormat="1" ht="12.75" customHeight="1" x14ac:dyDescent="0.2">
      <c r="A54" s="484">
        <v>2018</v>
      </c>
      <c r="B54" s="152">
        <v>90.401078137016697</v>
      </c>
      <c r="C54" s="152">
        <v>93.012032906919899</v>
      </c>
      <c r="D54" s="152">
        <v>91.485307100902901</v>
      </c>
      <c r="E54" s="152">
        <v>8.1260875217675306</v>
      </c>
      <c r="F54" s="152">
        <v>5.8560274896712601</v>
      </c>
      <c r="G54" s="152">
        <v>7.08772202867421</v>
      </c>
      <c r="H54" s="152">
        <v>1.4728343412157801</v>
      </c>
      <c r="I54" s="152">
        <v>1.13193960340884</v>
      </c>
      <c r="J54" s="152">
        <v>1.4269708704228601</v>
      </c>
      <c r="K54" s="223"/>
    </row>
    <row r="55" spans="1:15" s="37" customFormat="1" ht="6" customHeight="1" x14ac:dyDescent="0.25">
      <c r="A55" s="1205" t="s">
        <v>39</v>
      </c>
      <c r="B55" s="1107"/>
      <c r="C55" s="1107"/>
      <c r="D55" s="1107"/>
      <c r="E55" s="1107"/>
      <c r="F55" s="1107"/>
      <c r="G55" s="1107"/>
      <c r="H55" s="1107"/>
      <c r="I55" s="1107"/>
      <c r="J55" s="1107"/>
      <c r="K55" s="822"/>
    </row>
    <row r="56" spans="1:15" s="141" customFormat="1" ht="30" customHeight="1" x14ac:dyDescent="0.25">
      <c r="A56" s="1375" t="s">
        <v>218</v>
      </c>
      <c r="B56" s="1375"/>
      <c r="C56" s="1375"/>
      <c r="D56" s="1375"/>
      <c r="E56" s="1375"/>
      <c r="F56" s="1375"/>
      <c r="G56" s="1375"/>
      <c r="H56" s="1375"/>
      <c r="I56" s="1375"/>
      <c r="J56" s="1375"/>
      <c r="K56" s="72"/>
    </row>
    <row r="57" spans="1:15" s="141" customFormat="1" ht="6" customHeight="1" x14ac:dyDescent="0.25">
      <c r="A57" s="1198"/>
      <c r="B57" s="1198"/>
      <c r="C57" s="1198"/>
      <c r="D57" s="1198"/>
      <c r="E57" s="1198"/>
      <c r="F57" s="1198"/>
      <c r="G57" s="1198"/>
      <c r="H57" s="1198"/>
      <c r="I57" s="1198"/>
      <c r="J57" s="1198"/>
      <c r="K57" s="72"/>
    </row>
    <row r="58" spans="1:15" s="37" customFormat="1" ht="12.75" customHeight="1" x14ac:dyDescent="0.25">
      <c r="A58" s="1331" t="s">
        <v>194</v>
      </c>
      <c r="B58" s="1331"/>
      <c r="C58" s="1331"/>
      <c r="D58" s="1331"/>
      <c r="E58" s="1331"/>
      <c r="F58" s="1331"/>
      <c r="G58" s="1331"/>
      <c r="H58" s="1331"/>
      <c r="I58" s="1331"/>
      <c r="J58" s="1331"/>
      <c r="K58" s="1199"/>
    </row>
  </sheetData>
  <mergeCells count="8">
    <mergeCell ref="L1:O1"/>
    <mergeCell ref="A58:J58"/>
    <mergeCell ref="H1:J1"/>
    <mergeCell ref="A2:J2"/>
    <mergeCell ref="B3:D3"/>
    <mergeCell ref="E3:G3"/>
    <mergeCell ref="H3:J3"/>
    <mergeCell ref="A56:J56"/>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Q27"/>
  <sheetViews>
    <sheetView workbookViewId="0">
      <pane ySplit="4" topLeftCell="A5" activePane="bottomLeft" state="frozen"/>
      <selection activeCell="K27" sqref="K27"/>
      <selection pane="bottomLeft" activeCell="L1" sqref="L1:O1"/>
    </sheetView>
  </sheetViews>
  <sheetFormatPr defaultColWidth="9.140625" defaultRowHeight="12.75" x14ac:dyDescent="0.2"/>
  <cols>
    <col min="1" max="10" width="6.7109375" style="1199" customWidth="1"/>
    <col min="11" max="26" width="8.7109375" style="1199" customWidth="1"/>
    <col min="27" max="16384" width="9.140625" style="1199"/>
  </cols>
  <sheetData>
    <row r="1" spans="1:17" s="74" customFormat="1" ht="30" customHeight="1" x14ac:dyDescent="0.25">
      <c r="A1" s="84"/>
      <c r="B1" s="1195"/>
      <c r="C1" s="1195"/>
      <c r="D1" s="1195"/>
      <c r="E1" s="1195"/>
      <c r="F1" s="1195"/>
      <c r="G1" s="1195"/>
      <c r="H1" s="1321" t="s">
        <v>200</v>
      </c>
      <c r="I1" s="1322"/>
      <c r="J1" s="1322"/>
      <c r="K1" s="1195"/>
      <c r="L1" s="1311" t="s">
        <v>328</v>
      </c>
      <c r="M1" s="1311"/>
      <c r="N1" s="1312"/>
      <c r="O1" s="1312"/>
    </row>
    <row r="2" spans="1:17" s="1200" customFormat="1" ht="30" customHeight="1" x14ac:dyDescent="0.2">
      <c r="A2" s="1317" t="s">
        <v>410</v>
      </c>
      <c r="B2" s="1317"/>
      <c r="C2" s="1317"/>
      <c r="D2" s="1317"/>
      <c r="E2" s="1317"/>
      <c r="F2" s="1317"/>
      <c r="G2" s="1317"/>
      <c r="H2" s="1317"/>
      <c r="I2" s="1317"/>
      <c r="J2" s="1317"/>
    </row>
    <row r="3" spans="1:17" ht="15" customHeight="1" x14ac:dyDescent="0.2">
      <c r="B3" s="1373" t="s">
        <v>25</v>
      </c>
      <c r="C3" s="1373"/>
      <c r="D3" s="1373"/>
      <c r="E3" s="1373" t="s">
        <v>26</v>
      </c>
      <c r="F3" s="1373"/>
      <c r="G3" s="1373"/>
      <c r="H3" s="1373" t="s">
        <v>35</v>
      </c>
      <c r="I3" s="1373"/>
      <c r="J3" s="1373"/>
    </row>
    <row r="4" spans="1:17" ht="15" customHeight="1" x14ac:dyDescent="0.2">
      <c r="A4" s="1199" t="s">
        <v>39</v>
      </c>
      <c r="B4" s="1195" t="s">
        <v>28</v>
      </c>
      <c r="C4" s="1195" t="s">
        <v>29</v>
      </c>
      <c r="D4" s="1195" t="s">
        <v>382</v>
      </c>
      <c r="E4" s="1195" t="s">
        <v>28</v>
      </c>
      <c r="F4" s="1195" t="s">
        <v>29</v>
      </c>
      <c r="G4" s="1195" t="s">
        <v>382</v>
      </c>
      <c r="H4" s="1195" t="s">
        <v>28</v>
      </c>
      <c r="I4" s="1195" t="s">
        <v>29</v>
      </c>
      <c r="J4" s="1195" t="s">
        <v>382</v>
      </c>
    </row>
    <row r="5" spans="1:17" ht="6" customHeight="1" x14ac:dyDescent="0.2">
      <c r="A5" s="1203"/>
      <c r="B5" s="1210"/>
      <c r="C5" s="1210"/>
      <c r="D5" s="1210"/>
      <c r="E5" s="1210"/>
      <c r="F5" s="1210"/>
      <c r="G5" s="1210"/>
      <c r="H5" s="1210"/>
      <c r="I5" s="1210"/>
      <c r="J5" s="75"/>
    </row>
    <row r="6" spans="1:17" ht="12.75" customHeight="1" x14ac:dyDescent="0.2">
      <c r="A6" s="484">
        <v>2004</v>
      </c>
      <c r="B6" s="81">
        <v>83.293031749196317</v>
      </c>
      <c r="C6" s="81">
        <v>86.902935049903135</v>
      </c>
      <c r="D6" s="81">
        <v>85</v>
      </c>
      <c r="E6" s="81">
        <v>16.260255254246893</v>
      </c>
      <c r="F6" s="81">
        <v>12.872179099677862</v>
      </c>
      <c r="G6" s="81">
        <v>14.6</v>
      </c>
      <c r="H6" s="81">
        <v>0.4467129965555976</v>
      </c>
      <c r="I6" s="81">
        <v>0.22488585041909945</v>
      </c>
      <c r="J6" s="81">
        <v>0.3</v>
      </c>
      <c r="L6" s="252"/>
    </row>
    <row r="7" spans="1:17" ht="12.75" customHeight="1" x14ac:dyDescent="0.2">
      <c r="A7" s="484">
        <v>2005</v>
      </c>
      <c r="B7" s="81">
        <v>82.605410885918829</v>
      </c>
      <c r="C7" s="81">
        <v>86.917293317032858</v>
      </c>
      <c r="D7" s="81">
        <v>84.7</v>
      </c>
      <c r="E7" s="81">
        <v>16.779552715535992</v>
      </c>
      <c r="F7" s="81">
        <v>12.69333532903301</v>
      </c>
      <c r="G7" s="81">
        <v>14.8</v>
      </c>
      <c r="H7" s="81">
        <v>0.61503639854522263</v>
      </c>
      <c r="I7" s="81">
        <v>0.38937135393493633</v>
      </c>
      <c r="J7" s="81">
        <v>0.5</v>
      </c>
      <c r="L7" s="252"/>
    </row>
    <row r="8" spans="1:17" ht="12.75" customHeight="1" x14ac:dyDescent="0.2">
      <c r="A8" s="9">
        <v>2006</v>
      </c>
      <c r="B8" s="81">
        <v>82.616877386089911</v>
      </c>
      <c r="C8" s="81">
        <v>85.514276550870306</v>
      </c>
      <c r="D8" s="81">
        <v>84</v>
      </c>
      <c r="E8" s="81">
        <v>16.851483890022827</v>
      </c>
      <c r="F8" s="81">
        <v>13.958791508692126</v>
      </c>
      <c r="G8" s="81">
        <v>15.4</v>
      </c>
      <c r="H8" s="81">
        <v>0.53163872388701372</v>
      </c>
      <c r="I8" s="81">
        <v>0.52693194043819447</v>
      </c>
      <c r="J8" s="81">
        <v>0.5</v>
      </c>
      <c r="L8" s="252"/>
    </row>
    <row r="9" spans="1:17" ht="12.75" customHeight="1" x14ac:dyDescent="0.2">
      <c r="A9" s="484">
        <v>2007</v>
      </c>
      <c r="B9" s="81">
        <v>81.903115243335023</v>
      </c>
      <c r="C9" s="81">
        <v>86.403241734223769</v>
      </c>
      <c r="D9" s="81">
        <v>84.1</v>
      </c>
      <c r="E9" s="81">
        <v>17.505413851241062</v>
      </c>
      <c r="F9" s="81">
        <v>13.439470357526911</v>
      </c>
      <c r="G9" s="81">
        <v>15.5</v>
      </c>
      <c r="H9" s="81">
        <v>0.59147090542401237</v>
      </c>
      <c r="I9" s="81">
        <v>0.15728790824850561</v>
      </c>
      <c r="J9" s="81">
        <v>0.4</v>
      </c>
      <c r="L9" s="252"/>
    </row>
    <row r="10" spans="1:17" ht="12.75" customHeight="1" x14ac:dyDescent="0.2">
      <c r="A10" s="484">
        <v>2008</v>
      </c>
      <c r="B10" s="81">
        <v>82.871994610312612</v>
      </c>
      <c r="C10" s="81">
        <v>86.046983746058402</v>
      </c>
      <c r="D10" s="81">
        <v>84.4</v>
      </c>
      <c r="E10" s="81">
        <v>16.707865087454614</v>
      </c>
      <c r="F10" s="81">
        <v>13.654553304714579</v>
      </c>
      <c r="G10" s="81">
        <v>15.3</v>
      </c>
      <c r="H10" s="81">
        <v>0.42014030223310828</v>
      </c>
      <c r="I10" s="81">
        <v>0.29846294922805272</v>
      </c>
      <c r="J10" s="81">
        <v>0.4</v>
      </c>
      <c r="L10" s="252"/>
    </row>
    <row r="11" spans="1:17" ht="12.75" customHeight="1" x14ac:dyDescent="0.2">
      <c r="A11" s="484">
        <v>2009</v>
      </c>
      <c r="B11" s="81">
        <v>81.487257970761348</v>
      </c>
      <c r="C11" s="81">
        <v>84.122998830277709</v>
      </c>
      <c r="D11" s="81">
        <v>82.8</v>
      </c>
      <c r="E11" s="81">
        <v>18.271773751911336</v>
      </c>
      <c r="F11" s="81">
        <v>15.504092873362799</v>
      </c>
      <c r="G11" s="81">
        <v>16.899999999999999</v>
      </c>
      <c r="H11" s="81">
        <v>0.24096827732651557</v>
      </c>
      <c r="I11" s="81">
        <v>0.3729082963582977</v>
      </c>
      <c r="J11" s="81">
        <v>0.3</v>
      </c>
      <c r="L11" s="252"/>
    </row>
    <row r="12" spans="1:17" ht="12.75" customHeight="1" x14ac:dyDescent="0.2">
      <c r="A12" s="484">
        <v>2010</v>
      </c>
      <c r="B12" s="81">
        <v>78.75042087918203</v>
      </c>
      <c r="C12" s="81">
        <v>84.582904812574341</v>
      </c>
      <c r="D12" s="81">
        <v>81.5</v>
      </c>
      <c r="E12" s="81">
        <v>20.811537572248017</v>
      </c>
      <c r="F12" s="81">
        <v>15.031666669875129</v>
      </c>
      <c r="G12" s="81">
        <v>18</v>
      </c>
      <c r="H12" s="81">
        <v>0.43804154857098132</v>
      </c>
      <c r="I12" s="81">
        <v>0.38542851755045177</v>
      </c>
      <c r="J12" s="81">
        <v>0.4</v>
      </c>
      <c r="L12" s="252"/>
      <c r="M12" s="252"/>
      <c r="N12" s="252"/>
      <c r="O12" s="252"/>
      <c r="P12" s="252"/>
      <c r="Q12" s="252"/>
    </row>
    <row r="13" spans="1:17" ht="12.75" customHeight="1" x14ac:dyDescent="0.2">
      <c r="A13" s="9">
        <v>2011</v>
      </c>
      <c r="B13" s="81">
        <v>79.404994320241812</v>
      </c>
      <c r="C13" s="81">
        <v>85.971639503661422</v>
      </c>
      <c r="D13" s="81">
        <v>82.6</v>
      </c>
      <c r="E13" s="81">
        <v>20.224723989314867</v>
      </c>
      <c r="F13" s="81">
        <v>13.595794784188231</v>
      </c>
      <c r="G13" s="81">
        <v>17</v>
      </c>
      <c r="H13" s="81">
        <v>0.37028169044400316</v>
      </c>
      <c r="I13" s="81">
        <v>0.4325657121507403</v>
      </c>
      <c r="J13" s="81">
        <v>0.4</v>
      </c>
      <c r="L13" s="252"/>
      <c r="M13" s="252"/>
      <c r="N13" s="252"/>
      <c r="O13" s="252"/>
      <c r="P13" s="252"/>
      <c r="Q13" s="252"/>
    </row>
    <row r="14" spans="1:17" ht="12.75" customHeight="1" x14ac:dyDescent="0.2">
      <c r="A14" s="484" t="s">
        <v>89</v>
      </c>
      <c r="B14" s="81">
        <v>79.372560181258791</v>
      </c>
      <c r="C14" s="81">
        <v>84.714871387544548</v>
      </c>
      <c r="D14" s="81">
        <v>82</v>
      </c>
      <c r="E14" s="81">
        <v>20.031412696345523</v>
      </c>
      <c r="F14" s="81">
        <v>14.85176668487359</v>
      </c>
      <c r="G14" s="81">
        <v>17.5</v>
      </c>
      <c r="H14" s="81">
        <v>0.59602712239464906</v>
      </c>
      <c r="I14" s="81">
        <v>0.43336192758029796</v>
      </c>
      <c r="J14" s="81">
        <v>0.5</v>
      </c>
      <c r="L14" s="81"/>
      <c r="M14" s="252"/>
      <c r="N14" s="252"/>
      <c r="O14" s="252"/>
      <c r="P14" s="252"/>
      <c r="Q14" s="252"/>
    </row>
    <row r="15" spans="1:17" ht="12.75" customHeight="1" x14ac:dyDescent="0.2">
      <c r="A15" s="484" t="s">
        <v>90</v>
      </c>
      <c r="B15" s="81">
        <v>78.940068209968771</v>
      </c>
      <c r="C15" s="81">
        <v>84.536176086546746</v>
      </c>
      <c r="D15" s="81">
        <v>81.7</v>
      </c>
      <c r="E15" s="81">
        <v>19.683929579253988</v>
      </c>
      <c r="F15" s="81">
        <v>14.565476017516554</v>
      </c>
      <c r="G15" s="81">
        <v>17.198151659374901</v>
      </c>
      <c r="H15" s="81">
        <v>1.3760022107767873</v>
      </c>
      <c r="I15" s="81">
        <v>0.89834789593698805</v>
      </c>
      <c r="J15" s="81">
        <v>1.1000000000000001</v>
      </c>
      <c r="M15" s="1212"/>
      <c r="N15" s="252"/>
      <c r="O15" s="252"/>
      <c r="P15" s="252"/>
      <c r="Q15" s="252"/>
    </row>
    <row r="16" spans="1:17" ht="12.75" customHeight="1" x14ac:dyDescent="0.2">
      <c r="A16" s="484">
        <v>2013</v>
      </c>
      <c r="B16" s="81">
        <v>79.071642403771492</v>
      </c>
      <c r="C16" s="81">
        <v>85.476350726401151</v>
      </c>
      <c r="D16" s="81">
        <v>82.1</v>
      </c>
      <c r="E16" s="81">
        <v>19.357275857168705</v>
      </c>
      <c r="F16" s="81">
        <v>13.812019904436262</v>
      </c>
      <c r="G16" s="81">
        <v>16.7351406220005</v>
      </c>
      <c r="H16" s="81">
        <v>1.5710817390599967</v>
      </c>
      <c r="I16" s="81">
        <v>0.71162936916182573</v>
      </c>
      <c r="J16" s="81">
        <v>1.2</v>
      </c>
      <c r="M16" s="1212"/>
    </row>
    <row r="17" spans="1:13" ht="12.75" customHeight="1" x14ac:dyDescent="0.2">
      <c r="A17" s="484">
        <v>2014</v>
      </c>
      <c r="B17" s="81">
        <v>78.7848101265823</v>
      </c>
      <c r="C17" s="81">
        <v>84.902597402597394</v>
      </c>
      <c r="D17" s="81">
        <v>81.7</v>
      </c>
      <c r="E17" s="81">
        <v>20.050632911392398</v>
      </c>
      <c r="F17" s="81">
        <v>14.3939393939394</v>
      </c>
      <c r="G17" s="81">
        <v>17.327789895732401</v>
      </c>
      <c r="H17" s="81">
        <v>1.16455696202532</v>
      </c>
      <c r="I17" s="81">
        <v>0.70346320346320301</v>
      </c>
      <c r="J17" s="81">
        <v>0.9</v>
      </c>
      <c r="M17" s="1212"/>
    </row>
    <row r="18" spans="1:13" ht="12.75" customHeight="1" x14ac:dyDescent="0.2">
      <c r="A18" s="484">
        <v>2015</v>
      </c>
      <c r="B18" s="81">
        <v>81.612903225806406</v>
      </c>
      <c r="C18" s="81">
        <v>85.2221667498752</v>
      </c>
      <c r="D18" s="81">
        <v>83.3</v>
      </c>
      <c r="E18" s="81">
        <v>16.866359447004601</v>
      </c>
      <c r="F18" s="81">
        <v>13.5796305541687</v>
      </c>
      <c r="G18" s="81">
        <v>15.3289847010379</v>
      </c>
      <c r="H18" s="81">
        <v>1.5207373271889399</v>
      </c>
      <c r="I18" s="81">
        <v>1.1982026959560701</v>
      </c>
      <c r="J18" s="81">
        <v>1.4</v>
      </c>
      <c r="M18" s="1212"/>
    </row>
    <row r="19" spans="1:13" ht="12.75" customHeight="1" x14ac:dyDescent="0.2">
      <c r="A19" s="484">
        <v>2016</v>
      </c>
      <c r="B19" s="81">
        <v>76.903683574146655</v>
      </c>
      <c r="C19" s="81">
        <v>84.935458581902395</v>
      </c>
      <c r="D19" s="81">
        <v>80.400000000000006</v>
      </c>
      <c r="E19" s="81">
        <v>20.888307602018113</v>
      </c>
      <c r="F19" s="81">
        <v>14.00475017020991</v>
      </c>
      <c r="G19" s="81">
        <v>17.868406395223602</v>
      </c>
      <c r="H19" s="81">
        <v>2.2080088238358573</v>
      </c>
      <c r="I19" s="81">
        <v>1.0597912478882596</v>
      </c>
      <c r="J19" s="81">
        <v>1.8</v>
      </c>
      <c r="M19" s="1212"/>
    </row>
    <row r="20" spans="1:13" ht="12.75" customHeight="1" x14ac:dyDescent="0.2">
      <c r="A20" s="484">
        <v>2017</v>
      </c>
      <c r="B20" s="81">
        <v>79.1790006393135</v>
      </c>
      <c r="C20" s="81">
        <v>85.227095596477099</v>
      </c>
      <c r="D20" s="81">
        <v>81.863443207559598</v>
      </c>
      <c r="E20" s="81">
        <v>19.5293722597021</v>
      </c>
      <c r="F20" s="81">
        <v>13.885184377589701</v>
      </c>
      <c r="G20" s="81">
        <v>17.0281756459012</v>
      </c>
      <c r="H20" s="81">
        <v>1.2916271009843401</v>
      </c>
      <c r="I20" s="81">
        <v>0.88772002593325805</v>
      </c>
      <c r="J20" s="81">
        <v>1.10838114653918</v>
      </c>
      <c r="K20" s="180"/>
      <c r="M20" s="1212"/>
    </row>
    <row r="21" spans="1:13" ht="12.75" customHeight="1" x14ac:dyDescent="0.2">
      <c r="A21" s="484">
        <v>2018</v>
      </c>
      <c r="B21" s="81">
        <v>81.196862479960203</v>
      </c>
      <c r="C21" s="81">
        <v>85.059324017278797</v>
      </c>
      <c r="D21" s="81">
        <v>82.936078639510797</v>
      </c>
      <c r="E21" s="81">
        <v>17.311954454302398</v>
      </c>
      <c r="F21" s="81">
        <v>13.9746007298424</v>
      </c>
      <c r="G21" s="81">
        <v>15.7716389278637</v>
      </c>
      <c r="H21" s="81">
        <v>1.4911830657373799</v>
      </c>
      <c r="I21" s="81">
        <v>0.96607525287875595</v>
      </c>
      <c r="J21" s="81">
        <v>1.2922824326254101</v>
      </c>
      <c r="K21" s="180"/>
      <c r="L21" s="252"/>
    </row>
    <row r="22" spans="1:13" s="37" customFormat="1" ht="6" customHeight="1" x14ac:dyDescent="0.25">
      <c r="A22" s="1203" t="s">
        <v>39</v>
      </c>
      <c r="B22" s="1208"/>
      <c r="C22" s="1208"/>
      <c r="D22" s="1208"/>
      <c r="E22" s="1213"/>
      <c r="F22" s="1213"/>
      <c r="G22" s="1213"/>
      <c r="H22" s="1208"/>
      <c r="I22" s="1208"/>
      <c r="J22" s="1208"/>
      <c r="K22" s="1195"/>
    </row>
    <row r="23" spans="1:13" s="37" customFormat="1" ht="12.75" customHeight="1" x14ac:dyDescent="0.25">
      <c r="A23" s="1331" t="s">
        <v>194</v>
      </c>
      <c r="B23" s="1331"/>
      <c r="C23" s="1331"/>
      <c r="D23" s="1331"/>
      <c r="E23" s="1331"/>
      <c r="F23" s="1331"/>
      <c r="G23" s="1331"/>
      <c r="H23" s="1331"/>
      <c r="I23" s="1331"/>
      <c r="J23" s="1331"/>
      <c r="K23" s="1199"/>
    </row>
    <row r="26" spans="1:13" x14ac:dyDescent="0.2">
      <c r="B26" s="81"/>
      <c r="C26" s="81"/>
      <c r="D26" s="81"/>
      <c r="E26" s="81"/>
      <c r="F26" s="81"/>
      <c r="G26" s="81"/>
    </row>
    <row r="27" spans="1:13" x14ac:dyDescent="0.2">
      <c r="B27" s="81"/>
      <c r="C27" s="81"/>
      <c r="D27" s="81"/>
      <c r="E27" s="81"/>
      <c r="F27" s="81"/>
      <c r="G27" s="81"/>
    </row>
  </sheetData>
  <mergeCells count="7">
    <mergeCell ref="L1:O1"/>
    <mergeCell ref="A23:J23"/>
    <mergeCell ref="H1:J1"/>
    <mergeCell ref="A2:J2"/>
    <mergeCell ref="B3:D3"/>
    <mergeCell ref="E3:G3"/>
    <mergeCell ref="H3:J3"/>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O29"/>
  <sheetViews>
    <sheetView workbookViewId="0">
      <pane ySplit="4" topLeftCell="A5" activePane="bottomLeft" state="frozen"/>
      <selection activeCell="K27" sqref="K27"/>
      <selection pane="bottomLeft" activeCell="L1" sqref="L1:O1"/>
    </sheetView>
  </sheetViews>
  <sheetFormatPr defaultColWidth="9.140625" defaultRowHeight="12.75" x14ac:dyDescent="0.2"/>
  <cols>
    <col min="1" max="10" width="6.7109375" style="1199" customWidth="1"/>
    <col min="11" max="29" width="8.7109375" style="1199" customWidth="1"/>
    <col min="30" max="16384" width="9.140625" style="1199"/>
  </cols>
  <sheetData>
    <row r="1" spans="1:15" s="74" customFormat="1" ht="30" customHeight="1" x14ac:dyDescent="0.25">
      <c r="A1" s="84"/>
      <c r="B1" s="1195"/>
      <c r="C1" s="1195"/>
      <c r="D1" s="1195"/>
      <c r="E1" s="1195"/>
      <c r="H1" s="1321" t="s">
        <v>200</v>
      </c>
      <c r="I1" s="1322"/>
      <c r="J1" s="1322"/>
      <c r="L1" s="1311" t="s">
        <v>328</v>
      </c>
      <c r="M1" s="1311"/>
      <c r="N1" s="1312"/>
      <c r="O1" s="1312"/>
    </row>
    <row r="2" spans="1:15" s="1200" customFormat="1" ht="30" customHeight="1" x14ac:dyDescent="0.2">
      <c r="A2" s="1317" t="s">
        <v>445</v>
      </c>
      <c r="B2" s="1317"/>
      <c r="C2" s="1317"/>
      <c r="D2" s="1317"/>
      <c r="E2" s="1317"/>
      <c r="F2" s="1317"/>
      <c r="G2" s="1317"/>
      <c r="H2" s="1317"/>
      <c r="I2" s="1317"/>
      <c r="J2" s="1317"/>
    </row>
    <row r="3" spans="1:15" ht="15" customHeight="1" x14ac:dyDescent="0.2">
      <c r="B3" s="1373" t="s">
        <v>25</v>
      </c>
      <c r="C3" s="1373"/>
      <c r="D3" s="1373"/>
      <c r="E3" s="1373" t="s">
        <v>26</v>
      </c>
      <c r="F3" s="1373"/>
      <c r="G3" s="1373"/>
      <c r="H3" s="1373" t="s">
        <v>35</v>
      </c>
      <c r="I3" s="1373"/>
      <c r="J3" s="1373"/>
    </row>
    <row r="4" spans="1:15" ht="15" customHeight="1" x14ac:dyDescent="0.2">
      <c r="A4" s="1199" t="s">
        <v>39</v>
      </c>
      <c r="B4" s="1195" t="s">
        <v>28</v>
      </c>
      <c r="C4" s="1195" t="s">
        <v>29</v>
      </c>
      <c r="D4" s="1195" t="s">
        <v>382</v>
      </c>
      <c r="E4" s="1195" t="s">
        <v>28</v>
      </c>
      <c r="F4" s="1195" t="s">
        <v>29</v>
      </c>
      <c r="G4" s="1195" t="s">
        <v>382</v>
      </c>
      <c r="H4" s="1195" t="s">
        <v>28</v>
      </c>
      <c r="I4" s="1195" t="s">
        <v>29</v>
      </c>
      <c r="J4" s="1195" t="s">
        <v>382</v>
      </c>
    </row>
    <row r="5" spans="1:15" ht="6" customHeight="1" x14ac:dyDescent="0.2">
      <c r="A5" s="1203"/>
      <c r="B5" s="1214"/>
      <c r="C5" s="1214"/>
      <c r="D5" s="1214"/>
      <c r="E5" s="1214"/>
      <c r="F5" s="1214"/>
      <c r="G5" s="1214"/>
      <c r="H5" s="1214"/>
      <c r="I5" s="1214"/>
      <c r="J5" s="26"/>
    </row>
    <row r="6" spans="1:15" ht="12.75" customHeight="1" x14ac:dyDescent="0.2">
      <c r="A6" s="484">
        <v>2007</v>
      </c>
      <c r="B6" s="152">
        <v>94.502278921833266</v>
      </c>
      <c r="C6" s="152">
        <v>94.823260409734644</v>
      </c>
      <c r="D6" s="152">
        <v>94.6</v>
      </c>
      <c r="E6" s="152">
        <v>4.3523450498777869</v>
      </c>
      <c r="F6" s="152">
        <v>4.3401535069303803</v>
      </c>
      <c r="G6" s="152">
        <v>4.4000000000000004</v>
      </c>
      <c r="H6" s="152">
        <v>1.1453760282893173</v>
      </c>
      <c r="I6" s="152">
        <v>0.83658608333391971</v>
      </c>
      <c r="J6" s="152">
        <v>1</v>
      </c>
    </row>
    <row r="7" spans="1:15" ht="12.75" customHeight="1" x14ac:dyDescent="0.2">
      <c r="A7" s="484">
        <v>2008</v>
      </c>
      <c r="B7" s="152">
        <v>94.199411533149629</v>
      </c>
      <c r="C7" s="152">
        <v>94.869459813399985</v>
      </c>
      <c r="D7" s="152">
        <v>94.5</v>
      </c>
      <c r="E7" s="152">
        <v>4.9460848808626734</v>
      </c>
      <c r="F7" s="152">
        <v>3.9508406121892068</v>
      </c>
      <c r="G7" s="152">
        <v>4.5</v>
      </c>
      <c r="H7" s="152">
        <v>0.85450358598696852</v>
      </c>
      <c r="I7" s="152">
        <v>1.1796995744119365</v>
      </c>
      <c r="J7" s="152">
        <v>1</v>
      </c>
    </row>
    <row r="8" spans="1:15" ht="12.75" customHeight="1" x14ac:dyDescent="0.2">
      <c r="A8" s="484">
        <v>2009</v>
      </c>
      <c r="B8" s="152">
        <v>92.400108944957665</v>
      </c>
      <c r="C8" s="152">
        <v>94.367256317383564</v>
      </c>
      <c r="D8" s="152">
        <v>93.4</v>
      </c>
      <c r="E8" s="152">
        <v>6.840335587508763</v>
      </c>
      <c r="F8" s="152">
        <v>4.7559645972865283</v>
      </c>
      <c r="G8" s="152">
        <v>5.8</v>
      </c>
      <c r="H8" s="152">
        <v>0.75955546753369552</v>
      </c>
      <c r="I8" s="152">
        <v>0.87677908532998394</v>
      </c>
      <c r="J8" s="152">
        <v>0.8</v>
      </c>
    </row>
    <row r="9" spans="1:15" ht="12.75" customHeight="1" x14ac:dyDescent="0.2">
      <c r="A9" s="484">
        <v>2010</v>
      </c>
      <c r="B9" s="152">
        <v>91.219093789394464</v>
      </c>
      <c r="C9" s="152">
        <v>94.343341235873197</v>
      </c>
      <c r="D9" s="152">
        <v>92.7</v>
      </c>
      <c r="E9" s="152">
        <v>7.8556248047936945</v>
      </c>
      <c r="F9" s="152">
        <v>4.7757232583010252</v>
      </c>
      <c r="G9" s="152">
        <v>6.4</v>
      </c>
      <c r="H9" s="152">
        <v>0.92528140581229679</v>
      </c>
      <c r="I9" s="152">
        <v>0.88093550582589264</v>
      </c>
      <c r="J9" s="152">
        <v>0.9</v>
      </c>
    </row>
    <row r="10" spans="1:15" ht="12.75" customHeight="1" x14ac:dyDescent="0.2">
      <c r="A10" s="9">
        <v>2011</v>
      </c>
      <c r="B10" s="152">
        <v>92.044222080175686</v>
      </c>
      <c r="C10" s="152">
        <v>94.450434389969402</v>
      </c>
      <c r="D10" s="152">
        <v>93.2</v>
      </c>
      <c r="E10" s="152">
        <v>7.0053380644074572</v>
      </c>
      <c r="F10" s="152">
        <v>4.1870601370516001</v>
      </c>
      <c r="G10" s="152">
        <v>5.7</v>
      </c>
      <c r="H10" s="152">
        <v>0.95043985541538412</v>
      </c>
      <c r="I10" s="152">
        <v>1.3625054729786752</v>
      </c>
      <c r="J10" s="152">
        <v>1.1000000000000001</v>
      </c>
    </row>
    <row r="11" spans="1:15" ht="12.75" customHeight="1" x14ac:dyDescent="0.2">
      <c r="A11" s="484" t="s">
        <v>89</v>
      </c>
      <c r="B11" s="152">
        <v>93.079023072555984</v>
      </c>
      <c r="C11" s="152">
        <v>95.267419356194765</v>
      </c>
      <c r="D11" s="152">
        <v>94.1</v>
      </c>
      <c r="E11" s="152">
        <v>5.6321773443738943</v>
      </c>
      <c r="F11" s="152">
        <v>4.2059748156042049</v>
      </c>
      <c r="G11" s="152">
        <v>5</v>
      </c>
      <c r="H11" s="152">
        <v>1.2887995830696846</v>
      </c>
      <c r="I11" s="152">
        <v>0.52660582820134838</v>
      </c>
      <c r="J11" s="152">
        <v>0.9</v>
      </c>
    </row>
    <row r="12" spans="1:15" ht="12.75" customHeight="1" x14ac:dyDescent="0.2">
      <c r="A12" s="1199" t="s">
        <v>90</v>
      </c>
      <c r="B12" s="152">
        <v>92.960183445656014</v>
      </c>
      <c r="C12" s="152">
        <v>93.976005799218669</v>
      </c>
      <c r="D12" s="152">
        <v>93.5</v>
      </c>
      <c r="E12" s="152">
        <v>5.858150496329471</v>
      </c>
      <c r="F12" s="152">
        <v>5.3934835484196704</v>
      </c>
      <c r="G12" s="152">
        <v>5.6</v>
      </c>
      <c r="H12" s="152">
        <v>1.181666058014295</v>
      </c>
      <c r="I12" s="152">
        <v>0.63051065236099912</v>
      </c>
      <c r="J12" s="152">
        <v>0.9</v>
      </c>
    </row>
    <row r="13" spans="1:15" ht="12.75" customHeight="1" x14ac:dyDescent="0.2">
      <c r="A13" s="484">
        <v>2013</v>
      </c>
      <c r="B13" s="152">
        <v>93.769294940866047</v>
      </c>
      <c r="C13" s="152">
        <v>95.124366160710167</v>
      </c>
      <c r="D13" s="152">
        <v>94.4</v>
      </c>
      <c r="E13" s="152">
        <v>5.5304891970693477</v>
      </c>
      <c r="F13" s="152">
        <v>4.4334909448483177</v>
      </c>
      <c r="G13" s="152">
        <v>5</v>
      </c>
      <c r="H13" s="152">
        <v>0.70021586206510533</v>
      </c>
      <c r="I13" s="152">
        <v>0.44214289444234439</v>
      </c>
      <c r="J13" s="152">
        <v>0.6</v>
      </c>
    </row>
    <row r="14" spans="1:15" ht="12.75" customHeight="1" x14ac:dyDescent="0.2">
      <c r="A14" s="484">
        <v>2014</v>
      </c>
      <c r="B14" s="152">
        <v>91.7813605977192</v>
      </c>
      <c r="C14" s="152">
        <v>92.854140395124006</v>
      </c>
      <c r="D14" s="152">
        <v>92.3</v>
      </c>
      <c r="E14" s="152">
        <v>7.0389303971687003</v>
      </c>
      <c r="F14" s="152">
        <v>6.0949978982765902</v>
      </c>
      <c r="G14" s="152">
        <v>6.6</v>
      </c>
      <c r="H14" s="152">
        <v>1.16697310791311</v>
      </c>
      <c r="I14" s="152">
        <v>1.0457975470769301</v>
      </c>
      <c r="J14" s="152">
        <v>1.1000000000000001</v>
      </c>
    </row>
    <row r="15" spans="1:15" ht="12.75" customHeight="1" x14ac:dyDescent="0.2">
      <c r="A15" s="484">
        <v>2015</v>
      </c>
      <c r="B15" s="152">
        <v>92.187044022279295</v>
      </c>
      <c r="C15" s="152">
        <v>94.9326667132446</v>
      </c>
      <c r="D15" s="152">
        <v>93.5</v>
      </c>
      <c r="E15" s="152">
        <v>6.4071244200328099</v>
      </c>
      <c r="F15" s="152">
        <v>3.7410936722697601</v>
      </c>
      <c r="G15" s="152">
        <v>5.2</v>
      </c>
      <c r="H15" s="152">
        <v>1.4058315576879199</v>
      </c>
      <c r="I15" s="152">
        <v>1.3262396144856201</v>
      </c>
      <c r="J15" s="152">
        <v>1.4</v>
      </c>
    </row>
    <row r="16" spans="1:15" ht="12.75" customHeight="1" x14ac:dyDescent="0.2">
      <c r="A16" s="484">
        <v>2016</v>
      </c>
      <c r="B16" s="152">
        <v>93.923096912497556</v>
      </c>
      <c r="C16" s="152">
        <v>95.37309435749107</v>
      </c>
      <c r="D16" s="152">
        <v>94.3</v>
      </c>
      <c r="E16" s="152">
        <v>4.4808952269152069</v>
      </c>
      <c r="F16" s="152">
        <v>3.7282775441268368</v>
      </c>
      <c r="G16" s="152">
        <v>4.4000000000000004</v>
      </c>
      <c r="H16" s="152">
        <v>1.5960078605874204</v>
      </c>
      <c r="I16" s="152">
        <v>0.89862809838206059</v>
      </c>
      <c r="J16" s="152">
        <v>1.3</v>
      </c>
      <c r="K16" s="26"/>
    </row>
    <row r="17" spans="1:14" ht="12.75" customHeight="1" x14ac:dyDescent="0.2">
      <c r="A17" s="484">
        <v>2017</v>
      </c>
      <c r="B17" s="152">
        <v>93.562231759656697</v>
      </c>
      <c r="C17" s="152">
        <v>94.699286442405693</v>
      </c>
      <c r="D17" s="152">
        <v>93.909209666884394</v>
      </c>
      <c r="E17" s="152">
        <v>5.2162429844833298</v>
      </c>
      <c r="F17" s="152">
        <v>4.1114509004417297</v>
      </c>
      <c r="G17" s="152">
        <v>4.8661005878510801</v>
      </c>
      <c r="H17" s="152">
        <v>1.22152525586002</v>
      </c>
      <c r="I17" s="152">
        <v>1.18926265715257</v>
      </c>
      <c r="J17" s="152">
        <v>1.22468974526453</v>
      </c>
      <c r="K17" s="26"/>
    </row>
    <row r="18" spans="1:14" ht="12.75" customHeight="1" x14ac:dyDescent="0.2">
      <c r="A18" s="484">
        <v>2018</v>
      </c>
      <c r="B18" s="152">
        <v>92.152923747272396</v>
      </c>
      <c r="C18" s="152">
        <v>94.161144435267104</v>
      </c>
      <c r="D18" s="152">
        <v>92.949525281949505</v>
      </c>
      <c r="E18" s="152">
        <v>6.3742419115118496</v>
      </c>
      <c r="F18" s="152">
        <v>4.7069159613240004</v>
      </c>
      <c r="G18" s="152">
        <v>5.62350384762762</v>
      </c>
      <c r="H18" s="152">
        <v>1.4728343412157801</v>
      </c>
      <c r="I18" s="152">
        <v>1.13193960340884</v>
      </c>
      <c r="J18" s="152">
        <v>1.4269708704228601</v>
      </c>
      <c r="K18" s="26"/>
    </row>
    <row r="19" spans="1:14" s="37" customFormat="1" ht="6" customHeight="1" x14ac:dyDescent="0.25">
      <c r="A19" s="1203" t="s">
        <v>39</v>
      </c>
      <c r="B19" s="1208"/>
      <c r="C19" s="1208"/>
      <c r="D19" s="1208"/>
      <c r="E19" s="1208"/>
      <c r="F19" s="1208"/>
      <c r="G19" s="1208"/>
      <c r="H19" s="1208"/>
      <c r="I19" s="1208"/>
      <c r="J19" s="1208"/>
      <c r="K19" s="1195"/>
      <c r="L19" s="1195"/>
      <c r="M19" s="1195"/>
      <c r="N19" s="1195"/>
    </row>
    <row r="20" spans="1:14" s="37" customFormat="1" ht="12.75" customHeight="1" x14ac:dyDescent="0.25">
      <c r="A20" s="1331" t="s">
        <v>194</v>
      </c>
      <c r="B20" s="1331"/>
      <c r="C20" s="1331"/>
      <c r="D20" s="1331"/>
      <c r="E20" s="1331"/>
      <c r="F20" s="1331"/>
      <c r="G20" s="1331"/>
      <c r="H20" s="1331"/>
      <c r="I20" s="1331"/>
      <c r="J20" s="1331"/>
      <c r="K20" s="1199"/>
      <c r="L20" s="1199"/>
      <c r="M20" s="1199"/>
      <c r="N20" s="1199"/>
    </row>
    <row r="22" spans="1:14" x14ac:dyDescent="0.2">
      <c r="E22" s="910"/>
    </row>
    <row r="23" spans="1:14" x14ac:dyDescent="0.2">
      <c r="E23" s="910"/>
    </row>
    <row r="24" spans="1:14" x14ac:dyDescent="0.2">
      <c r="E24" s="910"/>
    </row>
    <row r="25" spans="1:14" x14ac:dyDescent="0.2">
      <c r="B25" s="152"/>
      <c r="C25" s="152"/>
      <c r="D25" s="152"/>
    </row>
    <row r="26" spans="1:14" x14ac:dyDescent="0.2">
      <c r="E26" s="910"/>
    </row>
    <row r="27" spans="1:14" x14ac:dyDescent="0.2">
      <c r="E27" s="910"/>
    </row>
    <row r="28" spans="1:14" x14ac:dyDescent="0.2">
      <c r="E28" s="910"/>
    </row>
    <row r="29" spans="1:14" x14ac:dyDescent="0.2">
      <c r="B29" s="152"/>
      <c r="C29" s="152"/>
      <c r="D29" s="152"/>
    </row>
  </sheetData>
  <mergeCells count="7">
    <mergeCell ref="L1:O1"/>
    <mergeCell ref="A20:J20"/>
    <mergeCell ref="H1:J1"/>
    <mergeCell ref="A2:J2"/>
    <mergeCell ref="B3:D3"/>
    <mergeCell ref="E3:G3"/>
    <mergeCell ref="H3:J3"/>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O20"/>
  <sheetViews>
    <sheetView workbookViewId="0">
      <pane ySplit="4" topLeftCell="A5" activePane="bottomLeft" state="frozen"/>
      <selection activeCell="K27" sqref="K27"/>
      <selection pane="bottomLeft" activeCell="L1" sqref="L1:O1"/>
    </sheetView>
  </sheetViews>
  <sheetFormatPr defaultColWidth="9.140625" defaultRowHeight="12.75" x14ac:dyDescent="0.2"/>
  <cols>
    <col min="1" max="10" width="6.7109375" style="1199" customWidth="1"/>
    <col min="11" max="29" width="8.7109375" style="1199" customWidth="1"/>
    <col min="30" max="16384" width="9.140625" style="1199"/>
  </cols>
  <sheetData>
    <row r="1" spans="1:15" s="74" customFormat="1" ht="30" customHeight="1" x14ac:dyDescent="0.25">
      <c r="A1" s="84"/>
      <c r="B1" s="1195"/>
      <c r="C1" s="1195"/>
      <c r="D1" s="1195"/>
      <c r="E1" s="1195"/>
      <c r="H1" s="1321" t="s">
        <v>200</v>
      </c>
      <c r="I1" s="1322"/>
      <c r="J1" s="1322"/>
      <c r="L1" s="1311" t="s">
        <v>328</v>
      </c>
      <c r="M1" s="1311"/>
      <c r="N1" s="1312"/>
      <c r="O1" s="1312"/>
    </row>
    <row r="2" spans="1:15" s="1200" customFormat="1" ht="30" customHeight="1" x14ac:dyDescent="0.2">
      <c r="A2" s="1317" t="s">
        <v>444</v>
      </c>
      <c r="B2" s="1317"/>
      <c r="C2" s="1317"/>
      <c r="D2" s="1317"/>
      <c r="E2" s="1317"/>
      <c r="F2" s="1317"/>
      <c r="G2" s="1317"/>
      <c r="H2" s="1317"/>
      <c r="I2" s="1317"/>
      <c r="J2" s="1317"/>
    </row>
    <row r="3" spans="1:15" ht="15" customHeight="1" x14ac:dyDescent="0.2">
      <c r="B3" s="1373" t="s">
        <v>25</v>
      </c>
      <c r="C3" s="1373"/>
      <c r="D3" s="1373"/>
      <c r="E3" s="1373" t="s">
        <v>26</v>
      </c>
      <c r="F3" s="1373"/>
      <c r="G3" s="1373"/>
      <c r="H3" s="1373" t="s">
        <v>35</v>
      </c>
      <c r="I3" s="1373"/>
      <c r="J3" s="1373"/>
    </row>
    <row r="4" spans="1:15" ht="15" customHeight="1" x14ac:dyDescent="0.2">
      <c r="A4" s="1199" t="s">
        <v>39</v>
      </c>
      <c r="B4" s="1195" t="s">
        <v>28</v>
      </c>
      <c r="C4" s="1195" t="s">
        <v>29</v>
      </c>
      <c r="D4" s="1195" t="s">
        <v>382</v>
      </c>
      <c r="E4" s="1195" t="s">
        <v>28</v>
      </c>
      <c r="F4" s="1195" t="s">
        <v>29</v>
      </c>
      <c r="G4" s="1195" t="s">
        <v>382</v>
      </c>
      <c r="H4" s="1195" t="s">
        <v>28</v>
      </c>
      <c r="I4" s="1195" t="s">
        <v>29</v>
      </c>
      <c r="J4" s="1195" t="s">
        <v>382</v>
      </c>
    </row>
    <row r="5" spans="1:15" ht="6" customHeight="1" x14ac:dyDescent="0.2">
      <c r="A5" s="1203"/>
      <c r="B5" s="1214"/>
      <c r="C5" s="1214"/>
      <c r="D5" s="1214"/>
      <c r="E5" s="1214"/>
      <c r="F5" s="1214"/>
      <c r="G5" s="1214"/>
      <c r="H5" s="1214"/>
      <c r="I5" s="1214"/>
      <c r="J5" s="26"/>
    </row>
    <row r="6" spans="1:15" ht="12.75" customHeight="1" x14ac:dyDescent="0.2">
      <c r="A6" s="484">
        <v>2007</v>
      </c>
      <c r="B6" s="152">
        <v>86.267711295185407</v>
      </c>
      <c r="C6" s="152">
        <v>90.595524422666657</v>
      </c>
      <c r="D6" s="152">
        <v>88.4</v>
      </c>
      <c r="E6" s="152">
        <v>12.375473115461601</v>
      </c>
      <c r="F6" s="152">
        <v>8.8513743883510916</v>
      </c>
      <c r="G6" s="152">
        <v>10.7</v>
      </c>
      <c r="H6" s="152">
        <v>1.3568155893530094</v>
      </c>
      <c r="I6" s="152">
        <v>0.55310118898159677</v>
      </c>
      <c r="J6" s="152">
        <v>1</v>
      </c>
    </row>
    <row r="7" spans="1:15" ht="12.75" customHeight="1" x14ac:dyDescent="0.2">
      <c r="A7" s="484">
        <v>2008</v>
      </c>
      <c r="B7" s="152">
        <v>86.751225847488371</v>
      </c>
      <c r="C7" s="152">
        <v>91.031649288980816</v>
      </c>
      <c r="D7" s="152">
        <v>88.8</v>
      </c>
      <c r="E7" s="152">
        <v>12.315318276052864</v>
      </c>
      <c r="F7" s="152">
        <v>8.2144691716701281</v>
      </c>
      <c r="G7" s="152">
        <v>10.4</v>
      </c>
      <c r="H7" s="152">
        <v>0.93345587645894779</v>
      </c>
      <c r="I7" s="152">
        <v>0.75388153934956581</v>
      </c>
      <c r="J7" s="152">
        <v>0.8</v>
      </c>
    </row>
    <row r="8" spans="1:15" ht="12.75" customHeight="1" x14ac:dyDescent="0.2">
      <c r="A8" s="484">
        <v>2009</v>
      </c>
      <c r="B8" s="152">
        <v>84.921585755874148</v>
      </c>
      <c r="C8" s="152">
        <v>89.661935082542755</v>
      </c>
      <c r="D8" s="152">
        <v>87.2</v>
      </c>
      <c r="E8" s="152">
        <v>14.400803770864551</v>
      </c>
      <c r="F8" s="152">
        <v>9.5243522202076942</v>
      </c>
      <c r="G8" s="152">
        <v>12.1</v>
      </c>
      <c r="H8" s="152">
        <v>0.67761047326069856</v>
      </c>
      <c r="I8" s="152">
        <v>0.81371269724886774</v>
      </c>
      <c r="J8" s="152">
        <v>0.7</v>
      </c>
    </row>
    <row r="9" spans="1:15" ht="12.75" customHeight="1" x14ac:dyDescent="0.2">
      <c r="A9" s="484">
        <v>2010</v>
      </c>
      <c r="B9" s="152">
        <v>83.627867813900821</v>
      </c>
      <c r="C9" s="152">
        <v>89.366276160614035</v>
      </c>
      <c r="D9" s="152">
        <v>86.4</v>
      </c>
      <c r="E9" s="152">
        <v>15.27207611402242</v>
      </c>
      <c r="F9" s="152">
        <v>9.9119631093204692</v>
      </c>
      <c r="G9" s="152">
        <v>12.7</v>
      </c>
      <c r="H9" s="152">
        <v>1.1000560720777814</v>
      </c>
      <c r="I9" s="152">
        <v>0.72176073006538688</v>
      </c>
      <c r="J9" s="152">
        <v>0.9</v>
      </c>
    </row>
    <row r="10" spans="1:15" ht="12.75" customHeight="1" x14ac:dyDescent="0.2">
      <c r="A10" s="9">
        <v>2011</v>
      </c>
      <c r="B10" s="152">
        <v>84.202671188577455</v>
      </c>
      <c r="C10" s="152">
        <v>90.668952449164706</v>
      </c>
      <c r="D10" s="152">
        <v>87.3</v>
      </c>
      <c r="E10" s="152">
        <v>15.034224633683262</v>
      </c>
      <c r="F10" s="152">
        <v>8.1225049028732617</v>
      </c>
      <c r="G10" s="152">
        <v>11.7</v>
      </c>
      <c r="H10" s="152">
        <v>0.76310417773970252</v>
      </c>
      <c r="I10" s="152">
        <v>1.2085426479623445</v>
      </c>
      <c r="J10" s="152">
        <v>1</v>
      </c>
    </row>
    <row r="11" spans="1:15" ht="12.75" customHeight="1" x14ac:dyDescent="0.2">
      <c r="A11" s="484" t="s">
        <v>89</v>
      </c>
      <c r="B11" s="152">
        <v>84.89197239286905</v>
      </c>
      <c r="C11" s="152">
        <v>88.746730565497074</v>
      </c>
      <c r="D11" s="152">
        <v>86.8</v>
      </c>
      <c r="E11" s="152">
        <v>13.729592033299079</v>
      </c>
      <c r="F11" s="152">
        <v>10.713853913523781</v>
      </c>
      <c r="G11" s="152">
        <v>12.2</v>
      </c>
      <c r="H11" s="152">
        <v>1.3784355738311587</v>
      </c>
      <c r="I11" s="152">
        <v>0.53941552097798595</v>
      </c>
      <c r="J11" s="152">
        <v>1</v>
      </c>
    </row>
    <row r="12" spans="1:15" ht="12.75" customHeight="1" x14ac:dyDescent="0.2">
      <c r="A12" s="484" t="s">
        <v>90</v>
      </c>
      <c r="B12" s="152">
        <v>85.00073769754492</v>
      </c>
      <c r="C12" s="152">
        <v>89.677819422277622</v>
      </c>
      <c r="D12" s="152">
        <v>87.3</v>
      </c>
      <c r="E12" s="152">
        <v>13.62326009167816</v>
      </c>
      <c r="F12" s="152">
        <v>9.423832681785397</v>
      </c>
      <c r="G12" s="152">
        <v>11.6</v>
      </c>
      <c r="H12" s="152">
        <v>1.3760022107767873</v>
      </c>
      <c r="I12" s="152">
        <v>0.89834789593698805</v>
      </c>
      <c r="J12" s="152">
        <v>1.1000000000000001</v>
      </c>
    </row>
    <row r="13" spans="1:15" ht="12.75" customHeight="1" x14ac:dyDescent="0.2">
      <c r="A13" s="484">
        <v>2013</v>
      </c>
      <c r="B13" s="152">
        <v>84.066897079737785</v>
      </c>
      <c r="C13" s="152">
        <v>89.526957215479072</v>
      </c>
      <c r="D13" s="152">
        <v>86.7</v>
      </c>
      <c r="E13" s="152">
        <v>14.362021181202444</v>
      </c>
      <c r="F13" s="152">
        <v>9.7614134153586036</v>
      </c>
      <c r="G13" s="152">
        <v>12.2</v>
      </c>
      <c r="H13" s="152">
        <v>1.5710817390599967</v>
      </c>
      <c r="I13" s="152">
        <v>0.71162936916182573</v>
      </c>
      <c r="J13" s="152">
        <v>1.2</v>
      </c>
    </row>
    <row r="14" spans="1:15" ht="12.75" customHeight="1" x14ac:dyDescent="0.2">
      <c r="A14" s="484">
        <v>2014</v>
      </c>
      <c r="B14" s="152">
        <v>84.969635627530394</v>
      </c>
      <c r="C14" s="152">
        <v>89.129259058950794</v>
      </c>
      <c r="D14" s="152">
        <v>87</v>
      </c>
      <c r="E14" s="152">
        <v>13.866396761133601</v>
      </c>
      <c r="F14" s="152">
        <v>10.1676581936182</v>
      </c>
      <c r="G14" s="152">
        <v>12.1</v>
      </c>
      <c r="H14" s="152">
        <v>1.16396761133603</v>
      </c>
      <c r="I14" s="152">
        <v>0.70308274743104404</v>
      </c>
      <c r="J14" s="152">
        <v>0.9</v>
      </c>
    </row>
    <row r="15" spans="1:15" ht="12.75" customHeight="1" x14ac:dyDescent="0.2">
      <c r="A15" s="484">
        <v>2015</v>
      </c>
      <c r="B15" s="152">
        <v>86.645661093333899</v>
      </c>
      <c r="C15" s="152">
        <v>88.775850262668996</v>
      </c>
      <c r="D15" s="152">
        <v>87.6</v>
      </c>
      <c r="E15" s="152">
        <v>11.8332726246013</v>
      </c>
      <c r="F15" s="152">
        <v>10.0192257982462</v>
      </c>
      <c r="G15" s="152">
        <v>11</v>
      </c>
      <c r="H15" s="152">
        <v>1.5</v>
      </c>
      <c r="I15" s="152">
        <v>1.2049239390847899</v>
      </c>
      <c r="J15" s="152">
        <v>1.4</v>
      </c>
      <c r="K15" s="26"/>
    </row>
    <row r="16" spans="1:15" ht="12.75" customHeight="1" x14ac:dyDescent="0.2">
      <c r="A16" s="484">
        <v>2016</v>
      </c>
      <c r="B16" s="152">
        <v>82.5</v>
      </c>
      <c r="C16" s="152">
        <v>89.1</v>
      </c>
      <c r="D16" s="152">
        <v>85.2</v>
      </c>
      <c r="E16" s="152">
        <v>15.3</v>
      </c>
      <c r="F16" s="152">
        <v>9.8000000000000007</v>
      </c>
      <c r="G16" s="152">
        <v>13</v>
      </c>
      <c r="H16" s="152">
        <v>2.2000000000000002</v>
      </c>
      <c r="I16" s="152">
        <v>1.1000000000000001</v>
      </c>
      <c r="J16" s="152">
        <v>1.8</v>
      </c>
      <c r="K16" s="26"/>
    </row>
    <row r="17" spans="1:14" ht="12.75" customHeight="1" x14ac:dyDescent="0.2">
      <c r="A17" s="484">
        <v>2017</v>
      </c>
      <c r="B17" s="152">
        <v>84.033561929482303</v>
      </c>
      <c r="C17" s="152">
        <v>88.9004181619881</v>
      </c>
      <c r="D17" s="152">
        <v>86.165640258874404</v>
      </c>
      <c r="E17" s="152">
        <v>14.6748109695334</v>
      </c>
      <c r="F17" s="152">
        <v>10.211861812078601</v>
      </c>
      <c r="G17" s="152">
        <v>12.725978594586399</v>
      </c>
      <c r="H17" s="152">
        <v>1.2916271009843401</v>
      </c>
      <c r="I17" s="152">
        <v>0.88772002593325705</v>
      </c>
      <c r="J17" s="152">
        <v>1.10838114653918</v>
      </c>
      <c r="K17" s="26"/>
    </row>
    <row r="18" spans="1:14" ht="12.75" customHeight="1" x14ac:dyDescent="0.2">
      <c r="A18" s="484">
        <v>2018</v>
      </c>
      <c r="B18" s="152">
        <v>84.967086367620794</v>
      </c>
      <c r="C18" s="152">
        <v>89.198076669600596</v>
      </c>
      <c r="D18" s="152">
        <v>86.861922810896502</v>
      </c>
      <c r="E18" s="152">
        <v>13.5417305666418</v>
      </c>
      <c r="F18" s="152">
        <v>9.8358480775206392</v>
      </c>
      <c r="G18" s="152">
        <v>11.845794756478099</v>
      </c>
      <c r="H18" s="152">
        <v>1.4911830657373899</v>
      </c>
      <c r="I18" s="152">
        <v>0.96607525287875995</v>
      </c>
      <c r="J18" s="152">
        <v>1.2922824326254101</v>
      </c>
      <c r="K18" s="26"/>
    </row>
    <row r="19" spans="1:14" s="37" customFormat="1" ht="6" customHeight="1" x14ac:dyDescent="0.25">
      <c r="A19" s="1203" t="s">
        <v>39</v>
      </c>
      <c r="B19" s="1208"/>
      <c r="C19" s="1208"/>
      <c r="D19" s="1208"/>
      <c r="E19" s="1208"/>
      <c r="F19" s="1208"/>
      <c r="G19" s="1208"/>
      <c r="H19" s="1208"/>
      <c r="I19" s="1208"/>
      <c r="J19" s="1208"/>
      <c r="K19" s="1195"/>
      <c r="L19" s="1195"/>
      <c r="M19" s="1195"/>
      <c r="N19" s="1195"/>
    </row>
    <row r="20" spans="1:14" s="37" customFormat="1" ht="12.75" customHeight="1" x14ac:dyDescent="0.25">
      <c r="A20" s="1331" t="s">
        <v>194</v>
      </c>
      <c r="B20" s="1331"/>
      <c r="C20" s="1331"/>
      <c r="D20" s="1331"/>
      <c r="E20" s="1331"/>
      <c r="F20" s="1331"/>
      <c r="G20" s="1331"/>
      <c r="H20" s="1331"/>
      <c r="I20" s="1331"/>
      <c r="J20" s="1331"/>
      <c r="K20" s="1199"/>
      <c r="L20" s="1199"/>
      <c r="M20" s="1199"/>
      <c r="N20" s="1199"/>
    </row>
  </sheetData>
  <mergeCells count="7">
    <mergeCell ref="L1:O1"/>
    <mergeCell ref="A20:J20"/>
    <mergeCell ref="H1:J1"/>
    <mergeCell ref="A2:J2"/>
    <mergeCell ref="B3:D3"/>
    <mergeCell ref="E3:G3"/>
    <mergeCell ref="H3:J3"/>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58"/>
  <sheetViews>
    <sheetView workbookViewId="0">
      <pane ySplit="4" topLeftCell="A17" activePane="bottomLeft" state="frozen"/>
      <selection activeCell="K27" sqref="K27"/>
      <selection pane="bottomLeft" activeCell="L40" sqref="L40"/>
    </sheetView>
  </sheetViews>
  <sheetFormatPr defaultColWidth="9.140625" defaultRowHeight="12.75" x14ac:dyDescent="0.2"/>
  <cols>
    <col min="1" max="10" width="6.7109375" style="1199" customWidth="1"/>
    <col min="11" max="30" width="8.7109375" style="1199" customWidth="1"/>
    <col min="31" max="16384" width="9.140625" style="1199"/>
  </cols>
  <sheetData>
    <row r="1" spans="1:17" s="74" customFormat="1" ht="30" customHeight="1" x14ac:dyDescent="0.25">
      <c r="A1" s="84"/>
      <c r="B1" s="1195"/>
      <c r="C1" s="1195"/>
      <c r="D1" s="1195"/>
      <c r="E1" s="1195"/>
      <c r="F1" s="1195"/>
      <c r="G1" s="1195"/>
      <c r="H1" s="1195"/>
      <c r="I1" s="1195"/>
      <c r="J1" s="1195"/>
      <c r="K1" s="1195"/>
      <c r="L1" s="1195"/>
      <c r="M1" s="1195"/>
      <c r="N1" s="1311" t="s">
        <v>328</v>
      </c>
      <c r="O1" s="1312"/>
      <c r="P1" s="1312"/>
      <c r="Q1" s="1322"/>
    </row>
    <row r="2" spans="1:17" s="1200" customFormat="1" ht="30" customHeight="1" x14ac:dyDescent="0.2">
      <c r="A2" s="1317" t="s">
        <v>475</v>
      </c>
      <c r="B2" s="1317"/>
      <c r="C2" s="1317"/>
      <c r="D2" s="1317"/>
      <c r="E2" s="1317"/>
      <c r="F2" s="1317"/>
      <c r="G2" s="1317"/>
      <c r="H2" s="1317"/>
      <c r="I2" s="1317"/>
      <c r="J2" s="1317"/>
    </row>
    <row r="3" spans="1:17" ht="15" customHeight="1" x14ac:dyDescent="0.2">
      <c r="B3" s="1373" t="s">
        <v>25</v>
      </c>
      <c r="C3" s="1373"/>
      <c r="D3" s="1373"/>
      <c r="E3" s="1373" t="s">
        <v>26</v>
      </c>
      <c r="F3" s="1373"/>
      <c r="G3" s="1373"/>
      <c r="H3" s="1373" t="s">
        <v>35</v>
      </c>
      <c r="I3" s="1373"/>
      <c r="J3" s="1373"/>
    </row>
    <row r="4" spans="1:17" ht="15" customHeight="1" x14ac:dyDescent="0.2">
      <c r="A4" s="1199" t="s">
        <v>39</v>
      </c>
      <c r="B4" s="1195" t="s">
        <v>28</v>
      </c>
      <c r="C4" s="1195" t="s">
        <v>29</v>
      </c>
      <c r="D4" s="1195" t="s">
        <v>382</v>
      </c>
      <c r="E4" s="1195" t="s">
        <v>28</v>
      </c>
      <c r="F4" s="1195" t="s">
        <v>29</v>
      </c>
      <c r="G4" s="1195" t="s">
        <v>382</v>
      </c>
      <c r="H4" s="1195" t="s">
        <v>28</v>
      </c>
      <c r="I4" s="1195" t="s">
        <v>29</v>
      </c>
      <c r="J4" s="1195" t="s">
        <v>382</v>
      </c>
    </row>
    <row r="5" spans="1:17" ht="6" customHeight="1" x14ac:dyDescent="0.2">
      <c r="A5" s="1203"/>
      <c r="B5" s="1204"/>
      <c r="C5" s="1204"/>
      <c r="D5" s="1204"/>
      <c r="E5" s="1208"/>
      <c r="F5" s="1208"/>
      <c r="G5" s="1208"/>
      <c r="H5" s="1204"/>
      <c r="I5" s="1204"/>
      <c r="J5" s="32"/>
    </row>
    <row r="6" spans="1:17" ht="12.75" customHeight="1" x14ac:dyDescent="0.2">
      <c r="A6" s="484">
        <v>1971</v>
      </c>
      <c r="B6" s="32" t="s">
        <v>36</v>
      </c>
      <c r="C6" s="32" t="s">
        <v>36</v>
      </c>
      <c r="D6" s="32" t="s">
        <v>36</v>
      </c>
      <c r="E6" s="1195">
        <v>5</v>
      </c>
      <c r="F6" s="1195">
        <v>5</v>
      </c>
      <c r="G6" s="32" t="s">
        <v>36</v>
      </c>
      <c r="H6" s="32" t="s">
        <v>36</v>
      </c>
      <c r="I6" s="32" t="s">
        <v>36</v>
      </c>
      <c r="J6" s="32" t="s">
        <v>36</v>
      </c>
    </row>
    <row r="7" spans="1:17" ht="12.75" customHeight="1" x14ac:dyDescent="0.2">
      <c r="A7" s="484">
        <v>1972</v>
      </c>
      <c r="B7" s="32" t="s">
        <v>36</v>
      </c>
      <c r="C7" s="32" t="s">
        <v>36</v>
      </c>
      <c r="D7" s="32" t="s">
        <v>36</v>
      </c>
      <c r="E7" s="1195">
        <v>7</v>
      </c>
      <c r="F7" s="1195">
        <v>6</v>
      </c>
      <c r="G7" s="32" t="s">
        <v>36</v>
      </c>
      <c r="H7" s="32" t="s">
        <v>36</v>
      </c>
      <c r="I7" s="32" t="s">
        <v>36</v>
      </c>
      <c r="J7" s="32" t="s">
        <v>36</v>
      </c>
    </row>
    <row r="8" spans="1:17" ht="12.75" customHeight="1" x14ac:dyDescent="0.2">
      <c r="A8" s="484">
        <v>1973</v>
      </c>
      <c r="B8" s="32" t="s">
        <v>36</v>
      </c>
      <c r="C8" s="32" t="s">
        <v>36</v>
      </c>
      <c r="D8" s="32" t="s">
        <v>36</v>
      </c>
      <c r="E8" s="1195">
        <v>5</v>
      </c>
      <c r="F8" s="1195">
        <v>4</v>
      </c>
      <c r="G8" s="32" t="s">
        <v>36</v>
      </c>
      <c r="H8" s="32" t="s">
        <v>36</v>
      </c>
      <c r="I8" s="32" t="s">
        <v>36</v>
      </c>
      <c r="J8" s="32" t="s">
        <v>36</v>
      </c>
    </row>
    <row r="9" spans="1:17" ht="12.75" customHeight="1" x14ac:dyDescent="0.2">
      <c r="A9" s="484">
        <v>1974</v>
      </c>
      <c r="B9" s="32" t="s">
        <v>36</v>
      </c>
      <c r="C9" s="32" t="s">
        <v>36</v>
      </c>
      <c r="D9" s="32" t="s">
        <v>36</v>
      </c>
      <c r="E9" s="1195">
        <v>3</v>
      </c>
      <c r="F9" s="1195">
        <v>2</v>
      </c>
      <c r="G9" s="32" t="s">
        <v>36</v>
      </c>
      <c r="H9" s="32" t="s">
        <v>36</v>
      </c>
      <c r="I9" s="32" t="s">
        <v>36</v>
      </c>
      <c r="J9" s="32" t="s">
        <v>36</v>
      </c>
    </row>
    <row r="10" spans="1:17" ht="12.75" customHeight="1" x14ac:dyDescent="0.2">
      <c r="A10" s="484">
        <v>1975</v>
      </c>
      <c r="B10" s="32" t="s">
        <v>36</v>
      </c>
      <c r="C10" s="32" t="s">
        <v>36</v>
      </c>
      <c r="D10" s="32" t="s">
        <v>36</v>
      </c>
      <c r="E10" s="1195">
        <v>2</v>
      </c>
      <c r="F10" s="1195">
        <v>2</v>
      </c>
      <c r="G10" s="32" t="s">
        <v>36</v>
      </c>
      <c r="H10" s="32" t="s">
        <v>36</v>
      </c>
      <c r="I10" s="32" t="s">
        <v>36</v>
      </c>
      <c r="J10" s="32" t="s">
        <v>36</v>
      </c>
    </row>
    <row r="11" spans="1:17" ht="12.75" customHeight="1" x14ac:dyDescent="0.2">
      <c r="A11" s="484">
        <v>1976</v>
      </c>
      <c r="B11" s="32" t="s">
        <v>36</v>
      </c>
      <c r="C11" s="32" t="s">
        <v>36</v>
      </c>
      <c r="D11" s="32" t="s">
        <v>36</v>
      </c>
      <c r="E11" s="1195">
        <v>3</v>
      </c>
      <c r="F11" s="1195">
        <v>1</v>
      </c>
      <c r="G11" s="32" t="s">
        <v>36</v>
      </c>
      <c r="H11" s="32" t="s">
        <v>36</v>
      </c>
      <c r="I11" s="32" t="s">
        <v>36</v>
      </c>
      <c r="J11" s="32" t="s">
        <v>36</v>
      </c>
    </row>
    <row r="12" spans="1:17" ht="12.75" customHeight="1" x14ac:dyDescent="0.2">
      <c r="A12" s="484">
        <v>1977</v>
      </c>
      <c r="B12" s="32" t="s">
        <v>36</v>
      </c>
      <c r="C12" s="32" t="s">
        <v>36</v>
      </c>
      <c r="D12" s="32" t="s">
        <v>36</v>
      </c>
      <c r="E12" s="1195">
        <v>3</v>
      </c>
      <c r="F12" s="1195">
        <v>3</v>
      </c>
      <c r="G12" s="32" t="s">
        <v>36</v>
      </c>
      <c r="H12" s="32" t="s">
        <v>36</v>
      </c>
      <c r="I12" s="32" t="s">
        <v>36</v>
      </c>
      <c r="J12" s="32" t="s">
        <v>36</v>
      </c>
    </row>
    <row r="13" spans="1:17" ht="12.75" customHeight="1" x14ac:dyDescent="0.2">
      <c r="A13" s="484">
        <v>1978</v>
      </c>
      <c r="B13" s="32" t="s">
        <v>36</v>
      </c>
      <c r="C13" s="32" t="s">
        <v>36</v>
      </c>
      <c r="D13" s="32" t="s">
        <v>36</v>
      </c>
      <c r="E13" s="1195">
        <v>3</v>
      </c>
      <c r="F13" s="1195">
        <v>3</v>
      </c>
      <c r="G13" s="32" t="s">
        <v>36</v>
      </c>
      <c r="H13" s="32" t="s">
        <v>36</v>
      </c>
      <c r="I13" s="32" t="s">
        <v>36</v>
      </c>
      <c r="J13" s="32" t="s">
        <v>36</v>
      </c>
    </row>
    <row r="14" spans="1:17" ht="12.75" customHeight="1" x14ac:dyDescent="0.2">
      <c r="A14" s="484">
        <v>1979</v>
      </c>
      <c r="B14" s="32" t="s">
        <v>36</v>
      </c>
      <c r="C14" s="32" t="s">
        <v>36</v>
      </c>
      <c r="D14" s="32" t="s">
        <v>36</v>
      </c>
      <c r="E14" s="1195">
        <v>2</v>
      </c>
      <c r="F14" s="1195">
        <v>1</v>
      </c>
      <c r="G14" s="32" t="s">
        <v>36</v>
      </c>
      <c r="H14" s="32" t="s">
        <v>36</v>
      </c>
      <c r="I14" s="32" t="s">
        <v>36</v>
      </c>
      <c r="J14" s="32" t="s">
        <v>36</v>
      </c>
    </row>
    <row r="15" spans="1:17" ht="12.75" customHeight="1" x14ac:dyDescent="0.2">
      <c r="A15" s="484">
        <v>1980</v>
      </c>
      <c r="B15" s="32" t="s">
        <v>36</v>
      </c>
      <c r="C15" s="32" t="s">
        <v>36</v>
      </c>
      <c r="D15" s="32" t="s">
        <v>36</v>
      </c>
      <c r="E15" s="1195">
        <v>3</v>
      </c>
      <c r="F15" s="1195">
        <v>2</v>
      </c>
      <c r="G15" s="32" t="s">
        <v>36</v>
      </c>
      <c r="H15" s="32" t="s">
        <v>36</v>
      </c>
      <c r="I15" s="32" t="s">
        <v>36</v>
      </c>
      <c r="J15" s="32" t="s">
        <v>36</v>
      </c>
    </row>
    <row r="16" spans="1:17" ht="12.75" customHeight="1" x14ac:dyDescent="0.2">
      <c r="A16" s="484">
        <v>1981</v>
      </c>
      <c r="B16" s="32" t="s">
        <v>36</v>
      </c>
      <c r="C16" s="32" t="s">
        <v>36</v>
      </c>
      <c r="D16" s="32" t="s">
        <v>36</v>
      </c>
      <c r="E16" s="1195">
        <v>4</v>
      </c>
      <c r="F16" s="1195">
        <v>3</v>
      </c>
      <c r="G16" s="32" t="s">
        <v>36</v>
      </c>
      <c r="H16" s="32" t="s">
        <v>36</v>
      </c>
      <c r="I16" s="32" t="s">
        <v>36</v>
      </c>
      <c r="J16" s="32" t="s">
        <v>36</v>
      </c>
    </row>
    <row r="17" spans="1:21" ht="12.75" customHeight="1" x14ac:dyDescent="0.2">
      <c r="A17" s="484">
        <v>1982</v>
      </c>
      <c r="B17" s="32" t="s">
        <v>36</v>
      </c>
      <c r="C17" s="32" t="s">
        <v>36</v>
      </c>
      <c r="D17" s="32" t="s">
        <v>36</v>
      </c>
      <c r="E17" s="1195">
        <v>3</v>
      </c>
      <c r="F17" s="1195">
        <v>3</v>
      </c>
      <c r="G17" s="32" t="s">
        <v>36</v>
      </c>
      <c r="H17" s="32" t="s">
        <v>36</v>
      </c>
      <c r="I17" s="32" t="s">
        <v>36</v>
      </c>
      <c r="J17" s="32" t="s">
        <v>36</v>
      </c>
    </row>
    <row r="18" spans="1:21" ht="12.75" customHeight="1" x14ac:dyDescent="0.2">
      <c r="A18" s="484">
        <v>1983</v>
      </c>
      <c r="B18" s="32" t="s">
        <v>36</v>
      </c>
      <c r="C18" s="32" t="s">
        <v>36</v>
      </c>
      <c r="D18" s="32" t="s">
        <v>36</v>
      </c>
      <c r="E18" s="1195">
        <v>2</v>
      </c>
      <c r="F18" s="1195">
        <v>1</v>
      </c>
      <c r="G18" s="32" t="s">
        <v>36</v>
      </c>
      <c r="H18" s="32" t="s">
        <v>36</v>
      </c>
      <c r="I18" s="32" t="s">
        <v>36</v>
      </c>
      <c r="J18" s="32" t="s">
        <v>36</v>
      </c>
    </row>
    <row r="19" spans="1:21" ht="12.75" customHeight="1" x14ac:dyDescent="0.2">
      <c r="A19" s="484">
        <v>1984</v>
      </c>
      <c r="B19" s="82" t="s">
        <v>37</v>
      </c>
      <c r="C19" s="82" t="s">
        <v>37</v>
      </c>
      <c r="D19" s="82" t="s">
        <v>37</v>
      </c>
      <c r="E19" s="82" t="s">
        <v>37</v>
      </c>
      <c r="F19" s="82" t="s">
        <v>37</v>
      </c>
      <c r="G19" s="82" t="s">
        <v>37</v>
      </c>
      <c r="H19" s="82" t="s">
        <v>37</v>
      </c>
      <c r="I19" s="82" t="s">
        <v>37</v>
      </c>
      <c r="J19" s="82" t="s">
        <v>37</v>
      </c>
    </row>
    <row r="20" spans="1:21" ht="12.75" customHeight="1" x14ac:dyDescent="0.2">
      <c r="A20" s="484">
        <v>1985</v>
      </c>
      <c r="B20" s="82" t="s">
        <v>37</v>
      </c>
      <c r="C20" s="82" t="s">
        <v>37</v>
      </c>
      <c r="D20" s="82" t="s">
        <v>37</v>
      </c>
      <c r="E20" s="82" t="s">
        <v>37</v>
      </c>
      <c r="F20" s="82" t="s">
        <v>37</v>
      </c>
      <c r="G20" s="82" t="s">
        <v>37</v>
      </c>
      <c r="H20" s="82" t="s">
        <v>37</v>
      </c>
      <c r="I20" s="82" t="s">
        <v>37</v>
      </c>
      <c r="J20" s="82" t="s">
        <v>37</v>
      </c>
    </row>
    <row r="21" spans="1:21" ht="12.75" customHeight="1" x14ac:dyDescent="0.2">
      <c r="A21" s="484">
        <v>1986</v>
      </c>
      <c r="B21" s="32" t="s">
        <v>36</v>
      </c>
      <c r="C21" s="32" t="s">
        <v>36</v>
      </c>
      <c r="D21" s="32" t="s">
        <v>36</v>
      </c>
      <c r="E21" s="1195">
        <v>1</v>
      </c>
      <c r="F21" s="1195">
        <v>1</v>
      </c>
      <c r="G21" s="32" t="s">
        <v>36</v>
      </c>
      <c r="H21" s="32" t="s">
        <v>36</v>
      </c>
      <c r="I21" s="32" t="s">
        <v>36</v>
      </c>
      <c r="J21" s="32" t="s">
        <v>36</v>
      </c>
      <c r="U21" s="1199" t="s">
        <v>68</v>
      </c>
    </row>
    <row r="22" spans="1:21" ht="12.75" customHeight="1" x14ac:dyDescent="0.2">
      <c r="A22" s="484">
        <v>1987</v>
      </c>
      <c r="B22" s="32" t="s">
        <v>36</v>
      </c>
      <c r="C22" s="32" t="s">
        <v>36</v>
      </c>
      <c r="D22" s="32" t="s">
        <v>36</v>
      </c>
      <c r="E22" s="1195">
        <v>1</v>
      </c>
      <c r="F22" s="1195">
        <v>0</v>
      </c>
      <c r="G22" s="32" t="s">
        <v>36</v>
      </c>
      <c r="H22" s="32" t="s">
        <v>36</v>
      </c>
      <c r="I22" s="32" t="s">
        <v>36</v>
      </c>
      <c r="J22" s="32" t="s">
        <v>36</v>
      </c>
    </row>
    <row r="23" spans="1:21" ht="12.75" customHeight="1" x14ac:dyDescent="0.2">
      <c r="A23" s="484">
        <v>1988</v>
      </c>
      <c r="B23" s="32" t="s">
        <v>36</v>
      </c>
      <c r="C23" s="32" t="s">
        <v>36</v>
      </c>
      <c r="D23" s="32" t="s">
        <v>36</v>
      </c>
      <c r="E23" s="1195">
        <v>1</v>
      </c>
      <c r="F23" s="1195">
        <v>1</v>
      </c>
      <c r="G23" s="32" t="s">
        <v>36</v>
      </c>
      <c r="H23" s="32" t="s">
        <v>36</v>
      </c>
      <c r="I23" s="32" t="s">
        <v>36</v>
      </c>
      <c r="J23" s="32" t="s">
        <v>36</v>
      </c>
    </row>
    <row r="24" spans="1:21" ht="12.75" customHeight="1" x14ac:dyDescent="0.2">
      <c r="A24" s="484">
        <v>1989</v>
      </c>
      <c r="B24" s="152">
        <v>99.208048431357938</v>
      </c>
      <c r="C24" s="152">
        <v>99.389929500366108</v>
      </c>
      <c r="D24" s="152">
        <v>99.296945230058299</v>
      </c>
      <c r="E24" s="152">
        <v>0.39741139579457502</v>
      </c>
      <c r="F24" s="152">
        <v>0.3549167011535192</v>
      </c>
      <c r="G24" s="152">
        <v>0.37664154692607998</v>
      </c>
      <c r="H24" s="152">
        <v>0.39454017284749637</v>
      </c>
      <c r="I24" s="152">
        <v>0.25515379848039799</v>
      </c>
      <c r="J24" s="152">
        <v>0.326413223015599</v>
      </c>
    </row>
    <row r="25" spans="1:21" ht="12.75" customHeight="1" x14ac:dyDescent="0.2">
      <c r="A25" s="484">
        <v>1990</v>
      </c>
      <c r="B25" s="152">
        <v>98.05054289448293</v>
      </c>
      <c r="C25" s="152">
        <v>98.817690049285716</v>
      </c>
      <c r="D25" s="152">
        <v>98.424738927390095</v>
      </c>
      <c r="E25" s="152">
        <v>1.2745969691904901</v>
      </c>
      <c r="F25" s="152">
        <v>0.88063631357030459</v>
      </c>
      <c r="G25" s="152">
        <v>1.08243238442765</v>
      </c>
      <c r="H25" s="152">
        <v>0.67486013632696629</v>
      </c>
      <c r="I25" s="152">
        <v>0.3016736371439962</v>
      </c>
      <c r="J25" s="152">
        <v>0.49282868818223502</v>
      </c>
      <c r="S25" s="178"/>
    </row>
    <row r="26" spans="1:21" ht="12.75" customHeight="1" x14ac:dyDescent="0.2">
      <c r="A26" s="484">
        <v>1991</v>
      </c>
      <c r="B26" s="152">
        <v>99.265499956026304</v>
      </c>
      <c r="C26" s="152">
        <v>99.099439515592451</v>
      </c>
      <c r="D26" s="152">
        <v>99.184315890000093</v>
      </c>
      <c r="E26" s="152">
        <v>0.50931541195850205</v>
      </c>
      <c r="F26" s="152">
        <v>0.66598642721195378</v>
      </c>
      <c r="G26" s="152">
        <v>0.58590915104225705</v>
      </c>
      <c r="H26" s="152">
        <v>0.22518463201519306</v>
      </c>
      <c r="I26" s="152">
        <v>0.23457405719558688</v>
      </c>
      <c r="J26" s="152">
        <v>0.22977495895761799</v>
      </c>
      <c r="N26" s="23"/>
      <c r="O26" s="23"/>
      <c r="P26" s="178"/>
      <c r="S26" s="178"/>
    </row>
    <row r="27" spans="1:21" ht="12.75" customHeight="1" x14ac:dyDescent="0.2">
      <c r="A27" s="484">
        <v>1992</v>
      </c>
      <c r="B27" s="152">
        <v>98.312609325135043</v>
      </c>
      <c r="C27" s="152">
        <v>99.085497914250524</v>
      </c>
      <c r="D27" s="152">
        <v>98.688928790589898</v>
      </c>
      <c r="E27" s="152">
        <v>1.3884631267289707</v>
      </c>
      <c r="F27" s="152">
        <v>0.77526109692747025</v>
      </c>
      <c r="G27" s="152">
        <v>1.0898950493623301</v>
      </c>
      <c r="H27" s="152">
        <v>0.29892754813647143</v>
      </c>
      <c r="I27" s="152">
        <v>0.13924098882180291</v>
      </c>
      <c r="J27" s="152">
        <v>0.22117616004777099</v>
      </c>
      <c r="N27" s="23"/>
      <c r="O27" s="23"/>
      <c r="P27" s="178"/>
      <c r="S27" s="178"/>
    </row>
    <row r="28" spans="1:21" ht="12.75" customHeight="1" x14ac:dyDescent="0.2">
      <c r="A28" s="484">
        <v>1993</v>
      </c>
      <c r="B28" s="152">
        <v>98.545051200481225</v>
      </c>
      <c r="C28" s="152">
        <v>98.466654944472097</v>
      </c>
      <c r="D28" s="152">
        <v>98.452677018024204</v>
      </c>
      <c r="E28" s="152">
        <v>1.0605338208171327</v>
      </c>
      <c r="F28" s="152">
        <v>1.0481567938483674</v>
      </c>
      <c r="G28" s="152">
        <v>1.0928771627218099</v>
      </c>
      <c r="H28" s="152">
        <v>0.39441497870169501</v>
      </c>
      <c r="I28" s="152">
        <v>0.48518826167952911</v>
      </c>
      <c r="J28" s="152">
        <v>0.45444581925393102</v>
      </c>
      <c r="N28" s="23"/>
      <c r="O28" s="23"/>
      <c r="P28" s="178"/>
      <c r="S28" s="177"/>
    </row>
    <row r="29" spans="1:21" ht="12.75" customHeight="1" x14ac:dyDescent="0.2">
      <c r="A29" s="484">
        <v>1994</v>
      </c>
      <c r="B29" s="152">
        <v>98.19808852714587</v>
      </c>
      <c r="C29" s="152">
        <v>98.655760124662422</v>
      </c>
      <c r="D29" s="152">
        <v>98.421441560517195</v>
      </c>
      <c r="E29" s="152">
        <v>1.282525246259036</v>
      </c>
      <c r="F29" s="152">
        <v>0.72705837211273494</v>
      </c>
      <c r="G29" s="152">
        <v>1.0114461319966399</v>
      </c>
      <c r="H29" s="152">
        <v>0.51938622659495082</v>
      </c>
      <c r="I29" s="152">
        <v>0.6171815032249206</v>
      </c>
      <c r="J29" s="152">
        <v>0.56711230748614005</v>
      </c>
    </row>
    <row r="30" spans="1:21" ht="12.75" customHeight="1" x14ac:dyDescent="0.2">
      <c r="A30" s="484">
        <v>1995</v>
      </c>
      <c r="B30" s="152">
        <v>97.878711118454405</v>
      </c>
      <c r="C30" s="152">
        <v>98.48123950401056</v>
      </c>
      <c r="D30" s="152">
        <v>98.172803916842597</v>
      </c>
      <c r="E30" s="152">
        <v>1.5357917763201598</v>
      </c>
      <c r="F30" s="152">
        <v>0.91190735138571821</v>
      </c>
      <c r="G30" s="152">
        <v>1.2312751414226899</v>
      </c>
      <c r="H30" s="152">
        <v>0.58549710522556386</v>
      </c>
      <c r="I30" s="152">
        <v>0.60685314460354434</v>
      </c>
      <c r="J30" s="152">
        <v>0.595920941734707</v>
      </c>
    </row>
    <row r="31" spans="1:21" ht="12.75" customHeight="1" x14ac:dyDescent="0.2">
      <c r="A31" s="484">
        <v>1996</v>
      </c>
      <c r="B31" s="152">
        <v>96.090208124018503</v>
      </c>
      <c r="C31" s="152">
        <v>97.755257990757698</v>
      </c>
      <c r="D31" s="152">
        <v>96.901715438301196</v>
      </c>
      <c r="E31" s="152">
        <v>2.2985521092526198</v>
      </c>
      <c r="F31" s="152">
        <v>1.4260331728378004</v>
      </c>
      <c r="G31" s="152">
        <v>1.87330628755415</v>
      </c>
      <c r="H31" s="152">
        <v>1.6112397667286429</v>
      </c>
      <c r="I31" s="152">
        <v>0.81870883640394398</v>
      </c>
      <c r="J31" s="152">
        <v>1.22497827414468</v>
      </c>
    </row>
    <row r="32" spans="1:21" ht="12.75" customHeight="1" x14ac:dyDescent="0.2">
      <c r="A32" s="484">
        <v>1997</v>
      </c>
      <c r="B32" s="152">
        <v>96.616592881301102</v>
      </c>
      <c r="C32" s="152">
        <v>98.056650626643687</v>
      </c>
      <c r="D32" s="152">
        <v>97.320510804017005</v>
      </c>
      <c r="E32" s="152">
        <v>2.5086096743310784</v>
      </c>
      <c r="F32" s="152">
        <v>1.2104486520555702</v>
      </c>
      <c r="G32" s="152">
        <v>1.8740526136114599</v>
      </c>
      <c r="H32" s="152">
        <v>0.87479744436768492</v>
      </c>
      <c r="I32" s="152">
        <v>0.732900721301179</v>
      </c>
      <c r="J32" s="152">
        <v>0.80543658237155902</v>
      </c>
    </row>
    <row r="33" spans="1:16" ht="12.75" customHeight="1" x14ac:dyDescent="0.2">
      <c r="A33" s="484">
        <v>1998</v>
      </c>
      <c r="B33" s="152">
        <v>95.32061797822972</v>
      </c>
      <c r="C33" s="152">
        <v>97.342638508761709</v>
      </c>
      <c r="D33" s="152">
        <v>96.302198324289293</v>
      </c>
      <c r="E33" s="152">
        <v>3.1500030714764669</v>
      </c>
      <c r="F33" s="152">
        <v>2.0743308362464563</v>
      </c>
      <c r="G33" s="152">
        <v>2.62782304958237</v>
      </c>
      <c r="H33" s="152">
        <v>1.529378950293601</v>
      </c>
      <c r="I33" s="152">
        <v>0.58303065499173234</v>
      </c>
      <c r="J33" s="152">
        <v>1.0699786261283899</v>
      </c>
    </row>
    <row r="34" spans="1:16" ht="12.75" customHeight="1" x14ac:dyDescent="0.2">
      <c r="A34" s="484">
        <v>1999</v>
      </c>
      <c r="B34" s="152">
        <v>95.697628674932204</v>
      </c>
      <c r="C34" s="152">
        <v>97.595671352696783</v>
      </c>
      <c r="D34" s="152">
        <v>96.618717280479601</v>
      </c>
      <c r="E34" s="152">
        <v>3.3411287004993913</v>
      </c>
      <c r="F34" s="152">
        <v>1.8604406709787198</v>
      </c>
      <c r="G34" s="152">
        <v>2.62257537799539</v>
      </c>
      <c r="H34" s="152">
        <v>0.96124262456879894</v>
      </c>
      <c r="I34" s="152">
        <v>0.54388797632437158</v>
      </c>
      <c r="J34" s="152">
        <v>0.75870734152500796</v>
      </c>
    </row>
    <row r="35" spans="1:16" ht="12.75" customHeight="1" x14ac:dyDescent="0.2">
      <c r="A35" s="484">
        <v>2000</v>
      </c>
      <c r="B35" s="152">
        <v>95.337478560716278</v>
      </c>
      <c r="C35" s="152">
        <v>96.842991181443736</v>
      </c>
      <c r="D35" s="152">
        <v>96.282192088539702</v>
      </c>
      <c r="E35" s="152">
        <v>2.5984575714121338</v>
      </c>
      <c r="F35" s="152">
        <v>1.9046031536290444</v>
      </c>
      <c r="G35" s="152">
        <v>2.3252521154218102</v>
      </c>
      <c r="H35" s="152">
        <v>2.0640638678714716</v>
      </c>
      <c r="I35" s="152">
        <v>1.2524056649271109</v>
      </c>
      <c r="J35" s="152">
        <v>1.39255579603851</v>
      </c>
      <c r="N35" s="80"/>
      <c r="P35" s="252"/>
    </row>
    <row r="36" spans="1:16" ht="12.75" customHeight="1" x14ac:dyDescent="0.2">
      <c r="A36" s="484">
        <v>2001</v>
      </c>
      <c r="B36" s="152">
        <v>95.896785109631594</v>
      </c>
      <c r="C36" s="152">
        <v>97.11919331227206</v>
      </c>
      <c r="D36" s="152">
        <v>96.773171418264099</v>
      </c>
      <c r="E36" s="152">
        <v>2.8346741619091147</v>
      </c>
      <c r="F36" s="152">
        <v>2.0225927209126304</v>
      </c>
      <c r="G36" s="152">
        <v>2.4728457340991201</v>
      </c>
      <c r="H36" s="152">
        <v>1.2685407284585464</v>
      </c>
      <c r="I36" s="152">
        <v>0.85821396681508899</v>
      </c>
      <c r="J36" s="152">
        <v>0.75398284763678902</v>
      </c>
      <c r="N36" s="80"/>
      <c r="P36" s="252"/>
    </row>
    <row r="37" spans="1:16" ht="12.75" customHeight="1" x14ac:dyDescent="0.2">
      <c r="A37" s="484">
        <v>2002</v>
      </c>
      <c r="B37" s="152">
        <v>96.285653893587579</v>
      </c>
      <c r="C37" s="152">
        <v>96.689589014575617</v>
      </c>
      <c r="D37" s="152">
        <v>96.611808549611794</v>
      </c>
      <c r="E37" s="152">
        <v>2.7638490491982224</v>
      </c>
      <c r="F37" s="152">
        <v>2.3851595135080612</v>
      </c>
      <c r="G37" s="152">
        <v>2.6734722926594499</v>
      </c>
      <c r="H37" s="152">
        <v>0.95049705721411881</v>
      </c>
      <c r="I37" s="152">
        <v>0.92525147191589907</v>
      </c>
      <c r="J37" s="152">
        <v>0.71471915772872396</v>
      </c>
      <c r="N37" s="80"/>
      <c r="P37" s="252"/>
    </row>
    <row r="38" spans="1:16" ht="12.75" customHeight="1" x14ac:dyDescent="0.2">
      <c r="A38" s="484">
        <v>2003</v>
      </c>
      <c r="B38" s="152">
        <v>97.084824718633271</v>
      </c>
      <c r="C38" s="152">
        <v>97.247376121956592</v>
      </c>
      <c r="D38" s="152">
        <v>97.447169835625601</v>
      </c>
      <c r="E38" s="152">
        <v>1.9982967099908637</v>
      </c>
      <c r="F38" s="152">
        <v>1.6695225003873291</v>
      </c>
      <c r="G38" s="152">
        <v>1.83736512857261</v>
      </c>
      <c r="H38" s="152">
        <v>0.91687857137538276</v>
      </c>
      <c r="I38" s="152">
        <v>1.0831013776561849</v>
      </c>
      <c r="J38" s="152">
        <v>0.71546503580175902</v>
      </c>
      <c r="N38" s="80"/>
      <c r="P38" s="252"/>
    </row>
    <row r="39" spans="1:16" ht="12.75" customHeight="1" x14ac:dyDescent="0.2">
      <c r="A39" s="484">
        <v>2004</v>
      </c>
      <c r="B39" s="152">
        <v>96.45850912981561</v>
      </c>
      <c r="C39" s="152">
        <v>97.034169829062805</v>
      </c>
      <c r="D39" s="152">
        <v>96.979473491751193</v>
      </c>
      <c r="E39" s="152">
        <v>2.673049294835911</v>
      </c>
      <c r="F39" s="152">
        <v>1.9699344286139719</v>
      </c>
      <c r="G39" s="152">
        <v>2.3468399347959399</v>
      </c>
      <c r="H39" s="152">
        <v>0.86844157534852884</v>
      </c>
      <c r="I39" s="152">
        <v>0.99589574232312683</v>
      </c>
      <c r="J39" s="152">
        <v>0.67368657345280503</v>
      </c>
      <c r="N39" s="80"/>
      <c r="P39" s="252"/>
    </row>
    <row r="40" spans="1:16" ht="12.75" customHeight="1" x14ac:dyDescent="0.2">
      <c r="A40" s="484">
        <v>2005</v>
      </c>
      <c r="B40" s="152">
        <v>97.036123791000492</v>
      </c>
      <c r="C40" s="152">
        <v>96.620125796229445</v>
      </c>
      <c r="D40" s="152">
        <v>96.859906972356598</v>
      </c>
      <c r="E40" s="152">
        <v>2.145677288062311</v>
      </c>
      <c r="F40" s="152">
        <v>2.3339414278240991</v>
      </c>
      <c r="G40" s="152">
        <v>2.2532378316330202</v>
      </c>
      <c r="H40" s="152">
        <v>0.81819892093749091</v>
      </c>
      <c r="I40" s="152">
        <v>1.0459327759460675</v>
      </c>
      <c r="J40" s="152">
        <v>0.886855196010367</v>
      </c>
      <c r="N40" s="80"/>
      <c r="P40" s="252"/>
    </row>
    <row r="41" spans="1:16" ht="12.75" customHeight="1" x14ac:dyDescent="0.2">
      <c r="A41" s="484">
        <v>2006</v>
      </c>
      <c r="B41" s="152">
        <v>96.060613191765583</v>
      </c>
      <c r="C41" s="152">
        <v>97.06030548090196</v>
      </c>
      <c r="D41" s="152">
        <v>96.585894415969506</v>
      </c>
      <c r="E41" s="152">
        <v>2.4530819401962982</v>
      </c>
      <c r="F41" s="152">
        <v>1.4755470358647411</v>
      </c>
      <c r="G41" s="152">
        <v>1.9746448821328999</v>
      </c>
      <c r="H41" s="152">
        <v>1.4863048680380924</v>
      </c>
      <c r="I41" s="152">
        <v>1.4641474832336288</v>
      </c>
      <c r="J41" s="152">
        <v>1.4394607018975401</v>
      </c>
      <c r="N41" s="80"/>
      <c r="P41" s="252"/>
    </row>
    <row r="42" spans="1:16" ht="12.75" customHeight="1" x14ac:dyDescent="0.2">
      <c r="A42" s="484">
        <v>2007</v>
      </c>
      <c r="B42" s="152">
        <v>97.32542214249213</v>
      </c>
      <c r="C42" s="152">
        <v>97.935911636587434</v>
      </c>
      <c r="D42" s="152">
        <v>97.641709049728703</v>
      </c>
      <c r="E42" s="152">
        <v>1.638314682853395</v>
      </c>
      <c r="F42" s="152">
        <v>1.2204079748836567</v>
      </c>
      <c r="G42" s="152">
        <v>1.4337647538217599</v>
      </c>
      <c r="H42" s="152">
        <v>1.0362631746546569</v>
      </c>
      <c r="I42" s="152">
        <v>0.8436803885284585</v>
      </c>
      <c r="J42" s="152">
        <v>0.92452619644950695</v>
      </c>
      <c r="N42" s="80"/>
    </row>
    <row r="43" spans="1:16" ht="12.75" customHeight="1" x14ac:dyDescent="0.2">
      <c r="A43" s="484">
        <v>2008</v>
      </c>
      <c r="B43" s="152">
        <v>96.817080928837015</v>
      </c>
      <c r="C43" s="152">
        <v>97.779399760981406</v>
      </c>
      <c r="D43" s="152">
        <v>97.339853100799203</v>
      </c>
      <c r="E43" s="152">
        <v>2.2870230938294145</v>
      </c>
      <c r="F43" s="152">
        <v>1.1370050565184562</v>
      </c>
      <c r="G43" s="152">
        <v>1.8194465194177001</v>
      </c>
      <c r="H43" s="152">
        <v>0.89589597733324922</v>
      </c>
      <c r="I43" s="152">
        <v>1.0835951825006003</v>
      </c>
      <c r="J43" s="152">
        <v>0.84070037978308099</v>
      </c>
      <c r="N43" s="80"/>
      <c r="P43" s="252"/>
    </row>
    <row r="44" spans="1:16" ht="12.75" customHeight="1" x14ac:dyDescent="0.2">
      <c r="A44" s="484">
        <v>2009</v>
      </c>
      <c r="B44" s="152">
        <v>95.817635405177441</v>
      </c>
      <c r="C44" s="152">
        <v>97.972970518142944</v>
      </c>
      <c r="D44" s="152">
        <v>96.947548962991306</v>
      </c>
      <c r="E44" s="152">
        <v>3.230922938040655</v>
      </c>
      <c r="F44" s="152">
        <v>1.3058365241561711</v>
      </c>
      <c r="G44" s="152">
        <v>2.2895598697527699</v>
      </c>
      <c r="H44" s="152">
        <v>0.95144165678196535</v>
      </c>
      <c r="I44" s="152">
        <v>0.72119295770093927</v>
      </c>
      <c r="J44" s="152">
        <v>0.76289116725592898</v>
      </c>
      <c r="N44" s="80"/>
      <c r="P44" s="252"/>
    </row>
    <row r="45" spans="1:16" ht="12.75" customHeight="1" x14ac:dyDescent="0.2">
      <c r="A45" s="484">
        <v>2010</v>
      </c>
      <c r="B45" s="152">
        <v>95.462258552082176</v>
      </c>
      <c r="C45" s="152">
        <v>97.500927369627533</v>
      </c>
      <c r="D45" s="152">
        <v>96.457702048535396</v>
      </c>
      <c r="E45" s="152">
        <v>3.5860917295318173</v>
      </c>
      <c r="F45" s="152">
        <v>1.7870680620064112</v>
      </c>
      <c r="G45" s="152">
        <v>2.7480843829152999</v>
      </c>
      <c r="H45" s="152">
        <v>0.95164971838621637</v>
      </c>
      <c r="I45" s="152">
        <v>0.71200456836611148</v>
      </c>
      <c r="J45" s="152">
        <v>0.79421356854929104</v>
      </c>
      <c r="N45" s="80"/>
      <c r="P45" s="252"/>
    </row>
    <row r="46" spans="1:16" ht="12.75" customHeight="1" x14ac:dyDescent="0.2">
      <c r="A46" s="9">
        <v>2011</v>
      </c>
      <c r="B46" s="152">
        <v>96.754019101233098</v>
      </c>
      <c r="C46" s="152">
        <v>97.396825057195585</v>
      </c>
      <c r="D46" s="152">
        <v>97.127002388261204</v>
      </c>
      <c r="E46" s="152">
        <v>2.408367403333683</v>
      </c>
      <c r="F46" s="152">
        <v>1.2027388785928645</v>
      </c>
      <c r="G46" s="152">
        <v>1.85728312685338</v>
      </c>
      <c r="H46" s="152">
        <v>0.83761349543263108</v>
      </c>
      <c r="I46" s="152">
        <v>1.4004360642114146</v>
      </c>
      <c r="J46" s="152">
        <v>1.0157144848854101</v>
      </c>
      <c r="N46" s="80"/>
      <c r="P46" s="252"/>
    </row>
    <row r="47" spans="1:16" ht="12.75" customHeight="1" x14ac:dyDescent="0.2">
      <c r="A47" s="484" t="s">
        <v>89</v>
      </c>
      <c r="B47" s="152">
        <v>96.227821507900856</v>
      </c>
      <c r="C47" s="152">
        <v>98.129564985506462</v>
      </c>
      <c r="D47" s="152">
        <v>97.176966709729101</v>
      </c>
      <c r="E47" s="152">
        <v>2.40137086488232</v>
      </c>
      <c r="F47" s="152">
        <v>1.2948641737119804</v>
      </c>
      <c r="G47" s="152">
        <v>1.90494233737535</v>
      </c>
      <c r="H47" s="152">
        <v>1.3708076272166114</v>
      </c>
      <c r="I47" s="152">
        <v>0.57557084078165477</v>
      </c>
      <c r="J47" s="152">
        <v>0.91809095289559295</v>
      </c>
      <c r="N47" s="80"/>
      <c r="P47" s="252"/>
    </row>
    <row r="48" spans="1:16" ht="12.75" customHeight="1" x14ac:dyDescent="0.2">
      <c r="A48" s="484" t="s">
        <v>90</v>
      </c>
      <c r="B48" s="152">
        <v>96.247349501631007</v>
      </c>
      <c r="C48" s="152">
        <v>97.438314837685752</v>
      </c>
      <c r="D48" s="152">
        <v>96.8</v>
      </c>
      <c r="E48" s="152">
        <v>2.5709844403545898</v>
      </c>
      <c r="F48" s="152">
        <v>1.9</v>
      </c>
      <c r="G48" s="152">
        <v>2.2999999999999998</v>
      </c>
      <c r="H48" s="152">
        <v>1.181666058014295</v>
      </c>
      <c r="I48" s="152">
        <v>0.63051065236099912</v>
      </c>
      <c r="J48" s="152">
        <v>0.9</v>
      </c>
      <c r="P48" s="911"/>
    </row>
    <row r="49" spans="1:16" ht="12.75" customHeight="1" x14ac:dyDescent="0.2">
      <c r="A49" s="484">
        <v>2013</v>
      </c>
      <c r="B49" s="152">
        <v>96.622045033545007</v>
      </c>
      <c r="C49" s="152">
        <v>98.089003427973125</v>
      </c>
      <c r="D49" s="152">
        <v>97.3</v>
      </c>
      <c r="E49" s="152">
        <v>2.6777391043901608</v>
      </c>
      <c r="F49" s="152">
        <v>1.5</v>
      </c>
      <c r="G49" s="152">
        <v>2.1</v>
      </c>
      <c r="H49" s="152">
        <v>0.70021586206510533</v>
      </c>
      <c r="I49" s="152">
        <v>0.44214289444234439</v>
      </c>
      <c r="J49" s="152">
        <v>0.6</v>
      </c>
      <c r="P49" s="911"/>
    </row>
    <row r="50" spans="1:16" ht="12.75" customHeight="1" x14ac:dyDescent="0.2">
      <c r="A50" s="484">
        <v>2014</v>
      </c>
      <c r="B50" s="152">
        <v>96.416763931720794</v>
      </c>
      <c r="C50" s="152">
        <v>97.345304029018394</v>
      </c>
      <c r="D50" s="152">
        <v>96.9</v>
      </c>
      <c r="E50" s="152">
        <v>2.3996852871754499</v>
      </c>
      <c r="F50" s="152">
        <v>1.5973097940311101</v>
      </c>
      <c r="G50" s="152">
        <v>2</v>
      </c>
      <c r="H50" s="152">
        <v>1.16697310791311</v>
      </c>
      <c r="I50" s="152">
        <v>1.0457975470769301</v>
      </c>
      <c r="J50" s="152">
        <v>1.1000000000000001</v>
      </c>
      <c r="P50" s="911"/>
    </row>
    <row r="51" spans="1:16" ht="12.75" customHeight="1" x14ac:dyDescent="0.2">
      <c r="A51" s="484">
        <v>2015</v>
      </c>
      <c r="B51" s="152">
        <v>95.822081993807998</v>
      </c>
      <c r="C51" s="152">
        <v>97.534875439232295</v>
      </c>
      <c r="D51" s="152">
        <v>96.6</v>
      </c>
      <c r="E51" s="152">
        <v>2.7720864485040901</v>
      </c>
      <c r="F51" s="152">
        <v>1.13888494628215</v>
      </c>
      <c r="G51" s="152">
        <v>2</v>
      </c>
      <c r="H51" s="152">
        <v>1.4058315576879199</v>
      </c>
      <c r="I51" s="152">
        <v>1.3262396144856201</v>
      </c>
      <c r="J51" s="152">
        <v>1.4</v>
      </c>
    </row>
    <row r="52" spans="1:16" ht="12.75" customHeight="1" x14ac:dyDescent="0.2">
      <c r="A52" s="484">
        <v>2016</v>
      </c>
      <c r="B52" s="152">
        <v>96.3</v>
      </c>
      <c r="C52" s="152">
        <v>97.8</v>
      </c>
      <c r="D52" s="152">
        <v>96.8</v>
      </c>
      <c r="E52" s="152">
        <v>2.1</v>
      </c>
      <c r="F52" s="152">
        <v>1.3</v>
      </c>
      <c r="G52" s="152">
        <v>1.9</v>
      </c>
      <c r="H52" s="152">
        <v>1.6</v>
      </c>
      <c r="I52" s="152">
        <v>0.9</v>
      </c>
      <c r="J52" s="152">
        <v>1.3</v>
      </c>
    </row>
    <row r="53" spans="1:16" ht="12.75" customHeight="1" x14ac:dyDescent="0.2">
      <c r="A53" s="484">
        <v>2017</v>
      </c>
      <c r="B53" s="152">
        <v>96.533509409045905</v>
      </c>
      <c r="C53" s="152">
        <v>97.315664288141406</v>
      </c>
      <c r="D53" s="152">
        <v>96.8</v>
      </c>
      <c r="E53" s="152">
        <v>2.2449653350940899</v>
      </c>
      <c r="F53" s="152">
        <v>1.49507305470608</v>
      </c>
      <c r="G53" s="152">
        <v>2</v>
      </c>
      <c r="H53" s="152">
        <v>1.22152525586002</v>
      </c>
      <c r="I53" s="152">
        <v>1.18926265715257</v>
      </c>
      <c r="J53" s="152">
        <v>1.2</v>
      </c>
      <c r="K53" s="352"/>
    </row>
    <row r="54" spans="1:16" ht="12.75" customHeight="1" x14ac:dyDescent="0.2">
      <c r="A54" s="484">
        <v>2018</v>
      </c>
      <c r="B54" s="152">
        <v>96.241099043673898</v>
      </c>
      <c r="C54" s="152">
        <v>97.061429164713502</v>
      </c>
      <c r="D54" s="152">
        <v>96.493280650911103</v>
      </c>
      <c r="E54" s="152">
        <v>2.2860666151103302</v>
      </c>
      <c r="F54" s="152">
        <v>1.8066312318776001</v>
      </c>
      <c r="G54" s="152">
        <v>2.0797484786660401</v>
      </c>
      <c r="H54" s="152">
        <v>1.4728343412157701</v>
      </c>
      <c r="I54" s="152">
        <v>1.13193960340884</v>
      </c>
      <c r="J54" s="152">
        <v>1.4269708704228601</v>
      </c>
      <c r="K54" s="352"/>
    </row>
    <row r="55" spans="1:16" s="37" customFormat="1" ht="6" customHeight="1" x14ac:dyDescent="0.25">
      <c r="A55" s="1205" t="s">
        <v>39</v>
      </c>
      <c r="B55" s="1107"/>
      <c r="C55" s="1107"/>
      <c r="D55" s="1107"/>
      <c r="E55" s="1107"/>
      <c r="F55" s="1107"/>
      <c r="G55" s="1107"/>
      <c r="H55" s="1107"/>
      <c r="I55" s="1107"/>
      <c r="J55" s="1107"/>
      <c r="K55" s="822"/>
      <c r="L55" s="822"/>
      <c r="M55" s="822"/>
      <c r="N55" s="80"/>
    </row>
    <row r="56" spans="1:16" s="37" customFormat="1" ht="54.95" customHeight="1" x14ac:dyDescent="0.25">
      <c r="A56" s="1331" t="s">
        <v>202</v>
      </c>
      <c r="B56" s="1331"/>
      <c r="C56" s="1331"/>
      <c r="D56" s="1331"/>
      <c r="E56" s="1331"/>
      <c r="F56" s="1331"/>
      <c r="G56" s="1331"/>
      <c r="H56" s="1331"/>
      <c r="I56" s="1331"/>
      <c r="J56" s="1331"/>
      <c r="K56" s="1199"/>
      <c r="L56" s="1199"/>
      <c r="M56" s="1199"/>
      <c r="N56" s="1199"/>
      <c r="O56" s="1199"/>
    </row>
    <row r="57" spans="1:16" s="37" customFormat="1" ht="6" customHeight="1" x14ac:dyDescent="0.25">
      <c r="A57" s="521" t="s">
        <v>39</v>
      </c>
      <c r="B57" s="822"/>
      <c r="C57" s="822"/>
      <c r="D57" s="822"/>
      <c r="E57" s="822"/>
      <c r="F57" s="822"/>
      <c r="G57" s="822"/>
      <c r="H57" s="822"/>
      <c r="I57" s="822"/>
      <c r="J57" s="822"/>
      <c r="K57" s="822"/>
      <c r="L57" s="822"/>
      <c r="M57" s="822"/>
      <c r="N57" s="86"/>
    </row>
    <row r="58" spans="1:16" s="37" customFormat="1" ht="12.75" customHeight="1" x14ac:dyDescent="0.25">
      <c r="A58" s="1331" t="s">
        <v>194</v>
      </c>
      <c r="B58" s="1331"/>
      <c r="C58" s="1331"/>
      <c r="D58" s="1331"/>
      <c r="E58" s="1331"/>
      <c r="F58" s="1331"/>
      <c r="G58" s="1331"/>
      <c r="H58" s="1331"/>
      <c r="I58" s="1331"/>
      <c r="J58" s="1331"/>
      <c r="K58" s="1199"/>
      <c r="L58" s="1199"/>
      <c r="M58" s="1199"/>
      <c r="N58" s="1199"/>
      <c r="O58" s="1199"/>
    </row>
  </sheetData>
  <mergeCells count="7">
    <mergeCell ref="A58:J58"/>
    <mergeCell ref="N1:Q1"/>
    <mergeCell ref="A2:J2"/>
    <mergeCell ref="B3:D3"/>
    <mergeCell ref="E3:G3"/>
    <mergeCell ref="H3:J3"/>
    <mergeCell ref="A56:J56"/>
  </mergeCells>
  <hyperlinks>
    <hyperlink ref="N1:P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29"/>
  <sheetViews>
    <sheetView workbookViewId="0">
      <pane ySplit="4" topLeftCell="A5" activePane="bottomLeft" state="frozen"/>
      <selection activeCell="K27" sqref="K27"/>
      <selection pane="bottomLeft" activeCell="K32" sqref="K32"/>
    </sheetView>
  </sheetViews>
  <sheetFormatPr defaultColWidth="9.140625" defaultRowHeight="12.75" x14ac:dyDescent="0.2"/>
  <cols>
    <col min="1" max="10" width="6.7109375" style="1199" customWidth="1"/>
    <col min="11" max="30" width="8.7109375" style="1199" customWidth="1"/>
    <col min="31" max="16384" width="9.140625" style="1199"/>
  </cols>
  <sheetData>
    <row r="1" spans="1:21" s="74" customFormat="1" ht="30" customHeight="1" x14ac:dyDescent="0.25">
      <c r="A1" s="84"/>
      <c r="B1" s="1195"/>
      <c r="C1" s="1195"/>
      <c r="D1" s="1195"/>
      <c r="E1" s="1195"/>
      <c r="F1" s="1195"/>
      <c r="G1" s="1195"/>
      <c r="H1" s="1195"/>
      <c r="I1" s="1195"/>
      <c r="J1" s="1195"/>
      <c r="K1" s="1195"/>
      <c r="L1" s="1195"/>
      <c r="M1" s="1195"/>
      <c r="N1" s="1311" t="s">
        <v>328</v>
      </c>
      <c r="O1" s="1312"/>
      <c r="P1" s="1312"/>
      <c r="Q1" s="1322"/>
    </row>
    <row r="2" spans="1:21" s="1200" customFormat="1" ht="30" customHeight="1" x14ac:dyDescent="0.2">
      <c r="A2" s="1317" t="s">
        <v>476</v>
      </c>
      <c r="B2" s="1317"/>
      <c r="C2" s="1317"/>
      <c r="D2" s="1317"/>
      <c r="E2" s="1317"/>
      <c r="F2" s="1317"/>
      <c r="G2" s="1317"/>
      <c r="H2" s="1317"/>
      <c r="I2" s="1317"/>
      <c r="J2" s="1317"/>
    </row>
    <row r="3" spans="1:21" ht="15" customHeight="1" x14ac:dyDescent="0.2">
      <c r="B3" s="1373" t="s">
        <v>25</v>
      </c>
      <c r="C3" s="1373"/>
      <c r="D3" s="1373"/>
      <c r="E3" s="1373" t="s">
        <v>26</v>
      </c>
      <c r="F3" s="1373"/>
      <c r="G3" s="1373"/>
      <c r="H3" s="1373" t="s">
        <v>35</v>
      </c>
      <c r="I3" s="1373"/>
      <c r="J3" s="1373"/>
    </row>
    <row r="4" spans="1:21" ht="15" customHeight="1" x14ac:dyDescent="0.2">
      <c r="A4" s="1199" t="s">
        <v>39</v>
      </c>
      <c r="B4" s="1195" t="s">
        <v>28</v>
      </c>
      <c r="C4" s="1195" t="s">
        <v>29</v>
      </c>
      <c r="D4" s="1195" t="s">
        <v>382</v>
      </c>
      <c r="E4" s="1195" t="s">
        <v>28</v>
      </c>
      <c r="F4" s="1195" t="s">
        <v>29</v>
      </c>
      <c r="G4" s="1195" t="s">
        <v>382</v>
      </c>
      <c r="H4" s="1195" t="s">
        <v>28</v>
      </c>
      <c r="I4" s="1195" t="s">
        <v>29</v>
      </c>
      <c r="J4" s="1195" t="s">
        <v>382</v>
      </c>
    </row>
    <row r="5" spans="1:21" ht="6" customHeight="1" x14ac:dyDescent="0.2">
      <c r="A5" s="1203"/>
      <c r="B5" s="1214"/>
      <c r="C5" s="1214"/>
      <c r="D5" s="1214"/>
      <c r="E5" s="1214"/>
      <c r="F5" s="1214"/>
      <c r="G5" s="1214"/>
      <c r="H5" s="1214"/>
      <c r="I5" s="1214"/>
      <c r="J5" s="26"/>
    </row>
    <row r="6" spans="1:21" ht="12.75" customHeight="1" x14ac:dyDescent="0.2">
      <c r="A6" s="484">
        <v>2004</v>
      </c>
      <c r="B6" s="152">
        <v>94.983767450910719</v>
      </c>
      <c r="C6" s="152">
        <v>96.9</v>
      </c>
      <c r="D6" s="152">
        <v>95.900157038832106</v>
      </c>
      <c r="E6" s="152">
        <v>4.1507165819697587</v>
      </c>
      <c r="F6" s="152">
        <v>2.4658640348875367</v>
      </c>
      <c r="G6" s="152">
        <v>3.3324831796637899</v>
      </c>
      <c r="H6" s="152">
        <v>0.86551596711941292</v>
      </c>
      <c r="I6" s="152">
        <v>0.66339918860640668</v>
      </c>
      <c r="J6" s="152">
        <v>0.76735978150409101</v>
      </c>
      <c r="L6" s="80"/>
    </row>
    <row r="7" spans="1:21" ht="12.75" customHeight="1" x14ac:dyDescent="0.2">
      <c r="A7" s="484">
        <v>2005</v>
      </c>
      <c r="B7" s="152">
        <v>94.620451370786967</v>
      </c>
      <c r="C7" s="152">
        <v>96.9</v>
      </c>
      <c r="D7" s="152">
        <v>95.7235854552343</v>
      </c>
      <c r="E7" s="152">
        <v>4.4444874240940502</v>
      </c>
      <c r="F7" s="152">
        <v>2.4928302737206485</v>
      </c>
      <c r="G7" s="152">
        <v>3.4929478054909202</v>
      </c>
      <c r="H7" s="152">
        <v>0.93506120511923818</v>
      </c>
      <c r="I7" s="152">
        <v>0.62413308669071677</v>
      </c>
      <c r="J7" s="152">
        <v>0.78346673927473498</v>
      </c>
      <c r="L7" s="80"/>
    </row>
    <row r="8" spans="1:21" ht="12.75" customHeight="1" x14ac:dyDescent="0.2">
      <c r="A8" s="484">
        <v>2006</v>
      </c>
      <c r="B8" s="152">
        <v>94.295915712693784</v>
      </c>
      <c r="C8" s="152">
        <v>96.4</v>
      </c>
      <c r="D8" s="152">
        <v>95.319068158286598</v>
      </c>
      <c r="E8" s="152">
        <v>4.9738891863755779</v>
      </c>
      <c r="F8" s="152">
        <v>2.5099300003243337</v>
      </c>
      <c r="G8" s="152">
        <v>3.7712860083005002</v>
      </c>
      <c r="H8" s="152">
        <v>0.73019510093063211</v>
      </c>
      <c r="I8" s="152">
        <v>1.0994653498358775</v>
      </c>
      <c r="J8" s="152">
        <v>0.90964583341293004</v>
      </c>
      <c r="L8" s="80"/>
    </row>
    <row r="9" spans="1:21" ht="12.75" customHeight="1" x14ac:dyDescent="0.2">
      <c r="A9" s="484">
        <v>2007</v>
      </c>
      <c r="B9" s="152">
        <v>95.264974116394399</v>
      </c>
      <c r="C9" s="152">
        <v>97.2</v>
      </c>
      <c r="D9" s="152">
        <v>96.194342605058097</v>
      </c>
      <c r="E9" s="152">
        <v>3.7205107875843897</v>
      </c>
      <c r="F9" s="152">
        <v>2.1838220724256105</v>
      </c>
      <c r="G9" s="152">
        <v>2.96686789999058</v>
      </c>
      <c r="H9" s="152">
        <v>1.0145150960212044</v>
      </c>
      <c r="I9" s="152">
        <v>0.65690930452482232</v>
      </c>
      <c r="J9" s="152">
        <v>0.83878949495135402</v>
      </c>
      <c r="L9" s="80"/>
    </row>
    <row r="10" spans="1:21" ht="12.75" customHeight="1" x14ac:dyDescent="0.2">
      <c r="A10" s="484">
        <v>2008</v>
      </c>
      <c r="B10" s="152">
        <v>95.47961524354163</v>
      </c>
      <c r="C10" s="152">
        <v>97</v>
      </c>
      <c r="D10" s="152">
        <v>96.213926049226998</v>
      </c>
      <c r="E10" s="152">
        <v>3.7331113558793523</v>
      </c>
      <c r="F10" s="152">
        <v>2.2201079235526273</v>
      </c>
      <c r="G10" s="152">
        <v>3.0065295840597699</v>
      </c>
      <c r="H10" s="152">
        <v>0.78727340057891948</v>
      </c>
      <c r="I10" s="152">
        <v>0.772748644664351</v>
      </c>
      <c r="J10" s="152">
        <v>0.779544366713259</v>
      </c>
      <c r="L10" s="80"/>
    </row>
    <row r="11" spans="1:21" ht="12.75" customHeight="1" x14ac:dyDescent="0.2">
      <c r="A11" s="484">
        <v>2009</v>
      </c>
      <c r="B11" s="152">
        <v>94.533505750424425</v>
      </c>
      <c r="C11" s="152">
        <v>97.5</v>
      </c>
      <c r="D11" s="152">
        <v>95.960730220742505</v>
      </c>
      <c r="E11" s="152">
        <v>4.7706914611634188</v>
      </c>
      <c r="F11" s="152">
        <v>1.8672108971780261</v>
      </c>
      <c r="G11" s="152">
        <v>3.3764395432315002</v>
      </c>
      <c r="H11" s="152">
        <v>0.69580278841210541</v>
      </c>
      <c r="I11" s="152">
        <v>0.62773575073413135</v>
      </c>
      <c r="J11" s="152">
        <v>0.66283023602596303</v>
      </c>
      <c r="L11" s="80"/>
    </row>
    <row r="12" spans="1:21" ht="12.75" customHeight="1" x14ac:dyDescent="0.2">
      <c r="A12" s="484">
        <v>2010</v>
      </c>
      <c r="B12" s="152">
        <v>93.63292458781801</v>
      </c>
      <c r="C12" s="152">
        <v>96.7</v>
      </c>
      <c r="D12" s="152">
        <v>95.115825624674201</v>
      </c>
      <c r="E12" s="152">
        <v>5.0741988382230936</v>
      </c>
      <c r="F12" s="152">
        <v>2.43945934092147</v>
      </c>
      <c r="G12" s="152">
        <v>3.81583425074861</v>
      </c>
      <c r="H12" s="152">
        <v>1.2928765739592885</v>
      </c>
      <c r="I12" s="152">
        <v>0.82295254978655363</v>
      </c>
      <c r="J12" s="152">
        <v>1.0683401245772499</v>
      </c>
      <c r="L12" s="80"/>
    </row>
    <row r="13" spans="1:21" ht="12.75" customHeight="1" x14ac:dyDescent="0.2">
      <c r="A13" s="9">
        <v>2011</v>
      </c>
      <c r="B13" s="152">
        <v>92.975629575090863</v>
      </c>
      <c r="C13" s="152">
        <v>97.1</v>
      </c>
      <c r="D13" s="152">
        <v>94.9992982456113</v>
      </c>
      <c r="E13" s="152">
        <v>6.0560399473351669</v>
      </c>
      <c r="F13" s="152">
        <v>1.8778021408443659</v>
      </c>
      <c r="G13" s="152">
        <v>4.01579097436412</v>
      </c>
      <c r="H13" s="152">
        <v>0.96833047757412316</v>
      </c>
      <c r="I13" s="152">
        <v>1.0063517153561485</v>
      </c>
      <c r="J13" s="152">
        <v>0.98491078002460697</v>
      </c>
      <c r="L13" s="80"/>
    </row>
    <row r="14" spans="1:21" ht="12.75" customHeight="1" x14ac:dyDescent="0.2">
      <c r="A14" s="484" t="s">
        <v>89</v>
      </c>
      <c r="B14" s="152">
        <v>94.053923115520448</v>
      </c>
      <c r="C14" s="152">
        <v>95.9</v>
      </c>
      <c r="D14" s="152">
        <v>94.949909996056107</v>
      </c>
      <c r="E14" s="152">
        <v>4.5790481299603014</v>
      </c>
      <c r="F14" s="152">
        <v>3.3480087318002636</v>
      </c>
      <c r="G14" s="152">
        <v>3.9757393219262198</v>
      </c>
      <c r="H14" s="152">
        <v>1.3670287545191213</v>
      </c>
      <c r="I14" s="152">
        <v>0.76825698567531087</v>
      </c>
      <c r="J14" s="152">
        <v>1.07435068201773</v>
      </c>
      <c r="L14" s="80"/>
    </row>
    <row r="15" spans="1:21" ht="12.75" customHeight="1" x14ac:dyDescent="0.2">
      <c r="A15" s="1199" t="s">
        <v>90</v>
      </c>
      <c r="B15" s="152">
        <v>92.766999822973091</v>
      </c>
      <c r="C15" s="152">
        <v>96.245941696648956</v>
      </c>
      <c r="D15" s="152">
        <v>94.5</v>
      </c>
      <c r="E15" s="152">
        <v>5.8569979662501925</v>
      </c>
      <c r="F15" s="152">
        <v>2.855710407413977</v>
      </c>
      <c r="G15" s="152">
        <v>4.4000000000000004</v>
      </c>
      <c r="H15" s="152">
        <v>1.3760022107767873</v>
      </c>
      <c r="I15" s="152">
        <v>0.89834789593698805</v>
      </c>
      <c r="J15" s="152">
        <v>1.1000000000000001</v>
      </c>
      <c r="L15" s="80"/>
    </row>
    <row r="16" spans="1:21" ht="12.75" customHeight="1" x14ac:dyDescent="0.2">
      <c r="A16" s="484">
        <v>2013</v>
      </c>
      <c r="B16" s="152">
        <v>93.341056037598008</v>
      </c>
      <c r="C16" s="152">
        <v>96.379381151132961</v>
      </c>
      <c r="D16" s="152">
        <v>94.8</v>
      </c>
      <c r="E16" s="152">
        <v>5.087862223342289</v>
      </c>
      <c r="F16" s="152">
        <v>2.9089894797050979</v>
      </c>
      <c r="G16" s="152">
        <v>4</v>
      </c>
      <c r="H16" s="152">
        <v>1.5710817390599967</v>
      </c>
      <c r="I16" s="152">
        <v>0.71162936916182573</v>
      </c>
      <c r="J16" s="152">
        <v>1.2</v>
      </c>
      <c r="L16" s="80"/>
      <c r="U16" s="814"/>
    </row>
    <row r="17" spans="1:15" ht="12.75" customHeight="1" x14ac:dyDescent="0.2">
      <c r="A17" s="484">
        <v>2014</v>
      </c>
      <c r="B17" s="152">
        <v>93.620253164556999</v>
      </c>
      <c r="C17" s="152">
        <v>96.971335857220097</v>
      </c>
      <c r="D17" s="152">
        <v>95.2</v>
      </c>
      <c r="E17" s="152">
        <v>5.21518987341772</v>
      </c>
      <c r="F17" s="152">
        <v>2.32558139534884</v>
      </c>
      <c r="G17" s="152">
        <v>3.8</v>
      </c>
      <c r="H17" s="152">
        <v>1.16455696202532</v>
      </c>
      <c r="I17" s="152">
        <v>0.70308274743104404</v>
      </c>
      <c r="J17" s="662">
        <v>0.9</v>
      </c>
      <c r="L17" s="80"/>
    </row>
    <row r="18" spans="1:15" ht="12.75" customHeight="1" x14ac:dyDescent="0.2">
      <c r="A18" s="484">
        <v>2015</v>
      </c>
      <c r="B18" s="152">
        <v>94.006097420166597</v>
      </c>
      <c r="C18" s="152">
        <v>96.1991045259158</v>
      </c>
      <c r="D18" s="152">
        <v>95.1</v>
      </c>
      <c r="E18" s="152">
        <v>4.4728362977686</v>
      </c>
      <c r="F18" s="152">
        <v>2.5959715349993702</v>
      </c>
      <c r="G18" s="152">
        <v>3.5</v>
      </c>
      <c r="H18" s="152">
        <v>1.52106628206482</v>
      </c>
      <c r="I18" s="152">
        <v>1.2049239390847899</v>
      </c>
      <c r="J18" s="152">
        <v>1.4</v>
      </c>
      <c r="K18" s="457"/>
      <c r="L18" s="80"/>
    </row>
    <row r="19" spans="1:15" ht="12.75" customHeight="1" x14ac:dyDescent="0.2">
      <c r="A19" s="484">
        <v>2016</v>
      </c>
      <c r="B19" s="152">
        <v>91.534780330678004</v>
      </c>
      <c r="C19" s="152">
        <v>96.093295421430739</v>
      </c>
      <c r="D19" s="152">
        <v>93.4</v>
      </c>
      <c r="E19" s="152">
        <v>6.2572108454862132</v>
      </c>
      <c r="F19" s="152">
        <v>2.8469133306811356</v>
      </c>
      <c r="G19" s="152">
        <v>4.8</v>
      </c>
      <c r="H19" s="152">
        <v>2.2080088238358573</v>
      </c>
      <c r="I19" s="152">
        <v>1.0597912478882596</v>
      </c>
      <c r="J19" s="152">
        <v>1.8</v>
      </c>
      <c r="K19" s="26"/>
      <c r="L19" s="80"/>
    </row>
    <row r="20" spans="1:15" ht="12.75" customHeight="1" x14ac:dyDescent="0.2">
      <c r="A20" s="484">
        <v>2017</v>
      </c>
      <c r="B20" s="152">
        <v>92.4626909528845</v>
      </c>
      <c r="C20" s="152">
        <v>96.302242961293999</v>
      </c>
      <c r="D20" s="152">
        <v>94.1</v>
      </c>
      <c r="E20" s="152">
        <v>6.2456819461311799</v>
      </c>
      <c r="F20" s="152">
        <v>2.8100370127727601</v>
      </c>
      <c r="G20" s="152">
        <v>4.8</v>
      </c>
      <c r="H20" s="152">
        <v>1.2916271009843501</v>
      </c>
      <c r="I20" s="152">
        <v>0.88772002593325305</v>
      </c>
      <c r="J20" s="152">
        <v>1.1000000000000001</v>
      </c>
      <c r="K20" s="26"/>
      <c r="L20" s="80"/>
    </row>
    <row r="21" spans="1:15" ht="12.75" customHeight="1" x14ac:dyDescent="0.2">
      <c r="A21" s="484">
        <v>2018</v>
      </c>
      <c r="B21" s="152">
        <v>93.520837875066306</v>
      </c>
      <c r="C21" s="152">
        <v>96.455516449525703</v>
      </c>
      <c r="D21" s="152">
        <v>94.826911234076604</v>
      </c>
      <c r="E21" s="152">
        <v>4.9879790591962996</v>
      </c>
      <c r="F21" s="152">
        <v>2.57840829759553</v>
      </c>
      <c r="G21" s="152">
        <v>3.88080633329802</v>
      </c>
      <c r="H21" s="152">
        <v>1.4911830657373799</v>
      </c>
      <c r="I21" s="152">
        <v>0.96607525287875895</v>
      </c>
      <c r="J21" s="152">
        <v>1.2922824326254101</v>
      </c>
      <c r="K21" s="352"/>
    </row>
    <row r="22" spans="1:15" s="37" customFormat="1" ht="6" customHeight="1" x14ac:dyDescent="0.25">
      <c r="A22" s="1203" t="s">
        <v>39</v>
      </c>
      <c r="B22" s="1208"/>
      <c r="C22" s="1208"/>
      <c r="D22" s="1208"/>
      <c r="E22" s="1208"/>
      <c r="F22" s="1208"/>
      <c r="G22" s="1208"/>
      <c r="H22" s="1208"/>
      <c r="I22" s="1208"/>
      <c r="J22" s="1208"/>
      <c r="K22" s="1195"/>
      <c r="L22" s="1195"/>
      <c r="M22" s="1195"/>
      <c r="N22" s="1195"/>
      <c r="O22" s="252"/>
    </row>
    <row r="23" spans="1:15" ht="30" customHeight="1" x14ac:dyDescent="0.2">
      <c r="A23" s="1331" t="s">
        <v>253</v>
      </c>
      <c r="B23" s="1331"/>
      <c r="C23" s="1331"/>
      <c r="D23" s="1331"/>
      <c r="E23" s="1331"/>
      <c r="F23" s="1331"/>
      <c r="G23" s="1331"/>
      <c r="H23" s="1331"/>
      <c r="I23" s="1331"/>
      <c r="J23" s="1331"/>
    </row>
    <row r="24" spans="1:15" ht="6" customHeight="1" x14ac:dyDescent="0.2"/>
    <row r="25" spans="1:15" s="37" customFormat="1" ht="12.75" customHeight="1" x14ac:dyDescent="0.25">
      <c r="A25" s="1331" t="s">
        <v>194</v>
      </c>
      <c r="B25" s="1331"/>
      <c r="C25" s="1331"/>
      <c r="D25" s="1331"/>
      <c r="E25" s="1331"/>
      <c r="F25" s="1331"/>
      <c r="G25" s="1331"/>
      <c r="H25" s="1331"/>
      <c r="I25" s="1331"/>
      <c r="J25" s="1331"/>
      <c r="K25" s="1199"/>
      <c r="L25" s="1199"/>
      <c r="M25" s="1199"/>
      <c r="N25" s="1199"/>
    </row>
    <row r="27" spans="1:15" x14ac:dyDescent="0.2">
      <c r="E27" s="912"/>
    </row>
    <row r="28" spans="1:15" x14ac:dyDescent="0.2">
      <c r="E28" s="912"/>
    </row>
    <row r="29" spans="1:15" x14ac:dyDescent="0.2">
      <c r="E29" s="912"/>
    </row>
  </sheetData>
  <mergeCells count="7">
    <mergeCell ref="A25:J25"/>
    <mergeCell ref="N1:Q1"/>
    <mergeCell ref="A2:J2"/>
    <mergeCell ref="B3:D3"/>
    <mergeCell ref="E3:G3"/>
    <mergeCell ref="H3:J3"/>
    <mergeCell ref="A23:J23"/>
  </mergeCells>
  <hyperlinks>
    <hyperlink ref="N1:P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J46"/>
  <sheetViews>
    <sheetView zoomScaleNormal="100" zoomScalePageLayoutView="125" workbookViewId="0">
      <pane ySplit="4" topLeftCell="A5" activePane="bottomLeft" state="frozen"/>
      <selection activeCell="K27" sqref="K27"/>
      <selection pane="bottomLeft" activeCell="B6" sqref="B6:P29"/>
    </sheetView>
  </sheetViews>
  <sheetFormatPr defaultColWidth="8.85546875" defaultRowHeight="12.75" x14ac:dyDescent="0.2"/>
  <cols>
    <col min="1" max="7" width="6.7109375" style="1199" customWidth="1"/>
    <col min="8" max="8" width="7.140625" style="1199" customWidth="1"/>
    <col min="9" max="16" width="6.7109375" style="1199" customWidth="1"/>
    <col min="17" max="17" width="8.7109375" style="1199" customWidth="1"/>
    <col min="18" max="18" width="11.140625" style="1199" customWidth="1"/>
    <col min="19" max="19" width="12.85546875" style="1199" customWidth="1"/>
    <col min="20" max="20" width="12.7109375" style="1199" customWidth="1"/>
    <col min="21" max="21" width="12.42578125" style="1199" customWidth="1"/>
    <col min="22" max="27" width="8.7109375" style="1199" customWidth="1"/>
    <col min="28" max="16384" width="8.85546875" style="1199"/>
  </cols>
  <sheetData>
    <row r="1" spans="1:19" ht="30" customHeight="1" x14ac:dyDescent="0.25">
      <c r="A1" s="84"/>
      <c r="B1" s="484"/>
      <c r="C1" s="484"/>
      <c r="D1" s="484"/>
      <c r="E1" s="1195"/>
      <c r="F1" s="1195"/>
      <c r="G1" s="1195"/>
      <c r="H1" s="1195"/>
      <c r="I1" s="1195"/>
      <c r="J1" s="1195"/>
      <c r="K1" s="1195"/>
      <c r="L1" s="1195"/>
      <c r="M1" s="1195"/>
      <c r="N1" s="1195"/>
      <c r="O1" s="1311" t="s">
        <v>328</v>
      </c>
      <c r="P1" s="1311"/>
      <c r="Q1" s="1312"/>
      <c r="R1" s="1312"/>
      <c r="S1" s="1322"/>
    </row>
    <row r="2" spans="1:19" s="1200" customFormat="1" ht="15" customHeight="1" x14ac:dyDescent="0.2">
      <c r="A2" s="1316" t="s">
        <v>443</v>
      </c>
      <c r="B2" s="1316"/>
      <c r="C2" s="1316"/>
      <c r="D2" s="1316"/>
      <c r="E2" s="1316"/>
      <c r="F2" s="1316"/>
      <c r="G2" s="1316"/>
      <c r="H2" s="1316"/>
      <c r="I2" s="1316"/>
      <c r="J2" s="1316"/>
      <c r="K2" s="1316"/>
      <c r="L2" s="1316"/>
      <c r="M2" s="1316"/>
      <c r="N2" s="1316"/>
      <c r="O2" s="1316"/>
      <c r="P2" s="1316"/>
    </row>
    <row r="3" spans="1:19" ht="15" customHeight="1" x14ac:dyDescent="0.2">
      <c r="A3" s="895"/>
      <c r="B3" s="1319" t="s">
        <v>19</v>
      </c>
      <c r="C3" s="1319"/>
      <c r="D3" s="1319"/>
      <c r="E3" s="1319" t="s">
        <v>18</v>
      </c>
      <c r="F3" s="1319"/>
      <c r="G3" s="1319"/>
      <c r="H3" s="1319" t="s">
        <v>289</v>
      </c>
      <c r="I3" s="1319"/>
      <c r="J3" s="1319"/>
      <c r="K3" s="1319" t="s">
        <v>290</v>
      </c>
      <c r="L3" s="1319"/>
      <c r="M3" s="1319"/>
      <c r="N3" s="1319" t="s">
        <v>331</v>
      </c>
      <c r="O3" s="1319"/>
      <c r="P3" s="1319"/>
    </row>
    <row r="4" spans="1:19" ht="15" customHeight="1" x14ac:dyDescent="0.2">
      <c r="A4" s="138" t="s">
        <v>39</v>
      </c>
      <c r="B4" s="1191" t="s">
        <v>28</v>
      </c>
      <c r="C4" s="1191" t="s">
        <v>29</v>
      </c>
      <c r="D4" s="1191" t="s">
        <v>382</v>
      </c>
      <c r="E4" s="1191" t="s">
        <v>28</v>
      </c>
      <c r="F4" s="1191" t="s">
        <v>29</v>
      </c>
      <c r="G4" s="1191" t="s">
        <v>382</v>
      </c>
      <c r="H4" s="1191" t="s">
        <v>28</v>
      </c>
      <c r="I4" s="1191" t="s">
        <v>29</v>
      </c>
      <c r="J4" s="1191" t="s">
        <v>382</v>
      </c>
      <c r="K4" s="1191" t="s">
        <v>28</v>
      </c>
      <c r="L4" s="1191" t="s">
        <v>29</v>
      </c>
      <c r="M4" s="1191" t="s">
        <v>382</v>
      </c>
      <c r="N4" s="1191" t="s">
        <v>28</v>
      </c>
      <c r="O4" s="1191" t="s">
        <v>29</v>
      </c>
      <c r="P4" s="1191" t="s">
        <v>382</v>
      </c>
    </row>
    <row r="5" spans="1:19" ht="6" customHeight="1" x14ac:dyDescent="0.2">
      <c r="A5" s="1215"/>
      <c r="B5" s="1216"/>
      <c r="C5" s="1216"/>
      <c r="D5" s="1216"/>
      <c r="E5" s="1217"/>
      <c r="F5" s="1217"/>
      <c r="G5" s="1217"/>
      <c r="H5" s="1216"/>
      <c r="I5" s="1216"/>
      <c r="J5" s="1216"/>
      <c r="K5" s="1216"/>
      <c r="L5" s="1216"/>
      <c r="M5" s="1216"/>
      <c r="N5" s="1216"/>
      <c r="O5" s="1216"/>
      <c r="P5" s="13"/>
    </row>
    <row r="6" spans="1:19" ht="12.75" customHeight="1" x14ac:dyDescent="0.2">
      <c r="A6" s="895">
        <v>1989</v>
      </c>
      <c r="B6" s="152">
        <v>96.571018935890294</v>
      </c>
      <c r="C6" s="152">
        <v>97.025220524690596</v>
      </c>
      <c r="D6" s="152">
        <v>96.793016021288807</v>
      </c>
      <c r="E6" s="152">
        <v>1.85510018000307</v>
      </c>
      <c r="F6" s="152">
        <v>0.87778209693265696</v>
      </c>
      <c r="G6" s="152">
        <v>1.3774229298595899</v>
      </c>
      <c r="H6" s="152">
        <v>1.138105608151011</v>
      </c>
      <c r="I6" s="152">
        <v>1.3905273499197461</v>
      </c>
      <c r="J6" s="152">
        <v>1.261480101648299</v>
      </c>
      <c r="K6" s="152">
        <v>0.113843470105036</v>
      </c>
      <c r="L6" s="152">
        <v>0.21516421653621701</v>
      </c>
      <c r="M6" s="152">
        <v>0.16336533650260199</v>
      </c>
      <c r="N6" s="152">
        <v>0.32193180585058501</v>
      </c>
      <c r="O6" s="152">
        <v>0.49130581192081801</v>
      </c>
      <c r="P6" s="152">
        <v>0.40471561070074002</v>
      </c>
      <c r="Q6" s="72"/>
    </row>
    <row r="7" spans="1:19" ht="12.75" customHeight="1" x14ac:dyDescent="0.2">
      <c r="A7" s="6">
        <v>1990</v>
      </c>
      <c r="B7" s="651">
        <v>95.455401789870194</v>
      </c>
      <c r="C7" s="651">
        <v>96.577289410902594</v>
      </c>
      <c r="D7" s="651">
        <v>96.002631737253793</v>
      </c>
      <c r="E7" s="651">
        <v>1.72554812281117</v>
      </c>
      <c r="F7" s="651">
        <v>1.4925126533149999</v>
      </c>
      <c r="G7" s="651">
        <v>1.6118789947094001</v>
      </c>
      <c r="H7" s="651">
        <v>1.6427167910739491</v>
      </c>
      <c r="I7" s="651">
        <v>1.356719264572734</v>
      </c>
      <c r="J7" s="651">
        <v>1.503214038351625</v>
      </c>
      <c r="K7" s="651">
        <v>0.60294870298778702</v>
      </c>
      <c r="L7" s="651">
        <v>0.30330686692949199</v>
      </c>
      <c r="M7" s="651">
        <v>0.45679058241844001</v>
      </c>
      <c r="N7" s="651">
        <v>0.57338459325692903</v>
      </c>
      <c r="O7" s="651">
        <v>0.27017180428020998</v>
      </c>
      <c r="P7" s="651">
        <v>0.42548464726672602</v>
      </c>
    </row>
    <row r="8" spans="1:19" ht="12.75" customHeight="1" x14ac:dyDescent="0.2">
      <c r="A8" s="6">
        <v>1991</v>
      </c>
      <c r="B8" s="651">
        <v>96.600502616934094</v>
      </c>
      <c r="C8" s="651">
        <v>96.482354188552407</v>
      </c>
      <c r="D8" s="651">
        <v>96.542741901705497</v>
      </c>
      <c r="E8" s="651">
        <v>1.4869590476682299</v>
      </c>
      <c r="F8" s="651">
        <v>1.37511297159377</v>
      </c>
      <c r="G8" s="651">
        <v>1.4322794430552299</v>
      </c>
      <c r="H8" s="651">
        <v>1.385443630811575</v>
      </c>
      <c r="I8" s="651">
        <v>1.634928718217715</v>
      </c>
      <c r="J8" s="651">
        <v>1.5074125582431199</v>
      </c>
      <c r="K8" s="651">
        <v>0.159875875664619</v>
      </c>
      <c r="L8" s="651">
        <v>0.311237542181244</v>
      </c>
      <c r="M8" s="651">
        <v>0.233873966336965</v>
      </c>
      <c r="N8" s="651">
        <v>0.36721882892144397</v>
      </c>
      <c r="O8" s="651">
        <v>0.19636657945484501</v>
      </c>
      <c r="P8" s="651">
        <v>0.28369213065922499</v>
      </c>
    </row>
    <row r="9" spans="1:19" ht="12.75" customHeight="1" x14ac:dyDescent="0.2">
      <c r="A9" s="6">
        <v>1992</v>
      </c>
      <c r="B9" s="651">
        <v>95.517495371248202</v>
      </c>
      <c r="C9" s="651">
        <v>96.654763524058694</v>
      </c>
      <c r="D9" s="651">
        <v>96.071231251647703</v>
      </c>
      <c r="E9" s="651">
        <v>1.98960735872786</v>
      </c>
      <c r="F9" s="651">
        <v>1.413144591065</v>
      </c>
      <c r="G9" s="651">
        <v>1.7089276286391699</v>
      </c>
      <c r="H9" s="651">
        <v>1.8930204861462081</v>
      </c>
      <c r="I9" s="651">
        <v>1.48330806356502</v>
      </c>
      <c r="J9" s="651">
        <v>1.6935315015404928</v>
      </c>
      <c r="K9" s="651">
        <v>0.398777093293886</v>
      </c>
      <c r="L9" s="651">
        <v>0.309542832489487</v>
      </c>
      <c r="M9" s="651">
        <v>0.35532893039034602</v>
      </c>
      <c r="N9" s="651">
        <v>0.201099690583839</v>
      </c>
      <c r="O9" s="651">
        <v>0.139240988821804</v>
      </c>
      <c r="P9" s="651">
        <v>0.170980687782326</v>
      </c>
    </row>
    <row r="10" spans="1:19" ht="12.75" customHeight="1" x14ac:dyDescent="0.2">
      <c r="A10" s="6">
        <v>1993</v>
      </c>
      <c r="B10" s="651">
        <v>94.934891361008994</v>
      </c>
      <c r="C10" s="651">
        <v>95.064602854298599</v>
      </c>
      <c r="D10" s="651">
        <v>94.997883226587504</v>
      </c>
      <c r="E10" s="651">
        <v>1.74189564104655</v>
      </c>
      <c r="F10" s="651">
        <v>1.9446687251738299</v>
      </c>
      <c r="G10" s="651">
        <v>1.8403684481538201</v>
      </c>
      <c r="H10" s="651">
        <v>2.2321929254767623</v>
      </c>
      <c r="I10" s="651">
        <v>2.0416012427150587</v>
      </c>
      <c r="J10" s="651">
        <v>2.139635779178914</v>
      </c>
      <c r="K10" s="651">
        <v>0.59132940525613698</v>
      </c>
      <c r="L10" s="651">
        <v>0.35492035227470098</v>
      </c>
      <c r="M10" s="651">
        <v>0.47652194364040301</v>
      </c>
      <c r="N10" s="651">
        <v>0.49969066721154498</v>
      </c>
      <c r="O10" s="651">
        <v>0.59420682553780202</v>
      </c>
      <c r="P10" s="651">
        <v>0.545590602439331</v>
      </c>
    </row>
    <row r="11" spans="1:19" ht="12.75" customHeight="1" x14ac:dyDescent="0.2">
      <c r="A11" s="6">
        <v>1994</v>
      </c>
      <c r="B11" s="651">
        <v>94.567648733099404</v>
      </c>
      <c r="C11" s="651">
        <v>95.197365847315794</v>
      </c>
      <c r="D11" s="651">
        <v>94.874963472290901</v>
      </c>
      <c r="E11" s="651">
        <v>1.9715689928279101</v>
      </c>
      <c r="F11" s="651">
        <v>1.7111222817453</v>
      </c>
      <c r="G11" s="651">
        <v>1.8444657090157801</v>
      </c>
      <c r="H11" s="651">
        <v>2.4588985199260591</v>
      </c>
      <c r="I11" s="651">
        <v>2.0994904380783987</v>
      </c>
      <c r="J11" s="651">
        <v>2.2835000776053018</v>
      </c>
      <c r="K11" s="651">
        <v>0.34452376910634303</v>
      </c>
      <c r="L11" s="651">
        <v>0.374510750375673</v>
      </c>
      <c r="M11" s="651">
        <v>0.35915802490130599</v>
      </c>
      <c r="N11" s="651">
        <v>0.65735998504022397</v>
      </c>
      <c r="O11" s="651">
        <v>0.61751068248478902</v>
      </c>
      <c r="P11" s="651">
        <v>0.63791271618676804</v>
      </c>
    </row>
    <row r="12" spans="1:19" ht="12.75" customHeight="1" x14ac:dyDescent="0.2">
      <c r="A12" s="6">
        <v>1995</v>
      </c>
      <c r="B12" s="651">
        <v>93.026180424653205</v>
      </c>
      <c r="C12" s="651">
        <v>94.233659384679797</v>
      </c>
      <c r="D12" s="651">
        <v>93.615548286586105</v>
      </c>
      <c r="E12" s="651">
        <v>2.7241811560968201</v>
      </c>
      <c r="F12" s="651">
        <v>2.1833897065963499</v>
      </c>
      <c r="G12" s="651">
        <v>2.46022202231892</v>
      </c>
      <c r="H12" s="651">
        <v>3.2905762241538641</v>
      </c>
      <c r="I12" s="651">
        <v>2.8102724194815609</v>
      </c>
      <c r="J12" s="651">
        <v>3.0561409786472149</v>
      </c>
      <c r="K12" s="651">
        <v>0.373565089870593</v>
      </c>
      <c r="L12" s="651">
        <v>0.26055788896747101</v>
      </c>
      <c r="M12" s="651">
        <v>0.31840652016945398</v>
      </c>
      <c r="N12" s="651">
        <v>0.585497105225526</v>
      </c>
      <c r="O12" s="651">
        <v>0.51212060027482798</v>
      </c>
      <c r="P12" s="651">
        <v>0.54968219227834703</v>
      </c>
    </row>
    <row r="13" spans="1:19" ht="12.75" customHeight="1" x14ac:dyDescent="0.2">
      <c r="A13" s="6">
        <v>1996</v>
      </c>
      <c r="B13" s="651">
        <v>90.454559760806504</v>
      </c>
      <c r="C13" s="651">
        <v>93.212859499818506</v>
      </c>
      <c r="D13" s="651">
        <v>91.798892118596498</v>
      </c>
      <c r="E13" s="651">
        <v>3.0474457654444</v>
      </c>
      <c r="F13" s="651">
        <v>2.81323213869122</v>
      </c>
      <c r="G13" s="651">
        <v>2.9332953877219299</v>
      </c>
      <c r="H13" s="651">
        <v>3.9486474087292933</v>
      </c>
      <c r="I13" s="651">
        <v>2.7178359471923539</v>
      </c>
      <c r="J13" s="651">
        <v>3.3487779853012523</v>
      </c>
      <c r="K13" s="651">
        <v>0.93810729829123396</v>
      </c>
      <c r="L13" s="651">
        <v>0.41383351414401798</v>
      </c>
      <c r="M13" s="651">
        <v>0.68258821803985603</v>
      </c>
      <c r="N13" s="651">
        <v>1.61123976672861</v>
      </c>
      <c r="O13" s="651">
        <v>0.84223890015386604</v>
      </c>
      <c r="P13" s="651">
        <v>1.23644629034047</v>
      </c>
    </row>
    <row r="14" spans="1:19" ht="12.75" customHeight="1" x14ac:dyDescent="0.2">
      <c r="A14" s="6">
        <v>1997</v>
      </c>
      <c r="B14" s="651">
        <v>90.578355891025396</v>
      </c>
      <c r="C14" s="651">
        <v>92.345718668169496</v>
      </c>
      <c r="D14" s="651">
        <v>91.442264535520096</v>
      </c>
      <c r="E14" s="651">
        <v>3.0011013095394601</v>
      </c>
      <c r="F14" s="651">
        <v>3.03098820735568</v>
      </c>
      <c r="G14" s="651">
        <v>3.01571039247054</v>
      </c>
      <c r="H14" s="651">
        <v>4.3400651057015986</v>
      </c>
      <c r="I14" s="651">
        <v>3.3726599247812103</v>
      </c>
      <c r="J14" s="651">
        <v>3.8671855648771754</v>
      </c>
      <c r="K14" s="651">
        <v>1.2056802493657801</v>
      </c>
      <c r="L14" s="651">
        <v>0.51773247839246295</v>
      </c>
      <c r="M14" s="651">
        <v>0.86940292476063596</v>
      </c>
      <c r="N14" s="651">
        <v>0.874797444367716</v>
      </c>
      <c r="O14" s="651">
        <v>0.73290072130115802</v>
      </c>
      <c r="P14" s="651">
        <v>0.80543658237154303</v>
      </c>
    </row>
    <row r="15" spans="1:19" ht="12.75" customHeight="1" x14ac:dyDescent="0.2">
      <c r="A15" s="6">
        <v>1998</v>
      </c>
      <c r="B15" s="651">
        <v>88.973098143045306</v>
      </c>
      <c r="C15" s="651">
        <v>93.674739900264299</v>
      </c>
      <c r="D15" s="651">
        <v>91.255487996863494</v>
      </c>
      <c r="E15" s="651">
        <v>3.0522950871814301</v>
      </c>
      <c r="F15" s="651">
        <v>2.13159212338461</v>
      </c>
      <c r="G15" s="651">
        <v>2.6053441684468002</v>
      </c>
      <c r="H15" s="651">
        <v>5.0100647155482303</v>
      </c>
      <c r="I15" s="651">
        <v>2.8855727245493559</v>
      </c>
      <c r="J15" s="651">
        <v>3.9787400814821208</v>
      </c>
      <c r="K15" s="651">
        <v>0.92767329155890998</v>
      </c>
      <c r="L15" s="651">
        <v>0.53344729467704499</v>
      </c>
      <c r="M15" s="651">
        <v>0.736298137547444</v>
      </c>
      <c r="N15" s="651">
        <v>2.0368687626661401</v>
      </c>
      <c r="O15" s="651">
        <v>0.77464795712471601</v>
      </c>
      <c r="P15" s="651">
        <v>1.4241296156601699</v>
      </c>
    </row>
    <row r="16" spans="1:19" ht="12.75" customHeight="1" x14ac:dyDescent="0.2">
      <c r="A16" s="6">
        <v>1999</v>
      </c>
      <c r="B16" s="651">
        <v>89.729042546227006</v>
      </c>
      <c r="C16" s="651">
        <v>91.836042154622405</v>
      </c>
      <c r="D16" s="651">
        <v>90.751534481693696</v>
      </c>
      <c r="E16" s="651">
        <v>2.9944339175786601</v>
      </c>
      <c r="F16" s="651">
        <v>3.44195622031426</v>
      </c>
      <c r="G16" s="651">
        <v>3.2116090625884501</v>
      </c>
      <c r="H16" s="651">
        <v>5.021258402214996</v>
      </c>
      <c r="I16" s="651">
        <v>3.7746305700541249</v>
      </c>
      <c r="J16" s="651">
        <v>4.41629060827999</v>
      </c>
      <c r="K16" s="651">
        <v>1.1359802465751001</v>
      </c>
      <c r="L16" s="651">
        <v>0.399573428042932</v>
      </c>
      <c r="M16" s="651">
        <v>0.77861424129835299</v>
      </c>
      <c r="N16" s="651">
        <v>1.1192848874042001</v>
      </c>
      <c r="O16" s="651">
        <v>0.54779762696630496</v>
      </c>
      <c r="P16" s="651">
        <v>0.84195160613948095</v>
      </c>
    </row>
    <row r="17" spans="1:28" ht="12.75" customHeight="1" x14ac:dyDescent="0.2">
      <c r="A17" s="895">
        <v>2000</v>
      </c>
      <c r="B17" s="152">
        <v>89.675213980480805</v>
      </c>
      <c r="C17" s="152">
        <v>91.785665495127205</v>
      </c>
      <c r="D17" s="152">
        <v>90.741905709318502</v>
      </c>
      <c r="E17" s="152">
        <v>3.1460251329490498</v>
      </c>
      <c r="F17" s="152">
        <v>2.7212428864663201</v>
      </c>
      <c r="G17" s="152">
        <v>2.9313261902177699</v>
      </c>
      <c r="H17" s="152">
        <v>4.4524766697681226</v>
      </c>
      <c r="I17" s="152">
        <v>3.6718676304786442</v>
      </c>
      <c r="J17" s="152">
        <v>4.057931142478175</v>
      </c>
      <c r="K17" s="152">
        <v>1.0385426094766499</v>
      </c>
      <c r="L17" s="152">
        <v>0.81858674278256005</v>
      </c>
      <c r="M17" s="152">
        <v>0.92736966753335903</v>
      </c>
      <c r="N17" s="152">
        <v>1.6877416073254199</v>
      </c>
      <c r="O17" s="152">
        <v>1.0026372451452901</v>
      </c>
      <c r="P17" s="152">
        <v>1.3414672904522</v>
      </c>
    </row>
    <row r="18" spans="1:28" ht="12.75" customHeight="1" x14ac:dyDescent="0.2">
      <c r="A18" s="895">
        <v>2001</v>
      </c>
      <c r="B18" s="152">
        <v>90.143369758727104</v>
      </c>
      <c r="C18" s="152">
        <v>91.350137889868407</v>
      </c>
      <c r="D18" s="152">
        <v>90.732659223862399</v>
      </c>
      <c r="E18" s="152">
        <v>2.7709078559968798</v>
      </c>
      <c r="F18" s="152">
        <v>2.84839130692301</v>
      </c>
      <c r="G18" s="152">
        <v>2.8075009879075399</v>
      </c>
      <c r="H18" s="152">
        <v>4.6886669911870733</v>
      </c>
      <c r="I18" s="152">
        <v>4.037420290384051</v>
      </c>
      <c r="J18" s="152">
        <v>4.3708803496738993</v>
      </c>
      <c r="K18" s="152">
        <v>1.16214812101079</v>
      </c>
      <c r="L18" s="152">
        <v>1.02204704421038</v>
      </c>
      <c r="M18" s="152">
        <v>1.09372739571251</v>
      </c>
      <c r="N18" s="152">
        <v>1.23490727307822</v>
      </c>
      <c r="O18" s="152">
        <v>0.74200346861415201</v>
      </c>
      <c r="P18" s="152">
        <v>0.99523204284369005</v>
      </c>
    </row>
    <row r="19" spans="1:28" ht="12.75" customHeight="1" x14ac:dyDescent="0.2">
      <c r="A19" s="895">
        <v>2002</v>
      </c>
      <c r="B19" s="152">
        <v>91.323246905280698</v>
      </c>
      <c r="C19" s="152">
        <v>91.949166057036905</v>
      </c>
      <c r="D19" s="152">
        <v>91.628064781003204</v>
      </c>
      <c r="E19" s="152">
        <v>2.1574378925524198</v>
      </c>
      <c r="F19" s="152">
        <v>2.0801441813134498</v>
      </c>
      <c r="G19" s="152">
        <v>2.11959740228018</v>
      </c>
      <c r="H19" s="152">
        <v>4.4764985631787511</v>
      </c>
      <c r="I19" s="152">
        <v>4.1334799282524664</v>
      </c>
      <c r="J19" s="152">
        <v>4.3095021491421202</v>
      </c>
      <c r="K19" s="152">
        <v>1.14414423098837</v>
      </c>
      <c r="L19" s="152">
        <v>0.91195836148120302</v>
      </c>
      <c r="M19" s="152">
        <v>1.0314517010637601</v>
      </c>
      <c r="N19" s="152">
        <v>0.89867240799983406</v>
      </c>
      <c r="O19" s="152">
        <v>0.92525147191592605</v>
      </c>
      <c r="P19" s="152">
        <v>0.91138396651071996</v>
      </c>
    </row>
    <row r="20" spans="1:28" ht="12.75" customHeight="1" x14ac:dyDescent="0.2">
      <c r="A20" s="895">
        <v>2003</v>
      </c>
      <c r="B20" s="152">
        <v>92.922722158282895</v>
      </c>
      <c r="C20" s="152">
        <v>92.325953301427006</v>
      </c>
      <c r="D20" s="152">
        <v>92.630609963744703</v>
      </c>
      <c r="E20" s="152">
        <v>1.9799145840834</v>
      </c>
      <c r="F20" s="152">
        <v>2.4934491814654098</v>
      </c>
      <c r="G20" s="152">
        <v>2.23128446789902</v>
      </c>
      <c r="H20" s="152">
        <v>3.0473923892260451</v>
      </c>
      <c r="I20" s="152">
        <v>3.5562052382927329</v>
      </c>
      <c r="J20" s="152">
        <v>3.2964510259874222</v>
      </c>
      <c r="K20" s="152">
        <v>1.3320434028089501</v>
      </c>
      <c r="L20" s="152">
        <v>0.57730551867600899</v>
      </c>
      <c r="M20" s="152">
        <v>0.96260700025103396</v>
      </c>
      <c r="N20" s="152">
        <v>0.71792746559866405</v>
      </c>
      <c r="O20" s="152">
        <v>1.04708676013892</v>
      </c>
      <c r="P20" s="152">
        <v>0.87904754211782898</v>
      </c>
    </row>
    <row r="21" spans="1:28" ht="12.75" customHeight="1" x14ac:dyDescent="0.2">
      <c r="A21" s="895">
        <v>2004</v>
      </c>
      <c r="B21" s="152">
        <v>92.214847768072403</v>
      </c>
      <c r="C21" s="152">
        <v>92.829027561223697</v>
      </c>
      <c r="D21" s="152">
        <v>92.513954939189404</v>
      </c>
      <c r="E21" s="152">
        <v>2.1117081363178798</v>
      </c>
      <c r="F21" s="152">
        <v>2.4151297508753702</v>
      </c>
      <c r="G21" s="152">
        <v>2.25837603635147</v>
      </c>
      <c r="H21" s="152">
        <v>3.2506283668305374</v>
      </c>
      <c r="I21" s="152">
        <v>3.1831178940387028</v>
      </c>
      <c r="J21" s="152">
        <v>3.217308728412287</v>
      </c>
      <c r="K21" s="152">
        <v>1.5940192631752499</v>
      </c>
      <c r="L21" s="152">
        <v>0.68826048305263599</v>
      </c>
      <c r="M21" s="152">
        <v>1.1547365479352301</v>
      </c>
      <c r="N21" s="152">
        <v>0.82879646560396003</v>
      </c>
      <c r="O21" s="152">
        <v>0.88446431080958599</v>
      </c>
      <c r="P21" s="152">
        <v>0.85562374811163</v>
      </c>
    </row>
    <row r="22" spans="1:28" ht="12.75" customHeight="1" x14ac:dyDescent="0.2">
      <c r="A22" s="895">
        <v>2005</v>
      </c>
      <c r="B22" s="152">
        <v>92.749094280396406</v>
      </c>
      <c r="C22" s="152">
        <v>92.360907979726306</v>
      </c>
      <c r="D22" s="152">
        <v>92.544707555803001</v>
      </c>
      <c r="E22" s="152">
        <v>2.2048971036380198</v>
      </c>
      <c r="F22" s="152">
        <v>2.4515303082299198</v>
      </c>
      <c r="G22" s="152">
        <v>2.3239237458936501</v>
      </c>
      <c r="H22" s="152">
        <v>3.269447597210887</v>
      </c>
      <c r="I22" s="152">
        <v>3.3857010932424831</v>
      </c>
      <c r="J22" s="152">
        <v>3.3247297457178568</v>
      </c>
      <c r="K22" s="152">
        <v>1.02390780033413</v>
      </c>
      <c r="L22" s="152">
        <v>0.81856415443388097</v>
      </c>
      <c r="M22" s="152">
        <v>0.92375309557758001</v>
      </c>
      <c r="N22" s="152">
        <v>0.752653218420546</v>
      </c>
      <c r="O22" s="152">
        <v>0.98329646436741203</v>
      </c>
      <c r="P22" s="152">
        <v>0.882885857007917</v>
      </c>
    </row>
    <row r="23" spans="1:28" ht="12.75" customHeight="1" x14ac:dyDescent="0.2">
      <c r="A23" s="895">
        <v>2006</v>
      </c>
      <c r="B23" s="152">
        <v>92.463057554127502</v>
      </c>
      <c r="C23" s="152">
        <v>93.754040702926105</v>
      </c>
      <c r="D23" s="152">
        <v>93.098381630112996</v>
      </c>
      <c r="E23" s="152">
        <v>2.01478068315076</v>
      </c>
      <c r="F23" s="152">
        <v>1.63952783572315</v>
      </c>
      <c r="G23" s="152">
        <v>1.8302520041558501</v>
      </c>
      <c r="H23" s="152">
        <v>2.9443375941635068</v>
      </c>
      <c r="I23" s="152">
        <v>2.8701043708175717</v>
      </c>
      <c r="J23" s="152">
        <v>2.9057749326598938</v>
      </c>
      <c r="K23" s="152">
        <v>1.21547393338837</v>
      </c>
      <c r="L23" s="152">
        <v>0.31718386013533501</v>
      </c>
      <c r="M23" s="152">
        <v>0.77666191723394495</v>
      </c>
      <c r="N23" s="152">
        <v>1.36235023516987</v>
      </c>
      <c r="O23" s="152">
        <v>1.4191432303978699</v>
      </c>
      <c r="P23" s="152">
        <v>1.3889295158373101</v>
      </c>
    </row>
    <row r="24" spans="1:28" ht="12.75" customHeight="1" x14ac:dyDescent="0.2">
      <c r="A24" s="895">
        <v>2007</v>
      </c>
      <c r="B24" s="152">
        <v>93.495758250385407</v>
      </c>
      <c r="C24" s="152">
        <v>94.377810543633103</v>
      </c>
      <c r="D24" s="152">
        <v>93.913271635717194</v>
      </c>
      <c r="E24" s="152">
        <v>2.0216763752343399</v>
      </c>
      <c r="F24" s="152">
        <v>1.3951810502208299</v>
      </c>
      <c r="G24" s="152">
        <v>1.7344838378080201</v>
      </c>
      <c r="H24" s="152">
        <v>2.6163216001416352</v>
      </c>
      <c r="I24" s="152">
        <v>2.7390113142992032</v>
      </c>
      <c r="J24" s="152">
        <v>2.6717152221639897</v>
      </c>
      <c r="K24" s="152">
        <v>0.84804677834570297</v>
      </c>
      <c r="L24" s="152">
        <v>0.717904370699462</v>
      </c>
      <c r="M24" s="152">
        <v>0.78383872479397598</v>
      </c>
      <c r="N24" s="152">
        <v>1.01819699589294</v>
      </c>
      <c r="O24" s="152">
        <v>0.77009272114743799</v>
      </c>
      <c r="P24" s="152">
        <v>0.896690579516778</v>
      </c>
      <c r="AB24" s="1218"/>
    </row>
    <row r="25" spans="1:28" ht="12.75" customHeight="1" x14ac:dyDescent="0.2">
      <c r="A25" s="895">
        <v>2008</v>
      </c>
      <c r="B25" s="152">
        <v>93.088265174282498</v>
      </c>
      <c r="C25" s="152">
        <v>93.978134586301195</v>
      </c>
      <c r="D25" s="152">
        <v>93.509047971864902</v>
      </c>
      <c r="E25" s="152">
        <v>1.9054728163868</v>
      </c>
      <c r="F25" s="152">
        <v>1.7000644451326701</v>
      </c>
      <c r="G25" s="152">
        <v>1.8031846222533801</v>
      </c>
      <c r="H25" s="152">
        <v>3.0153516933172182</v>
      </c>
      <c r="I25" s="152">
        <v>2.8974420612891141</v>
      </c>
      <c r="J25" s="152">
        <v>2.9538877747356782</v>
      </c>
      <c r="K25" s="152">
        <v>1.2125230273738901</v>
      </c>
      <c r="L25" s="152">
        <v>0.371544660783933</v>
      </c>
      <c r="M25" s="152">
        <v>0.80315920342073899</v>
      </c>
      <c r="N25" s="152">
        <v>0.77838728863953399</v>
      </c>
      <c r="O25" s="152">
        <v>1.0528142464931101</v>
      </c>
      <c r="P25" s="152">
        <v>0.930720427725238</v>
      </c>
    </row>
    <row r="26" spans="1:28" ht="12.75" customHeight="1" x14ac:dyDescent="0.2">
      <c r="A26" s="895">
        <v>2009</v>
      </c>
      <c r="B26" s="152">
        <v>90.898754815808601</v>
      </c>
      <c r="C26" s="152">
        <v>92.685525318105505</v>
      </c>
      <c r="D26" s="152">
        <v>91.777158815920401</v>
      </c>
      <c r="E26" s="152">
        <v>2.1738495134735301</v>
      </c>
      <c r="F26" s="152">
        <v>2.7163531383295698</v>
      </c>
      <c r="G26" s="152">
        <v>2.4367686682135301</v>
      </c>
      <c r="H26" s="152">
        <v>4.161358666223439</v>
      </c>
      <c r="I26" s="152">
        <v>3.315772579290905</v>
      </c>
      <c r="J26" s="152">
        <v>3.7457672121403638</v>
      </c>
      <c r="K26" s="152">
        <v>2.0432035758153</v>
      </c>
      <c r="L26" s="152">
        <v>0.63700205616913297</v>
      </c>
      <c r="M26" s="152">
        <v>1.3558169440396</v>
      </c>
      <c r="N26" s="152">
        <v>0.72283342867916101</v>
      </c>
      <c r="O26" s="152">
        <v>0.64534690810492001</v>
      </c>
      <c r="P26" s="152">
        <v>0.68448835968612198</v>
      </c>
    </row>
    <row r="27" spans="1:28" ht="12.75" customHeight="1" x14ac:dyDescent="0.2">
      <c r="A27" s="895">
        <v>2010</v>
      </c>
      <c r="B27" s="152">
        <v>89.767331422920094</v>
      </c>
      <c r="C27" s="152">
        <v>93.220026149215499</v>
      </c>
      <c r="D27" s="152">
        <v>91.432567568884096</v>
      </c>
      <c r="E27" s="152">
        <v>2.3969793613366601</v>
      </c>
      <c r="F27" s="152">
        <v>2.0605781283475402</v>
      </c>
      <c r="G27" s="152">
        <v>2.2315700225833499</v>
      </c>
      <c r="H27" s="152">
        <v>5.1319749179309539</v>
      </c>
      <c r="I27" s="152">
        <v>3.7740766279917621</v>
      </c>
      <c r="J27" s="152">
        <v>4.4680393622757801</v>
      </c>
      <c r="K27" s="152">
        <v>1.82524809502698</v>
      </c>
      <c r="L27" s="152">
        <v>0.278100696190059</v>
      </c>
      <c r="M27" s="152">
        <v>1.0927111235331</v>
      </c>
      <c r="N27" s="152">
        <v>0.87846620278534004</v>
      </c>
      <c r="O27" s="152">
        <v>0.66721839825515095</v>
      </c>
      <c r="P27" s="152">
        <v>0.77511192272363605</v>
      </c>
    </row>
    <row r="28" spans="1:28" ht="12.75" customHeight="1" x14ac:dyDescent="0.2">
      <c r="A28" s="895">
        <v>2011</v>
      </c>
      <c r="B28" s="152">
        <v>89.880076129474006</v>
      </c>
      <c r="C28" s="152">
        <v>93.305167292601197</v>
      </c>
      <c r="D28" s="152">
        <v>91.526591181338802</v>
      </c>
      <c r="E28" s="152">
        <v>1.99167278685185</v>
      </c>
      <c r="F28" s="152">
        <v>1.73283085697633</v>
      </c>
      <c r="G28" s="152">
        <v>1.88525576877219</v>
      </c>
      <c r="H28" s="152">
        <v>5.3235636645261097</v>
      </c>
      <c r="I28" s="152">
        <v>2.7111998947050528</v>
      </c>
      <c r="J28" s="152">
        <v>4.0549609042409305</v>
      </c>
      <c r="K28" s="152">
        <v>1.79209846739831</v>
      </c>
      <c r="L28" s="152">
        <v>1.0321155205786301</v>
      </c>
      <c r="M28" s="152">
        <v>1.4226734437002699</v>
      </c>
      <c r="N28" s="152">
        <v>1.0125889517497499</v>
      </c>
      <c r="O28" s="152">
        <v>1.21868643513884</v>
      </c>
      <c r="P28" s="152">
        <v>1.11051870194781</v>
      </c>
    </row>
    <row r="29" spans="1:28" ht="12.75" customHeight="1" x14ac:dyDescent="0.2">
      <c r="A29" s="895" t="s">
        <v>89</v>
      </c>
      <c r="B29" s="152">
        <v>91.433551535817401</v>
      </c>
      <c r="C29" s="152">
        <v>94.275021364823502</v>
      </c>
      <c r="D29" s="152">
        <v>92.801101358630305</v>
      </c>
      <c r="E29" s="152">
        <v>1.51872685475238</v>
      </c>
      <c r="F29" s="152">
        <v>1.66324184241934</v>
      </c>
      <c r="G29" s="152">
        <v>1.5872483446325001</v>
      </c>
      <c r="H29" s="152">
        <v>4.1374296210291934</v>
      </c>
      <c r="I29" s="152">
        <v>2.8762920982170073</v>
      </c>
      <c r="J29" s="152">
        <v>3.5203319182473019</v>
      </c>
      <c r="K29" s="152">
        <v>1.73524854433063</v>
      </c>
      <c r="L29" s="152">
        <v>0.62925170300752997</v>
      </c>
      <c r="M29" s="152">
        <v>1.21814895877479</v>
      </c>
      <c r="N29" s="152">
        <v>1.1750434440703501</v>
      </c>
      <c r="O29" s="152">
        <v>0.55619299153262602</v>
      </c>
      <c r="P29" s="152">
        <v>0.87316941971516904</v>
      </c>
    </row>
    <row r="30" spans="1:28" ht="12.75" customHeight="1" x14ac:dyDescent="0.2">
      <c r="A30" s="895" t="s">
        <v>90</v>
      </c>
      <c r="B30" s="832">
        <v>91.8187603598914</v>
      </c>
      <c r="C30" s="832">
        <v>93.04752547477591</v>
      </c>
      <c r="D30" s="832">
        <v>92.416499862627106</v>
      </c>
      <c r="E30" s="832">
        <v>1.6422929139196372</v>
      </c>
      <c r="F30" s="832">
        <v>1.3696072262947407</v>
      </c>
      <c r="G30" s="832">
        <v>1.5054941937298316</v>
      </c>
      <c r="H30" s="832">
        <v>3.9550379270792955</v>
      </c>
      <c r="I30" s="832">
        <v>4.0822070463102511</v>
      </c>
      <c r="J30" s="832">
        <v>4.0286673083506059</v>
      </c>
      <c r="K30" s="832">
        <v>1.2926521463800889</v>
      </c>
      <c r="L30" s="832">
        <v>0.75378076061481614</v>
      </c>
      <c r="M30" s="832">
        <v>1.0267092371172977</v>
      </c>
      <c r="N30" s="832">
        <v>1.2912566527294975</v>
      </c>
      <c r="O30" s="832">
        <v>0.74687949200296144</v>
      </c>
      <c r="P30" s="832">
        <v>1.0226293981779242</v>
      </c>
    </row>
    <row r="31" spans="1:28" ht="12.75" customHeight="1" x14ac:dyDescent="0.2">
      <c r="A31" s="895">
        <v>2013</v>
      </c>
      <c r="B31" s="832">
        <v>92.0506908332477</v>
      </c>
      <c r="C31" s="832">
        <v>94.002103409274682</v>
      </c>
      <c r="D31" s="832">
        <v>92.991920876323562</v>
      </c>
      <c r="E31" s="832">
        <v>1.7297595564454993</v>
      </c>
      <c r="F31" s="832">
        <v>1.7827540212299837</v>
      </c>
      <c r="G31" s="832">
        <v>1.7468629779226257</v>
      </c>
      <c r="H31" s="832">
        <v>3.1068439203779241</v>
      </c>
      <c r="I31" s="832">
        <v>2.7836634691658424</v>
      </c>
      <c r="J31" s="832">
        <v>2.9552928531331388</v>
      </c>
      <c r="K31" s="832">
        <v>2.2445236503323942</v>
      </c>
      <c r="L31" s="832">
        <v>0.87959504195802596</v>
      </c>
      <c r="M31" s="832">
        <v>1.5945906060236263</v>
      </c>
      <c r="N31" s="832">
        <v>0.86818203959600238</v>
      </c>
      <c r="O31" s="832">
        <v>0.55188405837143373</v>
      </c>
      <c r="P31" s="832">
        <v>0.71133268659438242</v>
      </c>
    </row>
    <row r="32" spans="1:28" ht="12.75" customHeight="1" x14ac:dyDescent="0.2">
      <c r="A32" s="895">
        <v>2014</v>
      </c>
      <c r="B32" s="832">
        <v>90.318092656039823</v>
      </c>
      <c r="C32" s="832">
        <v>91.834889550473662</v>
      </c>
      <c r="D32" s="832">
        <v>91.03073723474408</v>
      </c>
      <c r="E32" s="832">
        <v>2.1710740453398985</v>
      </c>
      <c r="F32" s="832">
        <v>1.8373724562257843</v>
      </c>
      <c r="G32" s="832">
        <v>2.0052763175467772</v>
      </c>
      <c r="H32" s="832">
        <v>4.1009038761287702</v>
      </c>
      <c r="I32" s="832">
        <v>3.9842261209851793</v>
      </c>
      <c r="J32" s="832">
        <v>4.0354798874939846</v>
      </c>
      <c r="K32" s="832">
        <v>1.8674814683511329</v>
      </c>
      <c r="L32" s="832">
        <v>1.1536742816299359</v>
      </c>
      <c r="M32" s="832">
        <v>1.5392988768957401</v>
      </c>
      <c r="N32" s="832">
        <v>1.5424479541411609</v>
      </c>
      <c r="O32" s="832">
        <v>1.1898375906849743</v>
      </c>
      <c r="P32" s="832">
        <v>1.3892076833232605</v>
      </c>
    </row>
    <row r="33" spans="1:36" ht="12.75" customHeight="1" x14ac:dyDescent="0.2">
      <c r="A33" s="895">
        <v>2015</v>
      </c>
      <c r="B33" s="832">
        <v>91.16527995528763</v>
      </c>
      <c r="C33" s="832">
        <v>94.097821276783478</v>
      </c>
      <c r="D33" s="832">
        <v>92.526125974297898</v>
      </c>
      <c r="E33" s="832">
        <v>1.1477587407465564</v>
      </c>
      <c r="F33" s="832">
        <v>1.0684025330230751</v>
      </c>
      <c r="G33" s="832">
        <v>1.1435751296432974</v>
      </c>
      <c r="H33" s="832">
        <v>3.9375755731162974</v>
      </c>
      <c r="I33" s="832">
        <v>2.9191188952465401</v>
      </c>
      <c r="J33" s="832">
        <v>3.4655413738958254</v>
      </c>
      <c r="K33" s="832">
        <v>2.127612553391022</v>
      </c>
      <c r="L33" s="832">
        <v>0.52855787134050602</v>
      </c>
      <c r="M33" s="832">
        <v>1.365410715074979</v>
      </c>
      <c r="N33" s="832">
        <v>1.6217731774579229</v>
      </c>
      <c r="O33" s="832">
        <v>1.3860994236078199</v>
      </c>
      <c r="P33" s="832">
        <v>1.4993468070895755</v>
      </c>
    </row>
    <row r="34" spans="1:36" ht="12.75" customHeight="1" x14ac:dyDescent="0.2">
      <c r="A34" s="895">
        <v>2016</v>
      </c>
      <c r="B34" s="681">
        <v>93.127124457680253</v>
      </c>
      <c r="C34" s="681">
        <v>94.639143236144719</v>
      </c>
      <c r="D34" s="832">
        <v>93.488917624138466</v>
      </c>
      <c r="E34" s="681">
        <v>1.361328597122557</v>
      </c>
      <c r="F34" s="681">
        <v>1.1441787314280198</v>
      </c>
      <c r="G34" s="832">
        <v>1.2914250261096873</v>
      </c>
      <c r="H34" s="681">
        <v>2.3153910150687236</v>
      </c>
      <c r="I34" s="681">
        <v>2.3614837855609494</v>
      </c>
      <c r="J34" s="832">
        <v>2.4290001789700102</v>
      </c>
      <c r="K34" s="681">
        <v>1.3677765985687387</v>
      </c>
      <c r="L34" s="681">
        <v>0.92244317872890635</v>
      </c>
      <c r="M34" s="832">
        <v>1.3373886943354594</v>
      </c>
      <c r="N34" s="681">
        <v>1.8283793315599035</v>
      </c>
      <c r="O34" s="681">
        <v>0.93275106813741571</v>
      </c>
      <c r="P34" s="832">
        <v>1.4532684764461257</v>
      </c>
    </row>
    <row r="35" spans="1:36" ht="12.75" customHeight="1" x14ac:dyDescent="0.2">
      <c r="A35" s="895">
        <v>2017</v>
      </c>
      <c r="B35" s="832">
        <v>92.406734896005275</v>
      </c>
      <c r="C35" s="832">
        <v>93.577981651376149</v>
      </c>
      <c r="D35" s="832">
        <v>92.766165904637489</v>
      </c>
      <c r="E35" s="832">
        <v>1.5516672169032684</v>
      </c>
      <c r="F35" s="832">
        <v>1.3591573224600746</v>
      </c>
      <c r="G35" s="832">
        <v>1.4696276943174396</v>
      </c>
      <c r="H35" s="970">
        <v>3.1693628260151865</v>
      </c>
      <c r="I35" s="832">
        <v>2.9221882432891606</v>
      </c>
      <c r="J35" s="832">
        <v>3.1025473546701501</v>
      </c>
      <c r="K35" s="832">
        <v>1.5186530207989435</v>
      </c>
      <c r="L35" s="832">
        <v>0.8494733265375467</v>
      </c>
      <c r="M35" s="832">
        <v>1.3063357282821686</v>
      </c>
      <c r="N35" s="832">
        <v>1.3535820402773191</v>
      </c>
      <c r="O35" s="832">
        <v>1.291199456337071</v>
      </c>
      <c r="P35" s="832">
        <v>1.3553233180927498</v>
      </c>
    </row>
    <row r="36" spans="1:36" ht="12.75" customHeight="1" x14ac:dyDescent="0.2">
      <c r="A36" s="895">
        <v>2018</v>
      </c>
      <c r="B36" s="832">
        <v>90.5</v>
      </c>
      <c r="C36" s="832">
        <v>93.2</v>
      </c>
      <c r="D36" s="832">
        <v>91.6</v>
      </c>
      <c r="E36" s="832">
        <v>2</v>
      </c>
      <c r="F36" s="832">
        <v>1.7</v>
      </c>
      <c r="G36" s="832">
        <v>1.8</v>
      </c>
      <c r="H36" s="970">
        <v>4.0999999999999996</v>
      </c>
      <c r="I36" s="832">
        <v>2.2999999999999998</v>
      </c>
      <c r="J36" s="832">
        <v>3.2</v>
      </c>
      <c r="K36" s="832">
        <v>1.9</v>
      </c>
      <c r="L36" s="832">
        <v>1.4</v>
      </c>
      <c r="M36" s="832">
        <v>1.7</v>
      </c>
      <c r="N36" s="832">
        <v>1.5</v>
      </c>
      <c r="O36" s="832">
        <v>1.4</v>
      </c>
      <c r="P36" s="832">
        <v>1.6</v>
      </c>
    </row>
    <row r="37" spans="1:36" ht="6" customHeight="1" x14ac:dyDescent="0.2">
      <c r="A37" s="1203" t="s">
        <v>39</v>
      </c>
      <c r="B37" s="1208"/>
      <c r="C37" s="1208"/>
      <c r="D37" s="1208"/>
      <c r="E37" s="1208"/>
      <c r="F37" s="1208"/>
      <c r="G37" s="1208"/>
      <c r="H37" s="1208"/>
      <c r="I37" s="1208"/>
      <c r="J37" s="1208"/>
      <c r="K37" s="1208"/>
      <c r="L37" s="1208"/>
      <c r="M37" s="1208"/>
      <c r="N37" s="1208"/>
      <c r="O37" s="1208"/>
      <c r="P37" s="1208"/>
    </row>
    <row r="38" spans="1:36" s="72" customFormat="1" ht="15" customHeight="1" x14ac:dyDescent="0.2">
      <c r="A38" s="1340" t="s">
        <v>332</v>
      </c>
      <c r="B38" s="1340"/>
      <c r="C38" s="1340"/>
      <c r="D38" s="1340"/>
      <c r="E38" s="1340"/>
      <c r="F38" s="1340"/>
      <c r="G38" s="1340"/>
      <c r="H38" s="1340"/>
      <c r="I38" s="1340"/>
      <c r="J38" s="1340"/>
      <c r="K38" s="1340"/>
      <c r="L38" s="1340"/>
      <c r="M38" s="1340"/>
      <c r="N38" s="1340"/>
      <c r="O38" s="1340"/>
      <c r="P38" s="1340"/>
      <c r="Q38" s="1194"/>
      <c r="R38" s="1194"/>
      <c r="S38" s="1194"/>
      <c r="T38" s="1194"/>
      <c r="U38" s="1194"/>
      <c r="V38" s="1194"/>
      <c r="W38" s="1194"/>
      <c r="X38" s="1194"/>
      <c r="Y38" s="1194"/>
      <c r="Z38" s="1194"/>
      <c r="AA38" s="1194"/>
      <c r="AB38" s="1194"/>
      <c r="AC38" s="1194"/>
      <c r="AD38" s="1194"/>
      <c r="AE38" s="1194"/>
      <c r="AF38" s="1194"/>
      <c r="AG38" s="1194"/>
      <c r="AH38" s="1194"/>
      <c r="AI38" s="1194"/>
      <c r="AJ38" s="1194"/>
    </row>
    <row r="39" spans="1:36" s="72" customFormat="1" ht="6" customHeight="1" x14ac:dyDescent="0.2">
      <c r="A39" s="1194"/>
      <c r="B39" s="1194"/>
      <c r="C39" s="1194"/>
      <c r="D39" s="1194"/>
      <c r="E39" s="1194"/>
      <c r="F39" s="1194"/>
      <c r="G39" s="1194"/>
      <c r="H39" s="1194"/>
      <c r="I39" s="1194"/>
      <c r="J39" s="1194"/>
      <c r="K39" s="1194"/>
      <c r="L39" s="1194"/>
      <c r="M39" s="1194"/>
      <c r="N39" s="1194"/>
      <c r="O39" s="1194"/>
      <c r="P39" s="1194"/>
      <c r="Q39" s="1194"/>
      <c r="R39" s="1194"/>
      <c r="S39" s="1194"/>
      <c r="T39" s="1194"/>
      <c r="U39" s="1194"/>
      <c r="V39" s="1194"/>
      <c r="W39" s="1194"/>
      <c r="X39" s="1194"/>
      <c r="Y39" s="1194"/>
      <c r="Z39" s="1194"/>
      <c r="AA39" s="1194"/>
      <c r="AB39" s="1194"/>
      <c r="AC39" s="1194"/>
      <c r="AD39" s="1194"/>
      <c r="AE39" s="1194"/>
      <c r="AF39" s="1194"/>
      <c r="AG39" s="1194"/>
      <c r="AH39" s="1194"/>
      <c r="AI39" s="1194"/>
      <c r="AJ39" s="1194"/>
    </row>
    <row r="40" spans="1:36" ht="12.75" customHeight="1" x14ac:dyDescent="0.2">
      <c r="A40" s="1331" t="s">
        <v>194</v>
      </c>
      <c r="B40" s="1331"/>
      <c r="C40" s="1331"/>
      <c r="D40" s="1331"/>
      <c r="E40" s="1331"/>
      <c r="F40" s="1331"/>
      <c r="G40" s="1331"/>
      <c r="H40" s="1331"/>
      <c r="I40" s="1331"/>
      <c r="J40" s="1331"/>
      <c r="K40" s="1331"/>
      <c r="L40" s="1331"/>
      <c r="M40" s="1331"/>
      <c r="N40" s="1331"/>
      <c r="O40" s="1331"/>
      <c r="P40" s="1331"/>
    </row>
    <row r="42" spans="1:36" x14ac:dyDescent="0.2">
      <c r="B42" s="458"/>
      <c r="C42" s="458"/>
      <c r="D42" s="458"/>
      <c r="E42" s="459"/>
    </row>
    <row r="43" spans="1:36" x14ac:dyDescent="0.2">
      <c r="B43" s="458"/>
      <c r="C43" s="458"/>
      <c r="D43" s="458"/>
      <c r="E43" s="459"/>
    </row>
    <row r="44" spans="1:36" x14ac:dyDescent="0.2">
      <c r="B44" s="458"/>
      <c r="C44" s="458"/>
      <c r="D44" s="458"/>
      <c r="E44" s="459"/>
    </row>
    <row r="45" spans="1:36" x14ac:dyDescent="0.2">
      <c r="B45" s="458"/>
      <c r="C45" s="460"/>
      <c r="D45" s="460"/>
      <c r="E45" s="459"/>
    </row>
    <row r="46" spans="1:36" x14ac:dyDescent="0.2">
      <c r="B46" s="458"/>
      <c r="C46" s="458"/>
      <c r="D46" s="458"/>
      <c r="E46" s="459"/>
    </row>
  </sheetData>
  <mergeCells count="9">
    <mergeCell ref="A38:P38"/>
    <mergeCell ref="A40:P40"/>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B29"/>
  <sheetViews>
    <sheetView workbookViewId="0">
      <pane ySplit="4" topLeftCell="A5" activePane="bottomLeft" state="frozen"/>
      <selection activeCell="A2" sqref="A2:XFD2"/>
      <selection pane="bottomLeft" activeCell="A3" sqref="A3"/>
    </sheetView>
  </sheetViews>
  <sheetFormatPr defaultColWidth="8.85546875" defaultRowHeight="12.75" x14ac:dyDescent="0.2"/>
  <cols>
    <col min="1" max="3" width="6.7109375" style="18" customWidth="1"/>
    <col min="4" max="4" width="6.7109375" style="516" customWidth="1"/>
    <col min="5" max="6" width="6.7109375" style="18" customWidth="1"/>
    <col min="7" max="7" width="6.7109375" style="516" customWidth="1"/>
    <col min="8" max="9" width="6.7109375" style="18" customWidth="1"/>
    <col min="10" max="10" width="6.7109375" style="516" customWidth="1"/>
    <col min="11" max="12" width="6.7109375" style="18" customWidth="1"/>
    <col min="13" max="13" width="6.7109375" style="516" customWidth="1"/>
    <col min="14" max="16" width="6.7109375" style="18" customWidth="1"/>
    <col min="17" max="30" width="8.7109375" style="18" customWidth="1"/>
    <col min="31" max="16384" width="8.85546875" style="18"/>
  </cols>
  <sheetData>
    <row r="1" spans="1:28" s="74" customFormat="1" ht="30" customHeight="1" x14ac:dyDescent="0.25">
      <c r="A1" s="349"/>
      <c r="B1" s="117"/>
      <c r="C1" s="117"/>
      <c r="D1" s="514"/>
      <c r="E1" s="117"/>
      <c r="F1" s="117"/>
      <c r="G1" s="514"/>
      <c r="J1" s="824"/>
      <c r="K1" s="824"/>
      <c r="L1" s="824"/>
      <c r="M1" s="824"/>
      <c r="N1" s="1321" t="s">
        <v>200</v>
      </c>
      <c r="O1" s="1322"/>
      <c r="P1" s="1322"/>
      <c r="R1" s="1311" t="s">
        <v>328</v>
      </c>
      <c r="S1" s="1312"/>
      <c r="T1" s="1312"/>
    </row>
    <row r="2" spans="1:28" s="114" customFormat="1" ht="30" customHeight="1" x14ac:dyDescent="0.2">
      <c r="A2" s="1317" t="s">
        <v>537</v>
      </c>
      <c r="B2" s="1317"/>
      <c r="C2" s="1317"/>
      <c r="D2" s="1317"/>
      <c r="E2" s="1317"/>
      <c r="F2" s="1317"/>
      <c r="G2" s="1317"/>
      <c r="H2" s="1317"/>
      <c r="I2" s="1317"/>
      <c r="J2" s="1317"/>
      <c r="K2" s="1317"/>
      <c r="L2" s="1317"/>
      <c r="M2" s="1317"/>
      <c r="N2" s="1317"/>
      <c r="O2" s="1317"/>
      <c r="P2" s="1317"/>
    </row>
    <row r="3" spans="1:28" ht="30" customHeight="1" x14ac:dyDescent="0.2">
      <c r="A3" s="24"/>
      <c r="B3" s="1334" t="s">
        <v>19</v>
      </c>
      <c r="C3" s="1334"/>
      <c r="D3" s="1334"/>
      <c r="E3" s="1334" t="s">
        <v>92</v>
      </c>
      <c r="F3" s="1334"/>
      <c r="G3" s="1334"/>
      <c r="H3" s="1334" t="s">
        <v>93</v>
      </c>
      <c r="I3" s="1334"/>
      <c r="J3" s="1334"/>
      <c r="K3" s="1334" t="s">
        <v>94</v>
      </c>
      <c r="L3" s="1334"/>
      <c r="M3" s="1334"/>
      <c r="N3" s="1332" t="s">
        <v>35</v>
      </c>
      <c r="O3" s="1332"/>
      <c r="P3" s="1332"/>
    </row>
    <row r="4" spans="1:28" ht="15" customHeight="1" x14ac:dyDescent="0.2">
      <c r="A4" s="129" t="s">
        <v>39</v>
      </c>
      <c r="B4" s="110" t="s">
        <v>28</v>
      </c>
      <c r="C4" s="110" t="s">
        <v>29</v>
      </c>
      <c r="D4" s="512" t="s">
        <v>382</v>
      </c>
      <c r="E4" s="110" t="s">
        <v>28</v>
      </c>
      <c r="F4" s="110" t="s">
        <v>29</v>
      </c>
      <c r="G4" s="512" t="s">
        <v>382</v>
      </c>
      <c r="H4" s="110" t="s">
        <v>28</v>
      </c>
      <c r="I4" s="110" t="s">
        <v>29</v>
      </c>
      <c r="J4" s="512" t="s">
        <v>382</v>
      </c>
      <c r="K4" s="110" t="s">
        <v>28</v>
      </c>
      <c r="L4" s="110" t="s">
        <v>29</v>
      </c>
      <c r="M4" s="512" t="s">
        <v>382</v>
      </c>
      <c r="N4" s="110" t="s">
        <v>28</v>
      </c>
      <c r="O4" s="110" t="s">
        <v>29</v>
      </c>
      <c r="P4" s="512" t="s">
        <v>382</v>
      </c>
    </row>
    <row r="5" spans="1:28" ht="6" customHeight="1" x14ac:dyDescent="0.2">
      <c r="A5" s="288"/>
      <c r="B5" s="280"/>
      <c r="C5" s="280"/>
      <c r="D5" s="280"/>
      <c r="E5" s="280"/>
      <c r="F5" s="280"/>
      <c r="G5" s="280"/>
      <c r="H5" s="251"/>
      <c r="I5" s="251"/>
      <c r="J5" s="251"/>
      <c r="K5" s="280"/>
      <c r="L5" s="280"/>
      <c r="M5" s="280"/>
      <c r="N5" s="251"/>
      <c r="O5" s="251"/>
    </row>
    <row r="6" spans="1:28" ht="12.75" customHeight="1" x14ac:dyDescent="0.2">
      <c r="A6" s="27" t="s">
        <v>326</v>
      </c>
      <c r="B6" s="152">
        <v>16.399999999999999</v>
      </c>
      <c r="C6" s="152">
        <v>13.94680108312048</v>
      </c>
      <c r="D6" s="152">
        <v>15.211862</v>
      </c>
      <c r="E6" s="152">
        <v>83.029197781823996</v>
      </c>
      <c r="F6" s="152">
        <v>85.534819081329147</v>
      </c>
      <c r="G6" s="152">
        <v>84.240095999999994</v>
      </c>
      <c r="H6" s="152">
        <v>77.683147724617328</v>
      </c>
      <c r="I6" s="152">
        <v>81.882274496419498</v>
      </c>
      <c r="J6" s="152">
        <v>79.724101000000005</v>
      </c>
      <c r="K6" s="152">
        <v>55.948966511835252</v>
      </c>
      <c r="L6" s="152">
        <v>60.707241863749005</v>
      </c>
      <c r="M6" s="152">
        <v>58.258150999999998</v>
      </c>
      <c r="N6" s="152">
        <v>0.57735908192119656</v>
      </c>
      <c r="O6" s="152">
        <v>0.51837983555053202</v>
      </c>
      <c r="P6" s="152">
        <v>0.54804299999999995</v>
      </c>
      <c r="Q6" s="26"/>
      <c r="Y6" s="406"/>
    </row>
    <row r="7" spans="1:28" ht="12.75" customHeight="1" x14ac:dyDescent="0.2">
      <c r="A7" s="135">
        <v>2013</v>
      </c>
      <c r="B7" s="152">
        <v>17.3</v>
      </c>
      <c r="C7" s="152">
        <v>17.334891303328721</v>
      </c>
      <c r="D7" s="152">
        <v>17.410494</v>
      </c>
      <c r="E7" s="152">
        <v>81.958663124709574</v>
      </c>
      <c r="F7" s="152">
        <v>81.584847839745805</v>
      </c>
      <c r="G7" s="152">
        <v>81.701774999999998</v>
      </c>
      <c r="H7" s="152">
        <v>76.856787431386039</v>
      </c>
      <c r="I7" s="152">
        <v>77.361526230435373</v>
      </c>
      <c r="J7" s="152">
        <v>77.043041000000002</v>
      </c>
      <c r="K7" s="152">
        <v>52.666069725950656</v>
      </c>
      <c r="L7" s="152">
        <v>54.109507086167163</v>
      </c>
      <c r="M7" s="152">
        <v>53.343082000000003</v>
      </c>
      <c r="N7" s="152">
        <v>0.71808844241309466</v>
      </c>
      <c r="O7" s="152">
        <v>1.0802608569243839</v>
      </c>
      <c r="P7" s="152">
        <v>0.88773000000000002</v>
      </c>
      <c r="Q7" s="26"/>
      <c r="Y7" s="406"/>
    </row>
    <row r="8" spans="1:28" ht="12.75" customHeight="1" x14ac:dyDescent="0.2">
      <c r="A8" s="135">
        <v>2014</v>
      </c>
      <c r="B8" s="152">
        <v>19.105430807685885</v>
      </c>
      <c r="C8" s="152">
        <v>14.152476716767074</v>
      </c>
      <c r="D8" s="152">
        <v>16.775832999999999</v>
      </c>
      <c r="E8" s="655">
        <v>80.339767949988314</v>
      </c>
      <c r="F8" s="655">
        <v>85.243183443678674</v>
      </c>
      <c r="G8" s="655">
        <v>82.647677999999999</v>
      </c>
      <c r="H8" s="932">
        <v>75.796268095490376</v>
      </c>
      <c r="I8" s="932">
        <v>81.98337193113386</v>
      </c>
      <c r="J8" s="152">
        <v>78.688018</v>
      </c>
      <c r="K8" s="655">
        <v>54.278232173846796</v>
      </c>
      <c r="L8" s="655">
        <v>59.416827071261721</v>
      </c>
      <c r="M8" s="655">
        <v>56.723081000000001</v>
      </c>
      <c r="N8" s="655">
        <v>0.55480124232465944</v>
      </c>
      <c r="O8" s="655">
        <v>0.6043398395527757</v>
      </c>
      <c r="P8" s="152">
        <v>0.57648999999999995</v>
      </c>
      <c r="Q8" s="26"/>
      <c r="Y8" s="406"/>
    </row>
    <row r="9" spans="1:28" ht="12.75" customHeight="1" x14ac:dyDescent="0.2">
      <c r="A9" s="135">
        <v>2015</v>
      </c>
      <c r="B9" s="652">
        <v>20.527808467657984</v>
      </c>
      <c r="C9" s="652">
        <v>20.241388163429857</v>
      </c>
      <c r="D9" s="652">
        <v>20.430783999999999</v>
      </c>
      <c r="E9" s="652">
        <v>78.534845743037522</v>
      </c>
      <c r="F9" s="652">
        <v>78.989753508246395</v>
      </c>
      <c r="G9" s="652">
        <v>78.718050000000005</v>
      </c>
      <c r="H9" s="654">
        <v>73.144018228782571</v>
      </c>
      <c r="I9" s="654">
        <v>76.05860552309052</v>
      </c>
      <c r="J9" s="650">
        <v>74.533968999999999</v>
      </c>
      <c r="K9" s="654">
        <v>51.723516848856136</v>
      </c>
      <c r="L9" s="654">
        <v>55.699221831928128</v>
      </c>
      <c r="M9" s="654">
        <v>53.58558</v>
      </c>
      <c r="N9" s="655">
        <v>0.93734578930415724</v>
      </c>
      <c r="O9" s="655">
        <v>0.76885832832518441</v>
      </c>
      <c r="P9" s="152">
        <v>0.85116599999999998</v>
      </c>
      <c r="Q9" s="26"/>
      <c r="Y9" s="406"/>
    </row>
    <row r="10" spans="1:28" s="587" customFormat="1" ht="12.75" customHeight="1" x14ac:dyDescent="0.2">
      <c r="A10" s="135">
        <v>2016</v>
      </c>
      <c r="B10" s="652">
        <v>21.177725028563398</v>
      </c>
      <c r="C10" s="652">
        <v>20.5340715486501</v>
      </c>
      <c r="D10" s="652">
        <v>21.048092</v>
      </c>
      <c r="E10" s="652">
        <v>78.091891188032108</v>
      </c>
      <c r="F10" s="652">
        <v>79.2222127198538</v>
      </c>
      <c r="G10" s="652">
        <v>78.462036999999995</v>
      </c>
      <c r="H10" s="654">
        <v>72.804006742267802</v>
      </c>
      <c r="I10" s="654">
        <v>75.905087985183201</v>
      </c>
      <c r="J10" s="650">
        <v>73.991774000000007</v>
      </c>
      <c r="K10" s="654">
        <v>50.815058795287108</v>
      </c>
      <c r="L10" s="654">
        <v>54.1623995155202</v>
      </c>
      <c r="M10" s="654">
        <v>52.256326999999999</v>
      </c>
      <c r="N10" s="655">
        <v>0.73038378340447707</v>
      </c>
      <c r="O10" s="655">
        <v>0.24371573149610301</v>
      </c>
      <c r="P10" s="152">
        <v>0.489871</v>
      </c>
      <c r="Q10" s="26"/>
      <c r="Y10" s="406"/>
    </row>
    <row r="11" spans="1:28" s="897" customFormat="1" ht="12.75" customHeight="1" x14ac:dyDescent="0.2">
      <c r="A11" s="135">
        <v>2017</v>
      </c>
      <c r="B11" s="652">
        <v>22.627325931950399</v>
      </c>
      <c r="C11" s="652">
        <v>19.930424660611099</v>
      </c>
      <c r="D11" s="652">
        <v>21.490025386826701</v>
      </c>
      <c r="E11" s="652">
        <v>76.440445983238604</v>
      </c>
      <c r="F11" s="652">
        <v>79.092651291910698</v>
      </c>
      <c r="G11" s="652">
        <v>77.552225252384204</v>
      </c>
      <c r="H11" s="652">
        <v>72.504994184323294</v>
      </c>
      <c r="I11" s="652">
        <v>76.224478161445603</v>
      </c>
      <c r="J11" s="652">
        <v>74.060385007095505</v>
      </c>
      <c r="K11" s="652">
        <v>52.2559950777203</v>
      </c>
      <c r="L11" s="652">
        <v>55.646249038928701</v>
      </c>
      <c r="M11" s="652">
        <v>53.645827643310099</v>
      </c>
      <c r="N11" s="652">
        <v>0.93222808481104302</v>
      </c>
      <c r="O11" s="652">
        <v>0.97692404747823902</v>
      </c>
      <c r="P11" s="652">
        <v>0.95774936078908002</v>
      </c>
      <c r="Q11" s="436"/>
      <c r="Y11" s="406"/>
    </row>
    <row r="12" spans="1:28" ht="12.75" customHeight="1" x14ac:dyDescent="0.2">
      <c r="A12" s="135">
        <v>2018</v>
      </c>
      <c r="B12" s="152">
        <v>24.743007902103599</v>
      </c>
      <c r="C12" s="152">
        <v>20.372038427778602</v>
      </c>
      <c r="D12" s="152">
        <v>22.8110295019831</v>
      </c>
      <c r="E12" s="152">
        <v>74.486559320506103</v>
      </c>
      <c r="F12" s="152">
        <v>78.917515066073804</v>
      </c>
      <c r="G12" s="152">
        <v>76.415772833921395</v>
      </c>
      <c r="H12" s="152">
        <v>70.463817792744607</v>
      </c>
      <c r="I12" s="152">
        <v>75.167780615945404</v>
      </c>
      <c r="J12" s="152">
        <v>72.471850496458899</v>
      </c>
      <c r="K12" s="152">
        <v>48.871226140719202</v>
      </c>
      <c r="L12" s="152">
        <v>52.791794721720997</v>
      </c>
      <c r="M12" s="152">
        <v>50.540668682937799</v>
      </c>
      <c r="N12" s="152">
        <v>0.77043277739030902</v>
      </c>
      <c r="O12" s="152">
        <v>0.71044650614760696</v>
      </c>
      <c r="P12" s="152">
        <v>0.77319766409546997</v>
      </c>
      <c r="Q12" s="436"/>
      <c r="Y12" s="406"/>
    </row>
    <row r="13" spans="1:28" s="37" customFormat="1" ht="6" customHeight="1" x14ac:dyDescent="0.25">
      <c r="A13" s="156"/>
      <c r="B13" s="433"/>
      <c r="C13" s="433"/>
      <c r="D13" s="490"/>
      <c r="E13" s="433"/>
      <c r="F13" s="433"/>
      <c r="G13" s="490"/>
      <c r="H13" s="433"/>
      <c r="I13" s="433"/>
      <c r="J13" s="490"/>
      <c r="K13" s="433"/>
      <c r="L13" s="433"/>
      <c r="M13" s="490"/>
      <c r="N13" s="433"/>
      <c r="O13" s="208"/>
      <c r="P13" s="205"/>
      <c r="Q13" s="26"/>
      <c r="R13" s="18"/>
      <c r="S13" s="18"/>
      <c r="T13" s="18"/>
      <c r="U13" s="18"/>
      <c r="V13" s="18"/>
      <c r="W13" s="18"/>
      <c r="X13" s="18"/>
      <c r="Y13" s="406"/>
      <c r="Z13" s="18"/>
      <c r="AA13" s="18"/>
      <c r="AB13" s="18"/>
    </row>
    <row r="14" spans="1:28" s="37" customFormat="1" ht="12.75" customHeight="1" x14ac:dyDescent="0.25">
      <c r="A14" s="1331" t="s">
        <v>194</v>
      </c>
      <c r="B14" s="1331"/>
      <c r="C14" s="1331"/>
      <c r="D14" s="1331"/>
      <c r="E14" s="1331"/>
      <c r="F14" s="1331"/>
      <c r="G14" s="1331"/>
      <c r="H14" s="1331"/>
      <c r="I14" s="1331"/>
      <c r="J14" s="1331"/>
      <c r="K14" s="1331"/>
      <c r="L14" s="1331"/>
      <c r="M14" s="1331"/>
      <c r="N14" s="1331"/>
      <c r="O14" s="1331"/>
      <c r="P14" s="1333"/>
      <c r="Q14" s="18"/>
      <c r="R14" s="18"/>
      <c r="S14" s="18"/>
      <c r="T14" s="18"/>
      <c r="U14" s="18"/>
      <c r="V14" s="18"/>
      <c r="W14" s="18"/>
      <c r="X14" s="18"/>
      <c r="Y14" s="406"/>
      <c r="Z14" s="18"/>
      <c r="AA14" s="18"/>
      <c r="AB14" s="18"/>
    </row>
    <row r="15" spans="1:28" x14ac:dyDescent="0.2">
      <c r="Y15" s="406"/>
    </row>
    <row r="16" spans="1:28" x14ac:dyDescent="0.2">
      <c r="Y16" s="406"/>
    </row>
    <row r="17" spans="4:25" x14ac:dyDescent="0.2">
      <c r="Y17" s="406"/>
    </row>
    <row r="18" spans="4:25" x14ac:dyDescent="0.2">
      <c r="D18" s="18"/>
      <c r="G18" s="18"/>
      <c r="J18" s="18"/>
      <c r="M18" s="18"/>
      <c r="Y18" s="406"/>
    </row>
    <row r="19" spans="4:25" x14ac:dyDescent="0.2">
      <c r="Y19" s="406"/>
    </row>
    <row r="20" spans="4:25" x14ac:dyDescent="0.2">
      <c r="Y20" s="406"/>
    </row>
    <row r="21" spans="4:25" x14ac:dyDescent="0.2">
      <c r="Y21" s="406"/>
    </row>
    <row r="22" spans="4:25" x14ac:dyDescent="0.2">
      <c r="Y22" s="406"/>
    </row>
    <row r="23" spans="4:25" x14ac:dyDescent="0.2">
      <c r="Y23" s="406"/>
    </row>
    <row r="24" spans="4:25" x14ac:dyDescent="0.2">
      <c r="Y24" s="406"/>
    </row>
    <row r="25" spans="4:25" x14ac:dyDescent="0.2">
      <c r="Y25" s="406"/>
    </row>
    <row r="26" spans="4:25" x14ac:dyDescent="0.2">
      <c r="N26" s="930"/>
      <c r="Y26" s="406"/>
    </row>
    <row r="27" spans="4:25" x14ac:dyDescent="0.2">
      <c r="Y27" s="406"/>
    </row>
    <row r="28" spans="4:25" x14ac:dyDescent="0.2">
      <c r="Y28" s="406"/>
    </row>
    <row r="29" spans="4:25" x14ac:dyDescent="0.2">
      <c r="Y29" s="406"/>
    </row>
  </sheetData>
  <mergeCells count="9">
    <mergeCell ref="A14:P14"/>
    <mergeCell ref="E3:G3"/>
    <mergeCell ref="H3:J3"/>
    <mergeCell ref="K3:M3"/>
    <mergeCell ref="R1:T1"/>
    <mergeCell ref="N1:P1"/>
    <mergeCell ref="B3:D3"/>
    <mergeCell ref="N3:P3"/>
    <mergeCell ref="A2:P2"/>
  </mergeCells>
  <hyperlinks>
    <hyperlink ref="R1:T1" location="Tabellförteckning!A1" display="Tabellförteckning!A1"/>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J46"/>
  <sheetViews>
    <sheetView zoomScaleNormal="100" zoomScalePageLayoutView="125" workbookViewId="0">
      <pane ySplit="4" topLeftCell="A5" activePane="bottomLeft" state="frozen"/>
      <selection activeCell="K27" sqref="K27"/>
      <selection pane="bottomLeft" activeCell="H31" sqref="H31"/>
    </sheetView>
  </sheetViews>
  <sheetFormatPr defaultColWidth="8.85546875" defaultRowHeight="12.75" x14ac:dyDescent="0.2"/>
  <cols>
    <col min="1" max="1" width="6.7109375" style="72" customWidth="1"/>
    <col min="2" max="7" width="6.7109375" style="1199" customWidth="1"/>
    <col min="8" max="8" width="7.140625" style="1199" customWidth="1"/>
    <col min="9" max="16" width="6.7109375" style="1199" customWidth="1"/>
    <col min="17" max="17" width="8.7109375" style="1199" customWidth="1"/>
    <col min="18" max="18" width="11.28515625" style="1199" customWidth="1"/>
    <col min="19" max="19" width="13" style="1199" customWidth="1"/>
    <col min="20" max="20" width="10.85546875" style="1199" customWidth="1"/>
    <col min="21" max="21" width="16.42578125" style="1199" customWidth="1"/>
    <col min="22" max="26" width="8.7109375" style="1199" customWidth="1"/>
    <col min="27" max="16384" width="8.85546875" style="1199"/>
  </cols>
  <sheetData>
    <row r="1" spans="1:19" s="74" customFormat="1" ht="30" customHeight="1" x14ac:dyDescent="0.25">
      <c r="A1" s="349"/>
      <c r="B1" s="116"/>
      <c r="C1" s="116"/>
      <c r="D1" s="116"/>
      <c r="E1" s="824"/>
      <c r="F1" s="824"/>
      <c r="G1" s="824"/>
      <c r="H1" s="824"/>
      <c r="I1" s="824"/>
      <c r="J1" s="824"/>
      <c r="K1" s="824"/>
      <c r="L1" s="824"/>
      <c r="M1" s="824"/>
      <c r="N1" s="824"/>
      <c r="O1" s="1311" t="s">
        <v>328</v>
      </c>
      <c r="P1" s="1311"/>
      <c r="Q1" s="1312"/>
      <c r="R1" s="1312"/>
      <c r="S1" s="1322"/>
    </row>
    <row r="2" spans="1:19" s="1200" customFormat="1" ht="15" customHeight="1" x14ac:dyDescent="0.2">
      <c r="A2" s="1316" t="s">
        <v>442</v>
      </c>
      <c r="B2" s="1316"/>
      <c r="C2" s="1316"/>
      <c r="D2" s="1316"/>
      <c r="E2" s="1316"/>
      <c r="F2" s="1316"/>
      <c r="G2" s="1316"/>
      <c r="H2" s="1316"/>
      <c r="I2" s="1316"/>
      <c r="J2" s="1316"/>
      <c r="K2" s="1316"/>
      <c r="L2" s="1316"/>
      <c r="M2" s="1316"/>
      <c r="N2" s="1316"/>
      <c r="O2" s="1316"/>
      <c r="P2" s="1316"/>
    </row>
    <row r="3" spans="1:19" ht="15" customHeight="1" x14ac:dyDescent="0.2">
      <c r="A3" s="6"/>
      <c r="B3" s="1319" t="s">
        <v>19</v>
      </c>
      <c r="C3" s="1319"/>
      <c r="D3" s="1319"/>
      <c r="E3" s="1319" t="s">
        <v>18</v>
      </c>
      <c r="F3" s="1319"/>
      <c r="G3" s="1319"/>
      <c r="H3" s="1319" t="s">
        <v>289</v>
      </c>
      <c r="I3" s="1319"/>
      <c r="J3" s="1319"/>
      <c r="K3" s="1319" t="s">
        <v>290</v>
      </c>
      <c r="L3" s="1319"/>
      <c r="M3" s="1319"/>
      <c r="N3" s="1319" t="s">
        <v>331</v>
      </c>
      <c r="O3" s="1319"/>
      <c r="P3" s="1319"/>
    </row>
    <row r="4" spans="1:19" ht="15" customHeight="1" x14ac:dyDescent="0.2">
      <c r="A4" s="350" t="s">
        <v>39</v>
      </c>
      <c r="B4" s="1191" t="s">
        <v>28</v>
      </c>
      <c r="C4" s="1191" t="s">
        <v>29</v>
      </c>
      <c r="D4" s="1191" t="s">
        <v>382</v>
      </c>
      <c r="E4" s="1191" t="s">
        <v>28</v>
      </c>
      <c r="F4" s="1191" t="s">
        <v>29</v>
      </c>
      <c r="G4" s="1191" t="s">
        <v>382</v>
      </c>
      <c r="H4" s="1191" t="s">
        <v>28</v>
      </c>
      <c r="I4" s="1191" t="s">
        <v>29</v>
      </c>
      <c r="J4" s="1191" t="s">
        <v>382</v>
      </c>
      <c r="K4" s="1191" t="s">
        <v>28</v>
      </c>
      <c r="L4" s="1191" t="s">
        <v>29</v>
      </c>
      <c r="M4" s="1191" t="s">
        <v>382</v>
      </c>
      <c r="N4" s="1191" t="s">
        <v>28</v>
      </c>
      <c r="O4" s="1191" t="s">
        <v>29</v>
      </c>
      <c r="P4" s="1191" t="s">
        <v>382</v>
      </c>
    </row>
    <row r="5" spans="1:19" ht="6" customHeight="1" x14ac:dyDescent="0.2">
      <c r="A5" s="1219"/>
      <c r="B5" s="1216"/>
      <c r="C5" s="1216"/>
      <c r="D5" s="1216"/>
      <c r="E5" s="1217"/>
      <c r="F5" s="1217"/>
      <c r="G5" s="1217"/>
      <c r="H5" s="1216"/>
      <c r="I5" s="1216"/>
      <c r="J5" s="1216"/>
      <c r="K5" s="1216"/>
      <c r="L5" s="1216"/>
      <c r="M5" s="1216"/>
      <c r="N5" s="1216"/>
      <c r="O5" s="1216"/>
      <c r="P5" s="13"/>
    </row>
    <row r="6" spans="1:19" ht="12.75" customHeight="1" x14ac:dyDescent="0.2">
      <c r="A6" s="6">
        <v>2004</v>
      </c>
      <c r="B6" s="677">
        <v>83.4372404716907</v>
      </c>
      <c r="C6" s="677">
        <v>87.028983264001198</v>
      </c>
      <c r="D6" s="678">
        <v>85.181537876380304</v>
      </c>
      <c r="E6" s="677">
        <v>4.5983561759153604</v>
      </c>
      <c r="F6" s="677">
        <v>3.44818913035953</v>
      </c>
      <c r="G6" s="678">
        <v>4.0397879519273996</v>
      </c>
      <c r="H6" s="677">
        <v>7.8968725206892092</v>
      </c>
      <c r="I6" s="677">
        <v>7.4610264205066352</v>
      </c>
      <c r="J6" s="677">
        <v>7.68520780376668</v>
      </c>
      <c r="K6" s="677">
        <v>3.27536838311811</v>
      </c>
      <c r="L6" s="677">
        <v>1.44041806789226</v>
      </c>
      <c r="M6" s="677">
        <v>2.3842413571421202</v>
      </c>
      <c r="N6" s="677">
        <v>0.79216244858656404</v>
      </c>
      <c r="O6" s="677">
        <v>0.62138311724033901</v>
      </c>
      <c r="P6" s="677">
        <v>0.70922501078350497</v>
      </c>
    </row>
    <row r="7" spans="1:19" ht="12.75" customHeight="1" x14ac:dyDescent="0.2">
      <c r="A7" s="6">
        <v>2005</v>
      </c>
      <c r="B7" s="677">
        <v>82.687722165769003</v>
      </c>
      <c r="C7" s="677">
        <v>87.042828617557603</v>
      </c>
      <c r="D7" s="678">
        <v>84.811074790136701</v>
      </c>
      <c r="E7" s="677">
        <v>5.2357889690371904</v>
      </c>
      <c r="F7" s="677">
        <v>3.88417089908382</v>
      </c>
      <c r="G7" s="678">
        <v>4.5768012249374603</v>
      </c>
      <c r="H7" s="677">
        <v>8.052536446970219</v>
      </c>
      <c r="I7" s="677">
        <v>6.5493588572369905</v>
      </c>
      <c r="J7" s="677">
        <v>7.3196551465050508</v>
      </c>
      <c r="K7" s="677">
        <v>3.13314391732133</v>
      </c>
      <c r="L7" s="677">
        <v>1.92920143555273</v>
      </c>
      <c r="M7" s="677">
        <v>2.54615610047906</v>
      </c>
      <c r="N7" s="677">
        <v>0.890808500902321</v>
      </c>
      <c r="O7" s="677">
        <v>0.594440190568854</v>
      </c>
      <c r="P7" s="677">
        <v>0.74631273794168396</v>
      </c>
    </row>
    <row r="8" spans="1:19" ht="12.75" customHeight="1" x14ac:dyDescent="0.2">
      <c r="A8" s="6">
        <v>2006</v>
      </c>
      <c r="B8" s="677">
        <v>82.730355926410496</v>
      </c>
      <c r="C8" s="677">
        <v>85.6932492810257</v>
      </c>
      <c r="D8" s="678">
        <v>84.182458377640899</v>
      </c>
      <c r="E8" s="677">
        <v>4.3281160458903303</v>
      </c>
      <c r="F8" s="677">
        <v>4.15145470372007</v>
      </c>
      <c r="G8" s="678">
        <v>4.2397875051806304</v>
      </c>
      <c r="H8" s="677">
        <v>9.0359876223770605</v>
      </c>
      <c r="I8" s="677">
        <v>7.1105750146963596</v>
      </c>
      <c r="J8" s="677">
        <v>8.0935088683040508</v>
      </c>
      <c r="K8" s="677">
        <v>3.2604231411146598</v>
      </c>
      <c r="L8" s="677">
        <v>1.945255650722</v>
      </c>
      <c r="M8" s="677">
        <v>2.6181985848670899</v>
      </c>
      <c r="N8" s="677">
        <v>0.64511726420744997</v>
      </c>
      <c r="O8" s="677">
        <v>1.09946534983587</v>
      </c>
      <c r="P8" s="677">
        <v>0.86604666400730701</v>
      </c>
    </row>
    <row r="9" spans="1:19" ht="12.75" customHeight="1" x14ac:dyDescent="0.2">
      <c r="A9" s="6">
        <v>2007</v>
      </c>
      <c r="B9" s="677">
        <v>82.009194327855695</v>
      </c>
      <c r="C9" s="677">
        <v>86.581370188118299</v>
      </c>
      <c r="D9" s="678">
        <v>84.221292911412405</v>
      </c>
      <c r="E9" s="677">
        <v>4.1150305870721704</v>
      </c>
      <c r="F9" s="677">
        <v>3.43813305223666</v>
      </c>
      <c r="G9" s="678">
        <v>3.80045782556931</v>
      </c>
      <c r="H9" s="677">
        <v>10.348748785965199</v>
      </c>
      <c r="I9" s="677">
        <v>7.3172473695757025</v>
      </c>
      <c r="J9" s="677">
        <v>8.8781680268662413</v>
      </c>
      <c r="K9" s="677">
        <v>2.6510549190583399</v>
      </c>
      <c r="L9" s="677">
        <v>2.1699388919940898</v>
      </c>
      <c r="M9" s="677">
        <v>2.4116626044143801</v>
      </c>
      <c r="N9" s="677">
        <v>0.87597138004863095</v>
      </c>
      <c r="O9" s="677">
        <v>0.49331049807521199</v>
      </c>
      <c r="P9" s="677">
        <v>0.68841863173770301</v>
      </c>
    </row>
    <row r="10" spans="1:19" ht="12.75" customHeight="1" x14ac:dyDescent="0.2">
      <c r="A10" s="6">
        <v>2008</v>
      </c>
      <c r="B10" s="677">
        <v>83.177325698733299</v>
      </c>
      <c r="C10" s="677">
        <v>86.403596930795899</v>
      </c>
      <c r="D10" s="678">
        <v>84.685389353937694</v>
      </c>
      <c r="E10" s="677">
        <v>4.7946185241611401</v>
      </c>
      <c r="F10" s="677">
        <v>4.4073624469641901</v>
      </c>
      <c r="G10" s="678">
        <v>4.6549599420256298</v>
      </c>
      <c r="H10" s="677">
        <v>8.8501803108983701</v>
      </c>
      <c r="I10" s="677">
        <v>6.6363970467000701</v>
      </c>
      <c r="J10" s="677">
        <v>7.7836676382974996</v>
      </c>
      <c r="K10" s="677">
        <v>2.61254098296244</v>
      </c>
      <c r="L10" s="677">
        <v>2.0340212473436599</v>
      </c>
      <c r="M10" s="677">
        <v>2.3335324645473099</v>
      </c>
      <c r="N10" s="677">
        <v>0.56533448324471802</v>
      </c>
      <c r="O10" s="677">
        <v>0.51862232819617504</v>
      </c>
      <c r="P10" s="677">
        <v>0.54245060119191502</v>
      </c>
    </row>
    <row r="11" spans="1:19" ht="12.75" customHeight="1" x14ac:dyDescent="0.2">
      <c r="A11" s="6">
        <v>2009</v>
      </c>
      <c r="B11" s="677">
        <v>81.957711568546898</v>
      </c>
      <c r="C11" s="677">
        <v>84.329833780311304</v>
      </c>
      <c r="D11" s="678">
        <v>83.103750682437607</v>
      </c>
      <c r="E11" s="677">
        <v>4.1508155786499996</v>
      </c>
      <c r="F11" s="677">
        <v>5.0229229865309204</v>
      </c>
      <c r="G11" s="678">
        <v>4.5668598751343401</v>
      </c>
      <c r="H11" s="677">
        <v>9.6790803262024703</v>
      </c>
      <c r="I11" s="677">
        <v>7.9561529966051898</v>
      </c>
      <c r="J11" s="677">
        <v>8.8483675904760002</v>
      </c>
      <c r="K11" s="677">
        <v>3.7077654375194999</v>
      </c>
      <c r="L11" s="677">
        <v>2.17658808643391</v>
      </c>
      <c r="M11" s="677">
        <v>2.9719085154599001</v>
      </c>
      <c r="N11" s="677">
        <v>0.50462708908115605</v>
      </c>
      <c r="O11" s="677">
        <v>0.51450215011863198</v>
      </c>
      <c r="P11" s="677">
        <v>0.509113336492097</v>
      </c>
    </row>
    <row r="12" spans="1:19" ht="12.75" customHeight="1" x14ac:dyDescent="0.2">
      <c r="A12" s="6">
        <v>2010</v>
      </c>
      <c r="B12" s="677">
        <v>78.954055689790195</v>
      </c>
      <c r="C12" s="677">
        <v>85.100498186672297</v>
      </c>
      <c r="D12" s="678">
        <v>81.891963581236595</v>
      </c>
      <c r="E12" s="677">
        <v>4.4139189782216404</v>
      </c>
      <c r="F12" s="677">
        <v>4.2558231667020401</v>
      </c>
      <c r="G12" s="678">
        <v>4.3373688966764297</v>
      </c>
      <c r="H12" s="677">
        <v>11.414353822508209</v>
      </c>
      <c r="I12" s="677">
        <v>7.7121107416378099</v>
      </c>
      <c r="J12" s="677">
        <v>9.6450571530696791</v>
      </c>
      <c r="K12" s="677">
        <v>4.18249595128301</v>
      </c>
      <c r="L12" s="677">
        <v>2.23345180220283</v>
      </c>
      <c r="M12" s="677">
        <v>3.2515140247440901</v>
      </c>
      <c r="N12" s="677">
        <v>1.0351755581970099</v>
      </c>
      <c r="O12" s="677">
        <v>0.698116102785036</v>
      </c>
      <c r="P12" s="677">
        <v>0.87409634427323901</v>
      </c>
    </row>
    <row r="13" spans="1:19" ht="12.75" customHeight="1" x14ac:dyDescent="0.2">
      <c r="A13" s="6">
        <v>2011</v>
      </c>
      <c r="B13" s="677">
        <v>79.972472605925702</v>
      </c>
      <c r="C13" s="677">
        <v>86.276777820431505</v>
      </c>
      <c r="D13" s="678">
        <v>83.044299851432001</v>
      </c>
      <c r="E13" s="677">
        <v>3.76207608020581</v>
      </c>
      <c r="F13" s="677">
        <v>3.8848780824359199</v>
      </c>
      <c r="G13" s="678">
        <v>3.8421126816131799</v>
      </c>
      <c r="H13" s="677">
        <v>10.680051048669711</v>
      </c>
      <c r="I13" s="677">
        <v>7.6339850081635801</v>
      </c>
      <c r="J13" s="677">
        <v>9.1804907860494005</v>
      </c>
      <c r="K13" s="677">
        <v>5.0030717227681096</v>
      </c>
      <c r="L13" s="677">
        <v>1.1552623163045399</v>
      </c>
      <c r="M13" s="677">
        <v>3.1252858681225302</v>
      </c>
      <c r="N13" s="677">
        <v>0.58232854243063203</v>
      </c>
      <c r="O13" s="677">
        <v>1.04909677266449</v>
      </c>
      <c r="P13" s="677">
        <v>0.80781081278287203</v>
      </c>
    </row>
    <row r="14" spans="1:19" ht="12.75" customHeight="1" x14ac:dyDescent="0.2">
      <c r="A14" s="6" t="s">
        <v>89</v>
      </c>
      <c r="B14" s="677">
        <v>79.424399456646199</v>
      </c>
      <c r="C14" s="677">
        <v>85.104376731657993</v>
      </c>
      <c r="D14" s="678">
        <v>82.207554288183601</v>
      </c>
      <c r="E14" s="677">
        <v>4.4859291193375697</v>
      </c>
      <c r="F14" s="677">
        <v>4.4598152029855997</v>
      </c>
      <c r="G14" s="678">
        <v>4.4692102894362202</v>
      </c>
      <c r="H14" s="677">
        <v>10.835595871231121</v>
      </c>
      <c r="I14" s="677">
        <v>7.6071758825815401</v>
      </c>
      <c r="J14" s="677">
        <v>9.2544571000374489</v>
      </c>
      <c r="K14" s="677">
        <v>4.1848724655020204</v>
      </c>
      <c r="L14" s="677">
        <v>2.2346063757797499</v>
      </c>
      <c r="M14" s="677">
        <v>3.2318266613042899</v>
      </c>
      <c r="N14" s="677">
        <v>1.06920308728314</v>
      </c>
      <c r="O14" s="677">
        <v>0.59402580699512098</v>
      </c>
      <c r="P14" s="677">
        <v>0.83695166103840501</v>
      </c>
    </row>
    <row r="15" spans="1:19" ht="12.75" customHeight="1" x14ac:dyDescent="0.2">
      <c r="A15" s="6" t="s">
        <v>90</v>
      </c>
      <c r="B15" s="677">
        <v>78.987623921359102</v>
      </c>
      <c r="C15" s="677">
        <v>84.742643629929105</v>
      </c>
      <c r="D15" s="678">
        <v>81.785186376970671</v>
      </c>
      <c r="E15" s="677">
        <v>4.9711832190494203</v>
      </c>
      <c r="F15" s="677">
        <v>4.6873468407114718</v>
      </c>
      <c r="G15" s="678">
        <v>4.8543571620600394</v>
      </c>
      <c r="H15" s="677">
        <v>10.1821180504189</v>
      </c>
      <c r="I15" s="677">
        <v>7.5768298305461643</v>
      </c>
      <c r="J15" s="677">
        <v>8.90288264879994</v>
      </c>
      <c r="K15" s="677">
        <v>4.2918907875097299</v>
      </c>
      <c r="L15" s="677">
        <v>1.7863386902526379</v>
      </c>
      <c r="M15" s="677">
        <v>3.0674930120080419</v>
      </c>
      <c r="N15" s="677">
        <v>1.5671840216628601</v>
      </c>
      <c r="O15" s="677">
        <v>1.2068410085605299</v>
      </c>
      <c r="P15" s="677">
        <v>1.3900808001618736</v>
      </c>
    </row>
    <row r="16" spans="1:19" ht="12.75" customHeight="1" x14ac:dyDescent="0.2">
      <c r="A16" s="6">
        <v>2013</v>
      </c>
      <c r="B16" s="677">
        <v>79.244777946415596</v>
      </c>
      <c r="C16" s="677">
        <v>85.522232253209694</v>
      </c>
      <c r="D16" s="678">
        <v>82.223044245778311</v>
      </c>
      <c r="E16" s="677">
        <v>4.1263866739387849</v>
      </c>
      <c r="F16" s="677">
        <v>3.8353215131366434</v>
      </c>
      <c r="G16" s="678">
        <v>3.9683163081950426</v>
      </c>
      <c r="H16" s="677">
        <v>10.036370306153756</v>
      </c>
      <c r="I16" s="677">
        <v>7.7052452549234776</v>
      </c>
      <c r="J16" s="677">
        <v>8.9229424901998406</v>
      </c>
      <c r="K16" s="677">
        <v>4.4554027502913041</v>
      </c>
      <c r="L16" s="677">
        <v>2.0928962624551506</v>
      </c>
      <c r="M16" s="677">
        <v>3.329673005220541</v>
      </c>
      <c r="N16" s="677">
        <v>2.1370623232008699</v>
      </c>
      <c r="O16" s="677">
        <v>0.84430471627494397</v>
      </c>
      <c r="P16" s="677">
        <v>1.5560239506067486</v>
      </c>
    </row>
    <row r="17" spans="1:36" ht="12.75" customHeight="1" x14ac:dyDescent="0.2">
      <c r="A17" s="6">
        <v>2014</v>
      </c>
      <c r="B17" s="677">
        <v>79.074055821725494</v>
      </c>
      <c r="C17" s="677">
        <v>85.182475613086297</v>
      </c>
      <c r="D17" s="678">
        <v>82.01930100515294</v>
      </c>
      <c r="E17" s="677">
        <v>3.8214017899701398</v>
      </c>
      <c r="F17" s="677">
        <v>3.1903012205412402</v>
      </c>
      <c r="G17" s="678">
        <v>3.5286003592416653</v>
      </c>
      <c r="H17" s="677">
        <v>10.7774028751977</v>
      </c>
      <c r="I17" s="677">
        <v>8.2890721572490609</v>
      </c>
      <c r="J17" s="677">
        <v>9.5890859669893</v>
      </c>
      <c r="K17" s="677">
        <v>4.8854221031063698</v>
      </c>
      <c r="L17" s="677">
        <v>2.5359874861248999</v>
      </c>
      <c r="M17" s="677">
        <v>3.7</v>
      </c>
      <c r="N17" s="677">
        <v>1.4417174100002299</v>
      </c>
      <c r="O17" s="677">
        <v>0.80216352299847604</v>
      </c>
      <c r="P17" s="677">
        <v>1.1280947346451839</v>
      </c>
    </row>
    <row r="18" spans="1:36" ht="12.75" customHeight="1" x14ac:dyDescent="0.2">
      <c r="A18" s="6">
        <v>2015</v>
      </c>
      <c r="B18" s="677">
        <v>81.83248327602</v>
      </c>
      <c r="C18" s="677">
        <v>85.402886095275704</v>
      </c>
      <c r="D18" s="678">
        <v>83.505291415189305</v>
      </c>
      <c r="E18" s="677">
        <v>3.6897695611338701</v>
      </c>
      <c r="F18" s="677">
        <v>3.46312181215943</v>
      </c>
      <c r="G18" s="678">
        <v>3.582618757652571</v>
      </c>
      <c r="H18" s="677">
        <v>8.9905565514665309</v>
      </c>
      <c r="I18" s="677">
        <v>7.7890816536369698</v>
      </c>
      <c r="J18" s="677">
        <v>8.4570097202666403</v>
      </c>
      <c r="K18" s="677">
        <v>3.8355610885951998</v>
      </c>
      <c r="L18" s="677">
        <v>1.9511214787329201</v>
      </c>
      <c r="M18" s="677">
        <v>2.9366793119367842</v>
      </c>
      <c r="N18" s="677">
        <v>1.65162952278437</v>
      </c>
      <c r="O18" s="677">
        <v>1.39378896019498</v>
      </c>
      <c r="P18" s="677">
        <v>1.5184007949570395</v>
      </c>
    </row>
    <row r="19" spans="1:36" ht="12.75" customHeight="1" x14ac:dyDescent="0.2">
      <c r="A19" s="6">
        <v>2016</v>
      </c>
      <c r="B19" s="677">
        <v>77.010654129273462</v>
      </c>
      <c r="C19" s="677">
        <v>85.087827546814566</v>
      </c>
      <c r="D19" s="678">
        <v>80.478040387162778</v>
      </c>
      <c r="E19" s="677">
        <v>4.714739340736215</v>
      </c>
      <c r="F19" s="677">
        <v>3.6840307432512676</v>
      </c>
      <c r="G19" s="678">
        <v>4.1745850150653432</v>
      </c>
      <c r="H19" s="677">
        <v>10.533054953261376</v>
      </c>
      <c r="I19" s="677">
        <v>8.2871523642455642</v>
      </c>
      <c r="J19" s="677">
        <v>9.4949321552219956</v>
      </c>
      <c r="K19" s="677">
        <v>5.0434097369210491</v>
      </c>
      <c r="L19" s="677">
        <v>1.7845248439749768</v>
      </c>
      <c r="M19" s="677">
        <v>3.750469107911055</v>
      </c>
      <c r="N19" s="677">
        <v>2.6981418398084935</v>
      </c>
      <c r="O19" s="677">
        <v>1.1564645017142077</v>
      </c>
      <c r="P19" s="677">
        <v>2.1019733346376612</v>
      </c>
    </row>
    <row r="20" spans="1:36" ht="12.75" customHeight="1" x14ac:dyDescent="0.2">
      <c r="A20" s="6">
        <v>2017</v>
      </c>
      <c r="B20" s="677">
        <v>79.330332745477179</v>
      </c>
      <c r="C20" s="677">
        <v>85.357606521161102</v>
      </c>
      <c r="D20" s="678">
        <v>82.002831202129528</v>
      </c>
      <c r="E20" s="678">
        <v>4.4827040018110695</v>
      </c>
      <c r="F20" s="678">
        <v>4.1093077779379001</v>
      </c>
      <c r="G20" s="678">
        <v>4.3016766841796503</v>
      </c>
      <c r="H20" s="677">
        <v>10.614045694306222</v>
      </c>
      <c r="I20" s="678">
        <v>7.6861092100518045</v>
      </c>
      <c r="J20" s="678">
        <v>9.2595313273718869</v>
      </c>
      <c r="K20" s="678">
        <v>4.0180079747965918</v>
      </c>
      <c r="L20" s="678">
        <v>1.6753622828017285</v>
      </c>
      <c r="M20" s="678">
        <v>3.0384605244136362</v>
      </c>
      <c r="N20" s="678">
        <v>1.5549095836080595</v>
      </c>
      <c r="O20" s="678">
        <v>1.1716142080466481</v>
      </c>
      <c r="P20" s="678">
        <v>1.3975002619029051</v>
      </c>
    </row>
    <row r="21" spans="1:36" ht="12.75" customHeight="1" x14ac:dyDescent="0.2">
      <c r="A21" s="6">
        <v>2018</v>
      </c>
      <c r="B21" s="677">
        <v>81.400000000000006</v>
      </c>
      <c r="C21" s="677">
        <v>85.2</v>
      </c>
      <c r="D21" s="678">
        <v>83.1</v>
      </c>
      <c r="E21" s="678">
        <v>2.7</v>
      </c>
      <c r="F21" s="678">
        <v>4.5</v>
      </c>
      <c r="G21" s="678">
        <v>3.5</v>
      </c>
      <c r="H21" s="677">
        <v>10.3</v>
      </c>
      <c r="I21" s="678">
        <v>7.6</v>
      </c>
      <c r="J21" s="678">
        <v>9</v>
      </c>
      <c r="K21" s="678">
        <v>3.9</v>
      </c>
      <c r="L21" s="678">
        <v>1.7</v>
      </c>
      <c r="M21" s="678">
        <v>2.9</v>
      </c>
      <c r="N21" s="678">
        <v>1.7</v>
      </c>
      <c r="O21" s="678">
        <v>1</v>
      </c>
      <c r="P21" s="678">
        <v>1.4</v>
      </c>
    </row>
    <row r="22" spans="1:36" s="37" customFormat="1" ht="6" customHeight="1" x14ac:dyDescent="0.25">
      <c r="A22" s="1220" t="s">
        <v>39</v>
      </c>
      <c r="B22" s="1107"/>
      <c r="C22" s="1107"/>
      <c r="D22" s="1107"/>
      <c r="E22" s="1107"/>
      <c r="F22" s="1107"/>
      <c r="G22" s="1107"/>
      <c r="H22" s="1107"/>
      <c r="I22" s="1107"/>
      <c r="J22" s="1107"/>
      <c r="K22" s="1107"/>
      <c r="L22" s="1107"/>
      <c r="M22" s="1107"/>
      <c r="N22" s="1107"/>
      <c r="O22" s="1107"/>
      <c r="P22" s="1107"/>
      <c r="Q22" s="1199"/>
      <c r="R22" s="1199"/>
      <c r="S22" s="1199"/>
      <c r="T22" s="1199"/>
      <c r="U22" s="1199"/>
      <c r="V22" s="1199"/>
      <c r="W22" s="1199"/>
      <c r="X22" s="1199"/>
    </row>
    <row r="23" spans="1:36" s="72" customFormat="1" ht="12.75" customHeight="1" x14ac:dyDescent="0.2">
      <c r="A23" s="1340" t="s">
        <v>332</v>
      </c>
      <c r="B23" s="1340"/>
      <c r="C23" s="1340"/>
      <c r="D23" s="1340"/>
      <c r="E23" s="1340"/>
      <c r="F23" s="1340"/>
      <c r="G23" s="1340"/>
      <c r="H23" s="1340"/>
      <c r="I23" s="1340"/>
      <c r="J23" s="1340"/>
      <c r="K23" s="1340"/>
      <c r="L23" s="1340"/>
      <c r="M23" s="1340"/>
      <c r="N23" s="1340"/>
      <c r="O23" s="1340"/>
      <c r="P23" s="1340"/>
      <c r="Q23" s="1194"/>
      <c r="R23" s="1194"/>
      <c r="S23" s="1194"/>
      <c r="T23" s="1194"/>
      <c r="U23" s="1194"/>
      <c r="V23" s="1194"/>
      <c r="W23" s="1194"/>
      <c r="X23" s="1194"/>
      <c r="Y23" s="1194"/>
      <c r="Z23" s="1194"/>
      <c r="AA23" s="1194"/>
      <c r="AB23" s="1194"/>
      <c r="AC23" s="1194"/>
      <c r="AD23" s="1194"/>
      <c r="AE23" s="1194"/>
      <c r="AF23" s="1194"/>
      <c r="AG23" s="1194"/>
      <c r="AH23" s="1194"/>
      <c r="AI23" s="1194"/>
      <c r="AJ23" s="1194"/>
    </row>
    <row r="24" spans="1:36" s="72" customFormat="1" ht="6" customHeight="1" x14ac:dyDescent="0.2">
      <c r="A24" s="1194"/>
      <c r="B24" s="1194"/>
      <c r="C24" s="1194"/>
      <c r="D24" s="1194"/>
      <c r="E24" s="1194"/>
      <c r="F24" s="1194"/>
      <c r="G24" s="1194"/>
      <c r="H24" s="1194"/>
      <c r="I24" s="1194"/>
      <c r="J24" s="1194"/>
      <c r="K24" s="1194"/>
      <c r="L24" s="1194"/>
      <c r="M24" s="1194"/>
      <c r="N24" s="1194"/>
      <c r="O24" s="1194"/>
      <c r="P24" s="1194"/>
      <c r="Q24" s="1194"/>
      <c r="R24" s="1194"/>
      <c r="S24" s="1194"/>
      <c r="T24" s="1194"/>
      <c r="U24" s="1194"/>
      <c r="V24" s="1194"/>
      <c r="W24" s="1194"/>
      <c r="X24" s="1194"/>
      <c r="Y24" s="1194"/>
      <c r="Z24" s="1194"/>
      <c r="AA24" s="1194"/>
      <c r="AB24" s="1194"/>
      <c r="AC24" s="1194"/>
      <c r="AD24" s="1194"/>
      <c r="AE24" s="1194"/>
      <c r="AF24" s="1194"/>
      <c r="AG24" s="1194"/>
      <c r="AH24" s="1194"/>
      <c r="AI24" s="1194"/>
      <c r="AJ24" s="1194"/>
    </row>
    <row r="25" spans="1:36" ht="12.75" customHeight="1" x14ac:dyDescent="0.2">
      <c r="A25" s="1331" t="s">
        <v>194</v>
      </c>
      <c r="B25" s="1331"/>
      <c r="C25" s="1331"/>
      <c r="D25" s="1331"/>
      <c r="E25" s="1331"/>
      <c r="F25" s="1331"/>
      <c r="G25" s="1331"/>
      <c r="H25" s="1331"/>
      <c r="I25" s="1331"/>
      <c r="J25" s="1331"/>
      <c r="K25" s="1331"/>
      <c r="L25" s="1331"/>
      <c r="M25" s="1331"/>
      <c r="N25" s="1331"/>
      <c r="O25" s="1331"/>
      <c r="P25" s="1331"/>
    </row>
    <row r="26" spans="1:36" x14ac:dyDescent="0.2">
      <c r="B26" s="461"/>
      <c r="C26" s="461"/>
      <c r="D26" s="461"/>
      <c r="E26" s="462"/>
    </row>
    <row r="27" spans="1:36" x14ac:dyDescent="0.2">
      <c r="B27" s="461"/>
      <c r="C27" s="461"/>
      <c r="D27" s="461"/>
      <c r="E27" s="462"/>
    </row>
    <row r="28" spans="1:36" x14ac:dyDescent="0.2">
      <c r="B28" s="461"/>
      <c r="C28" s="461"/>
      <c r="D28" s="461"/>
      <c r="E28" s="462"/>
    </row>
    <row r="29" spans="1:36" x14ac:dyDescent="0.2">
      <c r="B29" s="461"/>
      <c r="C29" s="461"/>
      <c r="D29" s="461"/>
      <c r="E29" s="462"/>
    </row>
    <row r="33" spans="1:20" x14ac:dyDescent="0.2">
      <c r="Q33" s="190"/>
      <c r="R33" s="190"/>
      <c r="S33" s="190"/>
      <c r="T33" s="190"/>
    </row>
    <row r="34" spans="1:20" x14ac:dyDescent="0.2">
      <c r="Q34" s="190"/>
      <c r="R34" s="190"/>
      <c r="S34" s="190"/>
      <c r="T34" s="190"/>
    </row>
    <row r="36" spans="1:20" x14ac:dyDescent="0.2">
      <c r="A36" s="1199"/>
    </row>
    <row r="37" spans="1:20" x14ac:dyDescent="0.2">
      <c r="A37" s="1199"/>
    </row>
    <row r="38" spans="1:20" x14ac:dyDescent="0.2">
      <c r="A38" s="1199"/>
    </row>
    <row r="39" spans="1:20" x14ac:dyDescent="0.2">
      <c r="A39" s="1199"/>
    </row>
    <row r="40" spans="1:20" x14ac:dyDescent="0.2">
      <c r="A40" s="1199"/>
    </row>
    <row r="41" spans="1:20" x14ac:dyDescent="0.2">
      <c r="A41" s="1199"/>
    </row>
    <row r="42" spans="1:20" x14ac:dyDescent="0.2">
      <c r="A42" s="1199"/>
    </row>
    <row r="43" spans="1:20" x14ac:dyDescent="0.2">
      <c r="A43" s="1199"/>
    </row>
    <row r="44" spans="1:20" x14ac:dyDescent="0.2">
      <c r="A44" s="1199"/>
    </row>
    <row r="45" spans="1:20" x14ac:dyDescent="0.2">
      <c r="A45" s="1199"/>
    </row>
    <row r="46" spans="1:20" x14ac:dyDescent="0.2">
      <c r="A46" s="1199"/>
    </row>
  </sheetData>
  <mergeCells count="9">
    <mergeCell ref="A23:P23"/>
    <mergeCell ref="A25:P25"/>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6"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BA49"/>
  <sheetViews>
    <sheetView workbookViewId="0">
      <pane ySplit="4" topLeftCell="A5" activePane="bottomLeft" state="frozen"/>
      <selection activeCell="K27" sqref="K27"/>
      <selection pane="bottomLeft" activeCell="D24" sqref="D24:D29"/>
    </sheetView>
  </sheetViews>
  <sheetFormatPr defaultColWidth="8.85546875" defaultRowHeight="12.75" x14ac:dyDescent="0.2"/>
  <cols>
    <col min="1" max="1" width="6.7109375" style="1199" customWidth="1"/>
    <col min="2" max="49" width="4.7109375" style="1199" customWidth="1"/>
    <col min="50" max="56" width="8.7109375" style="1199" customWidth="1"/>
    <col min="57" max="16384" width="8.85546875" style="1199"/>
  </cols>
  <sheetData>
    <row r="1" spans="1:52" ht="30" customHeight="1" x14ac:dyDescent="0.25">
      <c r="A1" s="84"/>
      <c r="B1" s="1195"/>
      <c r="C1" s="1195"/>
      <c r="D1" s="1195"/>
      <c r="E1" s="1195"/>
      <c r="F1" s="1195"/>
      <c r="G1" s="1195"/>
      <c r="H1" s="1195"/>
      <c r="I1" s="1195"/>
      <c r="J1" s="1195"/>
      <c r="K1" s="1195"/>
      <c r="L1" s="1195"/>
      <c r="M1" s="1195"/>
      <c r="N1" s="1195"/>
      <c r="O1" s="1311" t="s">
        <v>328</v>
      </c>
      <c r="P1" s="1311"/>
      <c r="Q1" s="1312"/>
      <c r="R1" s="1312"/>
      <c r="S1" s="1312"/>
      <c r="T1" s="1322"/>
      <c r="U1" s="1322"/>
      <c r="V1" s="1192"/>
      <c r="W1" s="1195"/>
      <c r="X1" s="1195"/>
      <c r="Y1" s="1195"/>
      <c r="Z1" s="1195"/>
      <c r="AA1" s="1195"/>
      <c r="AB1" s="1195"/>
    </row>
    <row r="2" spans="1:52" s="1200" customFormat="1" ht="15" customHeight="1" x14ac:dyDescent="0.2">
      <c r="A2" s="1317" t="s">
        <v>544</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1317"/>
      <c r="AO2" s="1317"/>
      <c r="AP2" s="1317"/>
      <c r="AQ2" s="1317"/>
      <c r="AR2" s="1317"/>
      <c r="AS2" s="1317"/>
      <c r="AT2" s="1317"/>
      <c r="AU2" s="1317"/>
      <c r="AV2" s="1317"/>
      <c r="AW2" s="1317"/>
    </row>
    <row r="3" spans="1:52" s="1197" customFormat="1" ht="42.95" customHeight="1" x14ac:dyDescent="0.2">
      <c r="A3" s="1193"/>
      <c r="B3" s="1349" t="s">
        <v>179</v>
      </c>
      <c r="C3" s="1349"/>
      <c r="D3" s="1349"/>
      <c r="E3" s="1349" t="s">
        <v>44</v>
      </c>
      <c r="F3" s="1349"/>
      <c r="G3" s="1349"/>
      <c r="H3" s="1349" t="s">
        <v>45</v>
      </c>
      <c r="I3" s="1349"/>
      <c r="J3" s="1349"/>
      <c r="K3" s="1349" t="s">
        <v>219</v>
      </c>
      <c r="L3" s="1349"/>
      <c r="M3" s="1349"/>
      <c r="N3" s="1349" t="s">
        <v>405</v>
      </c>
      <c r="O3" s="1349"/>
      <c r="P3" s="1349"/>
      <c r="Q3" s="1349" t="s">
        <v>159</v>
      </c>
      <c r="R3" s="1349"/>
      <c r="S3" s="1349"/>
      <c r="T3" s="1349" t="s">
        <v>46</v>
      </c>
      <c r="U3" s="1349"/>
      <c r="V3" s="1349"/>
      <c r="W3" s="1349" t="s">
        <v>47</v>
      </c>
      <c r="X3" s="1349"/>
      <c r="Y3" s="1349"/>
      <c r="Z3" s="1349" t="s">
        <v>262</v>
      </c>
      <c r="AA3" s="1349"/>
      <c r="AB3" s="1349"/>
      <c r="AC3" s="1349" t="s">
        <v>377</v>
      </c>
      <c r="AD3" s="1349"/>
      <c r="AE3" s="1349"/>
      <c r="AF3" s="1350" t="s">
        <v>373</v>
      </c>
      <c r="AG3" s="1350"/>
      <c r="AH3" s="1350"/>
      <c r="AI3" s="1350" t="s">
        <v>374</v>
      </c>
      <c r="AJ3" s="1350"/>
      <c r="AK3" s="1350"/>
      <c r="AL3" s="1349" t="s">
        <v>49</v>
      </c>
      <c r="AM3" s="1349"/>
      <c r="AN3" s="1349"/>
      <c r="AO3" s="1349" t="s">
        <v>50</v>
      </c>
      <c r="AP3" s="1349"/>
      <c r="AQ3" s="1349"/>
      <c r="AR3" s="1349" t="s">
        <v>43</v>
      </c>
      <c r="AS3" s="1349"/>
      <c r="AT3" s="1349"/>
      <c r="AU3" s="1349" t="s">
        <v>384</v>
      </c>
      <c r="AV3" s="1349"/>
      <c r="AW3" s="1349"/>
    </row>
    <row r="4" spans="1:52" s="1197" customFormat="1" ht="15" customHeight="1" x14ac:dyDescent="0.2">
      <c r="A4" s="1193" t="s">
        <v>39</v>
      </c>
      <c r="B4" s="1196" t="s">
        <v>180</v>
      </c>
      <c r="C4" s="1196" t="s">
        <v>181</v>
      </c>
      <c r="D4" s="1196" t="s">
        <v>382</v>
      </c>
      <c r="E4" s="1196" t="s">
        <v>180</v>
      </c>
      <c r="F4" s="1196" t="s">
        <v>181</v>
      </c>
      <c r="G4" s="1196" t="s">
        <v>382</v>
      </c>
      <c r="H4" s="1196" t="s">
        <v>180</v>
      </c>
      <c r="I4" s="1196" t="s">
        <v>181</v>
      </c>
      <c r="J4" s="1196" t="s">
        <v>382</v>
      </c>
      <c r="K4" s="1196" t="s">
        <v>180</v>
      </c>
      <c r="L4" s="1196" t="s">
        <v>181</v>
      </c>
      <c r="M4" s="1196" t="s">
        <v>382</v>
      </c>
      <c r="N4" s="1196" t="s">
        <v>180</v>
      </c>
      <c r="O4" s="1196" t="s">
        <v>181</v>
      </c>
      <c r="P4" s="1196" t="s">
        <v>382</v>
      </c>
      <c r="Q4" s="1196" t="s">
        <v>180</v>
      </c>
      <c r="R4" s="1196" t="s">
        <v>181</v>
      </c>
      <c r="S4" s="1196" t="s">
        <v>382</v>
      </c>
      <c r="T4" s="1196" t="s">
        <v>180</v>
      </c>
      <c r="U4" s="1196" t="s">
        <v>181</v>
      </c>
      <c r="V4" s="1196" t="s">
        <v>382</v>
      </c>
      <c r="W4" s="1196" t="s">
        <v>180</v>
      </c>
      <c r="X4" s="1196" t="s">
        <v>181</v>
      </c>
      <c r="Y4" s="1196" t="s">
        <v>382</v>
      </c>
      <c r="Z4" s="1196" t="s">
        <v>180</v>
      </c>
      <c r="AA4" s="1196" t="s">
        <v>181</v>
      </c>
      <c r="AB4" s="1196" t="s">
        <v>382</v>
      </c>
      <c r="AC4" s="1196" t="s">
        <v>180</v>
      </c>
      <c r="AD4" s="1196" t="s">
        <v>181</v>
      </c>
      <c r="AE4" s="1196" t="s">
        <v>382</v>
      </c>
      <c r="AF4" s="1196" t="s">
        <v>180</v>
      </c>
      <c r="AG4" s="1196" t="s">
        <v>181</v>
      </c>
      <c r="AH4" s="1196" t="s">
        <v>382</v>
      </c>
      <c r="AI4" s="1196" t="s">
        <v>180</v>
      </c>
      <c r="AJ4" s="1196" t="s">
        <v>181</v>
      </c>
      <c r="AK4" s="1196" t="s">
        <v>382</v>
      </c>
      <c r="AL4" s="1196" t="s">
        <v>180</v>
      </c>
      <c r="AM4" s="1196" t="s">
        <v>181</v>
      </c>
      <c r="AN4" s="1196" t="s">
        <v>382</v>
      </c>
      <c r="AO4" s="1196" t="s">
        <v>180</v>
      </c>
      <c r="AP4" s="1196" t="s">
        <v>181</v>
      </c>
      <c r="AQ4" s="1196" t="s">
        <v>382</v>
      </c>
      <c r="AR4" s="1196" t="s">
        <v>180</v>
      </c>
      <c r="AS4" s="1196" t="s">
        <v>181</v>
      </c>
      <c r="AT4" s="1196" t="s">
        <v>382</v>
      </c>
      <c r="AU4" s="1196" t="s">
        <v>180</v>
      </c>
      <c r="AV4" s="1196" t="s">
        <v>181</v>
      </c>
      <c r="AW4" s="1196" t="s">
        <v>382</v>
      </c>
    </row>
    <row r="5" spans="1:52" ht="6" customHeight="1" x14ac:dyDescent="0.2">
      <c r="A5" s="1203"/>
      <c r="B5" s="1221"/>
      <c r="C5" s="1221"/>
      <c r="D5" s="1221"/>
      <c r="E5" s="1210"/>
      <c r="F5" s="1210"/>
      <c r="G5" s="1210"/>
      <c r="H5" s="1210"/>
      <c r="I5" s="1210"/>
      <c r="J5" s="1210"/>
      <c r="K5" s="1222"/>
      <c r="L5" s="1222"/>
      <c r="M5" s="1222"/>
      <c r="N5" s="1210"/>
      <c r="O5" s="1210"/>
      <c r="P5" s="1210"/>
      <c r="Q5" s="1221"/>
      <c r="R5" s="1221"/>
      <c r="S5" s="1221"/>
      <c r="T5" s="1210"/>
      <c r="U5" s="1210"/>
      <c r="V5" s="1210"/>
      <c r="W5" s="1210"/>
      <c r="X5" s="1210"/>
      <c r="Y5" s="1210"/>
      <c r="Z5" s="1210"/>
      <c r="AA5" s="1210"/>
      <c r="AB5" s="1210"/>
      <c r="AC5" s="1210"/>
      <c r="AD5" s="1210"/>
      <c r="AE5" s="1210"/>
      <c r="AF5" s="1222"/>
      <c r="AG5" s="1222"/>
      <c r="AH5" s="1222"/>
      <c r="AI5" s="1222"/>
      <c r="AJ5" s="1222"/>
      <c r="AK5" s="1222"/>
      <c r="AL5" s="1210"/>
      <c r="AM5" s="1210"/>
      <c r="AN5" s="1210"/>
      <c r="AO5" s="1210"/>
      <c r="AP5" s="1210"/>
      <c r="AQ5" s="1210"/>
      <c r="AR5" s="1210"/>
      <c r="AS5" s="1210"/>
      <c r="AT5" s="1210"/>
      <c r="AU5" s="1210"/>
      <c r="AV5" s="1210"/>
      <c r="AW5" s="75"/>
    </row>
    <row r="6" spans="1:52" ht="12.75" customHeight="1" x14ac:dyDescent="0.2">
      <c r="A6" s="484">
        <v>1989</v>
      </c>
      <c r="B6" s="247">
        <v>2.6957399590883853</v>
      </c>
      <c r="C6" s="247">
        <v>2.2016901121850623</v>
      </c>
      <c r="D6" s="247">
        <v>2.4540000000000002</v>
      </c>
      <c r="E6" s="247">
        <v>1.9013613710680284</v>
      </c>
      <c r="F6" s="247">
        <v>2.0584548978454009</v>
      </c>
      <c r="G6" s="247"/>
      <c r="H6" s="247">
        <v>1.2758128920916412</v>
      </c>
      <c r="I6" s="247">
        <v>0.66310252467239095</v>
      </c>
      <c r="J6" s="247"/>
      <c r="K6" s="675" t="s">
        <v>37</v>
      </c>
      <c r="L6" s="675" t="s">
        <v>37</v>
      </c>
      <c r="M6" s="675" t="s">
        <v>37</v>
      </c>
      <c r="N6" s="247">
        <v>0.21096815118519679</v>
      </c>
      <c r="O6" s="247">
        <v>0.27218240547814493</v>
      </c>
      <c r="P6" s="247"/>
      <c r="Q6" s="247">
        <v>6.8648325844653149E-2</v>
      </c>
      <c r="R6" s="247">
        <v>3.9061387964040947E-2</v>
      </c>
      <c r="S6" s="247"/>
      <c r="T6" s="675" t="s">
        <v>37</v>
      </c>
      <c r="U6" s="675" t="s">
        <v>37</v>
      </c>
      <c r="V6" s="675" t="s">
        <v>37</v>
      </c>
      <c r="W6" s="675" t="s">
        <v>37</v>
      </c>
      <c r="X6" s="675" t="s">
        <v>37</v>
      </c>
      <c r="Y6" s="77" t="s">
        <v>37</v>
      </c>
      <c r="Z6" s="81">
        <v>4.1943924370374266E-2</v>
      </c>
      <c r="AA6" s="81">
        <v>7.8122775928081895E-2</v>
      </c>
      <c r="AB6" s="81"/>
      <c r="AC6" s="81">
        <v>9.5182725376548649E-2</v>
      </c>
      <c r="AD6" s="81">
        <v>7.1306212143106312E-2</v>
      </c>
      <c r="AE6" s="81"/>
      <c r="AF6" s="675" t="s">
        <v>37</v>
      </c>
      <c r="AG6" s="675" t="s">
        <v>37</v>
      </c>
      <c r="AH6" s="675" t="s">
        <v>37</v>
      </c>
      <c r="AI6" s="675" t="s">
        <v>37</v>
      </c>
      <c r="AJ6" s="675" t="s">
        <v>37</v>
      </c>
      <c r="AK6" s="675" t="s">
        <v>37</v>
      </c>
      <c r="AL6" s="675" t="s">
        <v>37</v>
      </c>
      <c r="AM6" s="675" t="s">
        <v>37</v>
      </c>
      <c r="AN6" s="675" t="s">
        <v>37</v>
      </c>
      <c r="AO6" s="675" t="s">
        <v>37</v>
      </c>
      <c r="AP6" s="675" t="s">
        <v>37</v>
      </c>
      <c r="AQ6" s="675" t="s">
        <v>37</v>
      </c>
      <c r="AR6" s="81">
        <v>0.37658336186237601</v>
      </c>
      <c r="AS6" s="81">
        <v>0.25071633237822299</v>
      </c>
      <c r="AT6" s="81"/>
      <c r="AU6" s="81">
        <v>0.32193180585058501</v>
      </c>
      <c r="AV6" s="81">
        <v>0.34094862986948521</v>
      </c>
      <c r="AW6" s="75"/>
      <c r="AY6" s="26"/>
      <c r="AZ6" s="26"/>
    </row>
    <row r="7" spans="1:52" ht="12.75" customHeight="1" x14ac:dyDescent="0.2">
      <c r="A7" s="484">
        <v>1990</v>
      </c>
      <c r="B7" s="247">
        <v>3.5338415220002828</v>
      </c>
      <c r="C7" s="247">
        <v>3.1210074279537019</v>
      </c>
      <c r="D7" s="247">
        <v>3.3319999999999999</v>
      </c>
      <c r="E7" s="247">
        <v>2.8651025864353348</v>
      </c>
      <c r="F7" s="247">
        <v>2.6499413690360645</v>
      </c>
      <c r="G7" s="247"/>
      <c r="H7" s="247">
        <v>1.6223974984389429</v>
      </c>
      <c r="I7" s="247">
        <v>1.2521702823007552</v>
      </c>
      <c r="J7" s="247"/>
      <c r="K7" s="675" t="s">
        <v>37</v>
      </c>
      <c r="L7" s="675" t="s">
        <v>37</v>
      </c>
      <c r="M7" s="675" t="s">
        <v>37</v>
      </c>
      <c r="N7" s="247">
        <v>0.47244791650436047</v>
      </c>
      <c r="O7" s="247">
        <v>0.20381153194476345</v>
      </c>
      <c r="P7" s="247"/>
      <c r="Q7" s="247">
        <v>0.3693048696046537</v>
      </c>
      <c r="R7" s="247">
        <v>0.13672335117942844</v>
      </c>
      <c r="S7" s="247"/>
      <c r="T7" s="675" t="s">
        <v>37</v>
      </c>
      <c r="U7" s="675" t="s">
        <v>37</v>
      </c>
      <c r="V7" s="675" t="s">
        <v>37</v>
      </c>
      <c r="W7" s="675" t="s">
        <v>37</v>
      </c>
      <c r="X7" s="675" t="s">
        <v>37</v>
      </c>
      <c r="Y7" s="77" t="s">
        <v>37</v>
      </c>
      <c r="Z7" s="81">
        <v>0.70806301475213307</v>
      </c>
      <c r="AA7" s="81">
        <v>0.13585078280148682</v>
      </c>
      <c r="AB7" s="81"/>
      <c r="AC7" s="81">
        <v>0.49793149133311315</v>
      </c>
      <c r="AD7" s="81">
        <v>0.13965515721754174</v>
      </c>
      <c r="AE7" s="81"/>
      <c r="AF7" s="675" t="s">
        <v>37</v>
      </c>
      <c r="AG7" s="675" t="s">
        <v>37</v>
      </c>
      <c r="AH7" s="675" t="s">
        <v>37</v>
      </c>
      <c r="AI7" s="675" t="s">
        <v>37</v>
      </c>
      <c r="AJ7" s="675" t="s">
        <v>37</v>
      </c>
      <c r="AK7" s="675" t="s">
        <v>37</v>
      </c>
      <c r="AL7" s="675" t="s">
        <v>37</v>
      </c>
      <c r="AM7" s="675" t="s">
        <v>37</v>
      </c>
      <c r="AN7" s="675" t="s">
        <v>37</v>
      </c>
      <c r="AO7" s="675" t="s">
        <v>37</v>
      </c>
      <c r="AP7" s="675" t="s">
        <v>37</v>
      </c>
      <c r="AQ7" s="675" t="s">
        <v>37</v>
      </c>
      <c r="AR7" s="81">
        <v>0.62295081967213095</v>
      </c>
      <c r="AS7" s="81">
        <v>0.34423407917383803</v>
      </c>
      <c r="AT7" s="81"/>
      <c r="AU7" s="81">
        <v>0.50733755552980142</v>
      </c>
      <c r="AV7" s="81">
        <v>0.13248573768595784</v>
      </c>
      <c r="AW7" s="75"/>
      <c r="AY7" s="26"/>
      <c r="AZ7" s="26"/>
    </row>
    <row r="8" spans="1:52" ht="12.75" customHeight="1" x14ac:dyDescent="0.2">
      <c r="A8" s="484">
        <v>1991</v>
      </c>
      <c r="B8" s="247">
        <v>2.8638761074509862</v>
      </c>
      <c r="C8" s="247">
        <v>3.193170043101178</v>
      </c>
      <c r="D8" s="247">
        <v>3.0249999999999999</v>
      </c>
      <c r="E8" s="247">
        <v>2.6425650373435956</v>
      </c>
      <c r="F8" s="247">
        <v>3.0567518197741226</v>
      </c>
      <c r="G8" s="247"/>
      <c r="H8" s="247">
        <v>0.743852768871339</v>
      </c>
      <c r="I8" s="247">
        <v>0.8949759511032187</v>
      </c>
      <c r="J8" s="247"/>
      <c r="K8" s="675" t="s">
        <v>37</v>
      </c>
      <c r="L8" s="675" t="s">
        <v>37</v>
      </c>
      <c r="M8" s="675" t="s">
        <v>37</v>
      </c>
      <c r="N8" s="247">
        <v>0.12790925777425899</v>
      </c>
      <c r="O8" s="247">
        <v>0.37751805053151477</v>
      </c>
      <c r="P8" s="247"/>
      <c r="Q8" s="247">
        <v>3.2134045266478839E-2</v>
      </c>
      <c r="R8" s="247">
        <v>0.10049425014951757</v>
      </c>
      <c r="S8" s="247"/>
      <c r="T8" s="675" t="s">
        <v>37</v>
      </c>
      <c r="U8" s="675" t="s">
        <v>37</v>
      </c>
      <c r="V8" s="675" t="s">
        <v>37</v>
      </c>
      <c r="W8" s="675" t="s">
        <v>37</v>
      </c>
      <c r="X8" s="675" t="s">
        <v>37</v>
      </c>
      <c r="Y8" s="77" t="s">
        <v>37</v>
      </c>
      <c r="Z8" s="81">
        <v>0.16755557540301447</v>
      </c>
      <c r="AA8" s="81">
        <v>0.16751351856288837</v>
      </c>
      <c r="AB8" s="81"/>
      <c r="AC8" s="81">
        <v>6.3473739865183121E-2</v>
      </c>
      <c r="AD8" s="81">
        <v>0.10131374976008653</v>
      </c>
      <c r="AE8" s="81"/>
      <c r="AF8" s="675" t="s">
        <v>37</v>
      </c>
      <c r="AG8" s="675" t="s">
        <v>37</v>
      </c>
      <c r="AH8" s="675" t="s">
        <v>37</v>
      </c>
      <c r="AI8" s="675" t="s">
        <v>37</v>
      </c>
      <c r="AJ8" s="675" t="s">
        <v>37</v>
      </c>
      <c r="AK8" s="675" t="s">
        <v>37</v>
      </c>
      <c r="AL8" s="675" t="s">
        <v>37</v>
      </c>
      <c r="AM8" s="675" t="s">
        <v>37</v>
      </c>
      <c r="AN8" s="675" t="s">
        <v>37</v>
      </c>
      <c r="AO8" s="675" t="s">
        <v>37</v>
      </c>
      <c r="AP8" s="675" t="s">
        <v>37</v>
      </c>
      <c r="AQ8" s="675" t="s">
        <v>37</v>
      </c>
      <c r="AR8" s="81">
        <v>0.26684456304202803</v>
      </c>
      <c r="AS8" s="81">
        <v>0.52319497732821796</v>
      </c>
      <c r="AT8" s="81"/>
      <c r="AU8" s="81">
        <v>0.29614427709158792</v>
      </c>
      <c r="AV8" s="81">
        <v>0.13080901291560604</v>
      </c>
      <c r="AW8" s="75"/>
      <c r="AY8" s="26"/>
      <c r="AZ8" s="26"/>
    </row>
    <row r="9" spans="1:52" ht="12.75" customHeight="1" x14ac:dyDescent="0.2">
      <c r="A9" s="484">
        <v>1992</v>
      </c>
      <c r="B9" s="247">
        <v>4.0068892707568704</v>
      </c>
      <c r="C9" s="247">
        <v>3.0341075442249581</v>
      </c>
      <c r="D9" s="247">
        <v>3.5329999999999999</v>
      </c>
      <c r="E9" s="247">
        <v>3.5445714554731405</v>
      </c>
      <c r="F9" s="247">
        <v>2.7502903769735516</v>
      </c>
      <c r="G9" s="247"/>
      <c r="H9" s="247">
        <v>1.3286328192184034</v>
      </c>
      <c r="I9" s="247">
        <v>1.1362841299207189</v>
      </c>
      <c r="J9" s="247"/>
      <c r="K9" s="675" t="s">
        <v>37</v>
      </c>
      <c r="L9" s="675" t="s">
        <v>37</v>
      </c>
      <c r="M9" s="675" t="s">
        <v>37</v>
      </c>
      <c r="N9" s="247">
        <v>0.26463670793897442</v>
      </c>
      <c r="O9" s="247">
        <v>0.28173381478506676</v>
      </c>
      <c r="P9" s="247"/>
      <c r="Q9" s="247">
        <v>0.13803828226114861</v>
      </c>
      <c r="R9" s="247">
        <v>6.865664374571305E-2</v>
      </c>
      <c r="S9" s="247"/>
      <c r="T9" s="675" t="s">
        <v>37</v>
      </c>
      <c r="U9" s="675" t="s">
        <v>37</v>
      </c>
      <c r="V9" s="675" t="s">
        <v>37</v>
      </c>
      <c r="W9" s="675" t="s">
        <v>37</v>
      </c>
      <c r="X9" s="675" t="s">
        <v>37</v>
      </c>
      <c r="Y9" s="77" t="s">
        <v>37</v>
      </c>
      <c r="Z9" s="81">
        <v>0.30673819337945535</v>
      </c>
      <c r="AA9" s="81">
        <v>0.14105779169336796</v>
      </c>
      <c r="AB9" s="81"/>
      <c r="AC9" s="81">
        <v>0.30230691402061821</v>
      </c>
      <c r="AD9" s="81" t="s">
        <v>261</v>
      </c>
      <c r="AE9" s="81"/>
      <c r="AF9" s="675" t="s">
        <v>37</v>
      </c>
      <c r="AG9" s="675" t="s">
        <v>37</v>
      </c>
      <c r="AH9" s="675" t="s">
        <v>37</v>
      </c>
      <c r="AI9" s="675" t="s">
        <v>37</v>
      </c>
      <c r="AJ9" s="675" t="s">
        <v>37</v>
      </c>
      <c r="AK9" s="675" t="s">
        <v>37</v>
      </c>
      <c r="AL9" s="675" t="s">
        <v>37</v>
      </c>
      <c r="AM9" s="675" t="s">
        <v>37</v>
      </c>
      <c r="AN9" s="675" t="s">
        <v>37</v>
      </c>
      <c r="AO9" s="675" t="s">
        <v>37</v>
      </c>
      <c r="AP9" s="675" t="s">
        <v>37</v>
      </c>
      <c r="AQ9" s="675" t="s">
        <v>37</v>
      </c>
      <c r="AR9" s="81">
        <v>0.16716817118020699</v>
      </c>
      <c r="AS9" s="81">
        <v>0.52854122621564503</v>
      </c>
      <c r="AT9" s="81"/>
      <c r="AU9" s="81">
        <v>0.16634065062332268</v>
      </c>
      <c r="AV9" s="81">
        <v>0.13924098882180269</v>
      </c>
      <c r="AW9" s="75"/>
      <c r="AY9" s="26"/>
      <c r="AZ9" s="26"/>
    </row>
    <row r="10" spans="1:52" ht="12.75" customHeight="1" x14ac:dyDescent="0.2">
      <c r="A10" s="484">
        <v>1993</v>
      </c>
      <c r="B10" s="247">
        <v>4.2998170567390428</v>
      </c>
      <c r="C10" s="247">
        <v>3.9224790921576504</v>
      </c>
      <c r="D10" s="247">
        <v>4.117</v>
      </c>
      <c r="E10" s="247">
        <v>3.8811522790335102</v>
      </c>
      <c r="F10" s="247">
        <v>3.4331402490939902</v>
      </c>
      <c r="G10" s="247"/>
      <c r="H10" s="247">
        <v>1.5544130824247602</v>
      </c>
      <c r="I10" s="247">
        <v>1.4518332340929041</v>
      </c>
      <c r="J10" s="247"/>
      <c r="K10" s="675" t="s">
        <v>37</v>
      </c>
      <c r="L10" s="675" t="s">
        <v>37</v>
      </c>
      <c r="M10" s="675" t="s">
        <v>37</v>
      </c>
      <c r="N10" s="247">
        <v>0.39671953528627923</v>
      </c>
      <c r="O10" s="247">
        <v>0.38480404714481226</v>
      </c>
      <c r="P10" s="247"/>
      <c r="Q10" s="247">
        <v>0.37167957511259475</v>
      </c>
      <c r="R10" s="247">
        <v>3.5324760288404942E-2</v>
      </c>
      <c r="S10" s="247"/>
      <c r="T10" s="675" t="s">
        <v>37</v>
      </c>
      <c r="U10" s="675" t="s">
        <v>37</v>
      </c>
      <c r="V10" s="675" t="s">
        <v>37</v>
      </c>
      <c r="W10" s="675" t="s">
        <v>37</v>
      </c>
      <c r="X10" s="675" t="s">
        <v>37</v>
      </c>
      <c r="Y10" s="77" t="s">
        <v>37</v>
      </c>
      <c r="Z10" s="81">
        <v>0.46982316538281754</v>
      </c>
      <c r="AA10" s="81">
        <v>0.17127095440264456</v>
      </c>
      <c r="AB10" s="81"/>
      <c r="AC10" s="81">
        <v>0.53503888790445897</v>
      </c>
      <c r="AD10" s="81">
        <v>0.31230358396784669</v>
      </c>
      <c r="AE10" s="81"/>
      <c r="AF10" s="675" t="s">
        <v>37</v>
      </c>
      <c r="AG10" s="675" t="s">
        <v>37</v>
      </c>
      <c r="AH10" s="675" t="s">
        <v>37</v>
      </c>
      <c r="AI10" s="675" t="s">
        <v>37</v>
      </c>
      <c r="AJ10" s="675" t="s">
        <v>37</v>
      </c>
      <c r="AK10" s="675" t="s">
        <v>37</v>
      </c>
      <c r="AL10" s="81">
        <v>0.50456273943862606</v>
      </c>
      <c r="AM10" s="81">
        <v>0.39036989159353447</v>
      </c>
      <c r="AN10" s="81"/>
      <c r="AO10" s="675" t="s">
        <v>37</v>
      </c>
      <c r="AP10" s="675" t="s">
        <v>37</v>
      </c>
      <c r="AQ10" s="675" t="s">
        <v>37</v>
      </c>
      <c r="AR10" s="81">
        <v>0.49407114624505899</v>
      </c>
      <c r="AS10" s="81">
        <v>0.488315312173003</v>
      </c>
      <c r="AT10" s="81"/>
      <c r="AU10" s="81">
        <v>0.43077001737528892</v>
      </c>
      <c r="AV10" s="81">
        <v>0.52311551502432319</v>
      </c>
      <c r="AW10" s="75"/>
      <c r="AY10" s="26"/>
      <c r="AZ10" s="26"/>
    </row>
    <row r="11" spans="1:52" ht="12.75" customHeight="1" x14ac:dyDescent="0.2">
      <c r="A11" s="484">
        <v>1994</v>
      </c>
      <c r="B11" s="247">
        <v>4.3242547564827722</v>
      </c>
      <c r="C11" s="247">
        <v>3.944950775093329</v>
      </c>
      <c r="D11" s="247">
        <v>4.1390000000000002</v>
      </c>
      <c r="E11" s="247">
        <v>3.1538584408517756</v>
      </c>
      <c r="F11" s="247">
        <v>3.2923276577290843</v>
      </c>
      <c r="G11" s="247"/>
      <c r="H11" s="247">
        <v>2.4529330675518413</v>
      </c>
      <c r="I11" s="247">
        <v>1.8206287393566258</v>
      </c>
      <c r="J11" s="247"/>
      <c r="K11" s="675" t="s">
        <v>37</v>
      </c>
      <c r="L11" s="675" t="s">
        <v>37</v>
      </c>
      <c r="M11" s="675" t="s">
        <v>37</v>
      </c>
      <c r="N11" s="247">
        <v>0.63142894607056987</v>
      </c>
      <c r="O11" s="247">
        <v>0.48042284311149142</v>
      </c>
      <c r="P11" s="247"/>
      <c r="Q11" s="247">
        <v>0.34531571779756021</v>
      </c>
      <c r="R11" s="247">
        <v>0.20321221529323646</v>
      </c>
      <c r="S11" s="247"/>
      <c r="T11" s="81">
        <v>0.27545057901447817</v>
      </c>
      <c r="U11" s="81">
        <v>0.20321221529323646</v>
      </c>
      <c r="V11" s="81"/>
      <c r="W11" s="81">
        <v>0.13942614133542353</v>
      </c>
      <c r="X11" s="81">
        <v>3.5772089620693705E-2</v>
      </c>
      <c r="Y11" s="75"/>
      <c r="Z11" s="81">
        <v>0.48612331177643037</v>
      </c>
      <c r="AA11" s="81">
        <v>0.40509770735958855</v>
      </c>
      <c r="AB11" s="81"/>
      <c r="AC11" s="81">
        <v>0.52066598774665118</v>
      </c>
      <c r="AD11" s="81">
        <v>0.58276976527093105</v>
      </c>
      <c r="AE11" s="81"/>
      <c r="AF11" s="675" t="s">
        <v>37</v>
      </c>
      <c r="AG11" s="675" t="s">
        <v>37</v>
      </c>
      <c r="AH11" s="675" t="s">
        <v>37</v>
      </c>
      <c r="AI11" s="675" t="s">
        <v>37</v>
      </c>
      <c r="AJ11" s="675" t="s">
        <v>37</v>
      </c>
      <c r="AK11" s="675" t="s">
        <v>37</v>
      </c>
      <c r="AL11" s="81">
        <v>0.3449925613206255</v>
      </c>
      <c r="AM11" s="81">
        <v>0.33777308308063803</v>
      </c>
      <c r="AN11" s="81"/>
      <c r="AO11" s="675" t="s">
        <v>37</v>
      </c>
      <c r="AP11" s="675" t="s">
        <v>37</v>
      </c>
      <c r="AQ11" s="675" t="s">
        <v>37</v>
      </c>
      <c r="AR11" s="81">
        <v>0.46775810223855702</v>
      </c>
      <c r="AS11" s="81">
        <v>0.38542396636299903</v>
      </c>
      <c r="AT11" s="81"/>
      <c r="AU11" s="81">
        <v>0.62207066371862463</v>
      </c>
      <c r="AV11" s="81">
        <v>0.54750418082118346</v>
      </c>
      <c r="AW11" s="75"/>
      <c r="AY11" s="26"/>
      <c r="AZ11" s="26"/>
    </row>
    <row r="12" spans="1:52" ht="12.75" customHeight="1" x14ac:dyDescent="0.2">
      <c r="A12" s="484">
        <v>1995</v>
      </c>
      <c r="B12" s="247">
        <v>5.7430252178362364</v>
      </c>
      <c r="C12" s="247">
        <v>4.6957215521150353</v>
      </c>
      <c r="D12" s="247">
        <v>5.2320000000000002</v>
      </c>
      <c r="E12" s="247">
        <v>4.3407100873669888</v>
      </c>
      <c r="F12" s="247">
        <v>3.6705310689267181</v>
      </c>
      <c r="G12" s="247"/>
      <c r="H12" s="247">
        <v>3.2597303944801377</v>
      </c>
      <c r="I12" s="247">
        <v>2.4621913865042586</v>
      </c>
      <c r="J12" s="247"/>
      <c r="K12" s="675" t="s">
        <v>37</v>
      </c>
      <c r="L12" s="675" t="s">
        <v>37</v>
      </c>
      <c r="M12" s="675" t="s">
        <v>37</v>
      </c>
      <c r="N12" s="247">
        <v>0.25999076639500307</v>
      </c>
      <c r="O12" s="247">
        <v>0.6305687315327958</v>
      </c>
      <c r="P12" s="247"/>
      <c r="Q12" s="247">
        <v>0.22522626523991049</v>
      </c>
      <c r="R12" s="247">
        <v>0.33519696903617613</v>
      </c>
      <c r="S12" s="247"/>
      <c r="T12" s="81">
        <v>0.19995052846130415</v>
      </c>
      <c r="U12" s="81">
        <v>0.28208280830756149</v>
      </c>
      <c r="V12" s="81"/>
      <c r="W12" s="81">
        <v>5.055147355721272E-2</v>
      </c>
      <c r="X12" s="81">
        <v>0.11468469461215912</v>
      </c>
      <c r="Y12" s="75"/>
      <c r="Z12" s="81">
        <v>0.41320359407655732</v>
      </c>
      <c r="AA12" s="81">
        <v>0.34373606488697056</v>
      </c>
      <c r="AB12" s="81"/>
      <c r="AC12" s="81">
        <v>0.46169422819726236</v>
      </c>
      <c r="AD12" s="81">
        <v>0.40153224950772742</v>
      </c>
      <c r="AE12" s="81"/>
      <c r="AF12" s="675" t="s">
        <v>37</v>
      </c>
      <c r="AG12" s="675" t="s">
        <v>37</v>
      </c>
      <c r="AH12" s="675" t="s">
        <v>37</v>
      </c>
      <c r="AI12" s="675" t="s">
        <v>37</v>
      </c>
      <c r="AJ12" s="675" t="s">
        <v>37</v>
      </c>
      <c r="AK12" s="675" t="s">
        <v>37</v>
      </c>
      <c r="AL12" s="81">
        <v>0.46267365554979473</v>
      </c>
      <c r="AM12" s="81">
        <v>0.3487268645632568</v>
      </c>
      <c r="AN12" s="81"/>
      <c r="AO12" s="675" t="s">
        <v>37</v>
      </c>
      <c r="AP12" s="675" t="s">
        <v>37</v>
      </c>
      <c r="AQ12" s="675" t="s">
        <v>37</v>
      </c>
      <c r="AR12" s="81">
        <v>0.94604064470918003</v>
      </c>
      <c r="AS12" s="81">
        <v>0.69801616458486404</v>
      </c>
      <c r="AT12" s="81"/>
      <c r="AU12" s="81">
        <v>0.53494563166832054</v>
      </c>
      <c r="AV12" s="81">
        <v>0.45841678386636914</v>
      </c>
      <c r="AW12" s="75"/>
      <c r="AY12" s="26"/>
      <c r="AZ12" s="26"/>
    </row>
    <row r="13" spans="1:52" ht="12.75" customHeight="1" x14ac:dyDescent="0.2">
      <c r="A13" s="484">
        <v>1996</v>
      </c>
      <c r="B13" s="247">
        <v>7.5538118407397752</v>
      </c>
      <c r="C13" s="247">
        <v>5.7095835896558134</v>
      </c>
      <c r="D13" s="247">
        <v>6.6550000000000002</v>
      </c>
      <c r="E13" s="247">
        <v>5.6292923844715759</v>
      </c>
      <c r="F13" s="247">
        <v>4.7601326031132052</v>
      </c>
      <c r="G13" s="247"/>
      <c r="H13" s="247">
        <v>4.8438120184908184</v>
      </c>
      <c r="I13" s="247">
        <v>2.986352459928709</v>
      </c>
      <c r="J13" s="247"/>
      <c r="K13" s="675" t="s">
        <v>37</v>
      </c>
      <c r="L13" s="675" t="s">
        <v>37</v>
      </c>
      <c r="M13" s="675" t="s">
        <v>37</v>
      </c>
      <c r="N13" s="247">
        <v>0.73592873086576771</v>
      </c>
      <c r="O13" s="247">
        <v>0.61320931026250713</v>
      </c>
      <c r="P13" s="247"/>
      <c r="Q13" s="247">
        <v>0.46692685328231598</v>
      </c>
      <c r="R13" s="247">
        <v>0.3463640671625533</v>
      </c>
      <c r="S13" s="247"/>
      <c r="T13" s="81">
        <v>0.28121310377977432</v>
      </c>
      <c r="U13" s="81">
        <v>0.19719916724887521</v>
      </c>
      <c r="V13" s="81"/>
      <c r="W13" s="81">
        <v>0.22635127572552508</v>
      </c>
      <c r="X13" s="81">
        <v>0.19363003002855081</v>
      </c>
      <c r="Y13" s="75"/>
      <c r="Z13" s="81">
        <v>0.56507355507197832</v>
      </c>
      <c r="AA13" s="81">
        <v>0.40526186140458265</v>
      </c>
      <c r="AB13" s="81"/>
      <c r="AC13" s="81">
        <v>0.85277437717422633</v>
      </c>
      <c r="AD13" s="81">
        <v>0.45159311878904679</v>
      </c>
      <c r="AE13" s="81"/>
      <c r="AF13" s="675" t="s">
        <v>37</v>
      </c>
      <c r="AG13" s="675" t="s">
        <v>37</v>
      </c>
      <c r="AH13" s="675" t="s">
        <v>37</v>
      </c>
      <c r="AI13" s="675" t="s">
        <v>37</v>
      </c>
      <c r="AJ13" s="675" t="s">
        <v>37</v>
      </c>
      <c r="AK13" s="675" t="s">
        <v>37</v>
      </c>
      <c r="AL13" s="81">
        <v>0.65875737762151032</v>
      </c>
      <c r="AM13" s="81">
        <v>0.41267189505793339</v>
      </c>
      <c r="AN13" s="81"/>
      <c r="AO13" s="675" t="s">
        <v>37</v>
      </c>
      <c r="AP13" s="675" t="s">
        <v>37</v>
      </c>
      <c r="AQ13" s="675" t="s">
        <v>37</v>
      </c>
      <c r="AR13" s="81">
        <v>0.68093385214007796</v>
      </c>
      <c r="AS13" s="81">
        <v>0.57980900409276903</v>
      </c>
      <c r="AT13" s="81"/>
      <c r="AU13" s="81">
        <v>1.5220344351927471</v>
      </c>
      <c r="AV13" s="81">
        <v>0.6774619454848213</v>
      </c>
      <c r="AW13" s="75"/>
      <c r="AY13" s="26"/>
      <c r="AZ13" s="26"/>
    </row>
    <row r="14" spans="1:52" ht="12.75" customHeight="1" x14ac:dyDescent="0.2">
      <c r="A14" s="484">
        <v>1997</v>
      </c>
      <c r="B14" s="247">
        <v>8.1196591551170147</v>
      </c>
      <c r="C14" s="247">
        <v>6.0464365425238764</v>
      </c>
      <c r="D14" s="247">
        <v>7.1059999999999999</v>
      </c>
      <c r="E14" s="247">
        <v>6.7196485829048829</v>
      </c>
      <c r="F14" s="247">
        <v>5.0005441312468992</v>
      </c>
      <c r="G14" s="247"/>
      <c r="H14" s="247">
        <v>5.0904609887684078</v>
      </c>
      <c r="I14" s="247">
        <v>3.3309274396129913</v>
      </c>
      <c r="J14" s="247"/>
      <c r="K14" s="675" t="s">
        <v>37</v>
      </c>
      <c r="L14" s="675" t="s">
        <v>37</v>
      </c>
      <c r="M14" s="675" t="s">
        <v>37</v>
      </c>
      <c r="N14" s="247">
        <v>1.1592281372617304</v>
      </c>
      <c r="O14" s="247">
        <v>0.72020454820435709</v>
      </c>
      <c r="P14" s="247"/>
      <c r="Q14" s="247">
        <v>0.82638602728152044</v>
      </c>
      <c r="R14" s="247">
        <v>0.20885655572796058</v>
      </c>
      <c r="S14" s="247"/>
      <c r="T14" s="81">
        <v>0.70005849758043637</v>
      </c>
      <c r="U14" s="81">
        <v>0.12951266691458596</v>
      </c>
      <c r="V14" s="81"/>
      <c r="W14" s="81">
        <v>0.1783689196629793</v>
      </c>
      <c r="X14" s="81">
        <v>7.9343888813374605E-2</v>
      </c>
      <c r="Y14" s="75"/>
      <c r="Z14" s="81">
        <v>0.71370342133505238</v>
      </c>
      <c r="AA14" s="81">
        <v>0.28976135569293071</v>
      </c>
      <c r="AB14" s="81"/>
      <c r="AC14" s="81">
        <v>0.7445419518372397</v>
      </c>
      <c r="AD14" s="81">
        <v>0.39840723248390403</v>
      </c>
      <c r="AE14" s="81"/>
      <c r="AF14" s="675" t="s">
        <v>37</v>
      </c>
      <c r="AG14" s="675" t="s">
        <v>37</v>
      </c>
      <c r="AH14" s="675" t="s">
        <v>37</v>
      </c>
      <c r="AI14" s="675" t="s">
        <v>37</v>
      </c>
      <c r="AJ14" s="675" t="s">
        <v>37</v>
      </c>
      <c r="AK14" s="675" t="s">
        <v>37</v>
      </c>
      <c r="AL14" s="81">
        <v>1.0175470160335669</v>
      </c>
      <c r="AM14" s="81">
        <v>0.6468523010580004</v>
      </c>
      <c r="AN14" s="81"/>
      <c r="AO14" s="675" t="s">
        <v>37</v>
      </c>
      <c r="AP14" s="675" t="s">
        <v>37</v>
      </c>
      <c r="AQ14" s="675" t="s">
        <v>37</v>
      </c>
      <c r="AR14" s="81">
        <v>0.96551724137931005</v>
      </c>
      <c r="AS14" s="81">
        <v>1.1896178803172299</v>
      </c>
      <c r="AT14" s="81"/>
      <c r="AU14" s="81">
        <v>0.81093200397715248</v>
      </c>
      <c r="AV14" s="81">
        <v>0.57303658474290653</v>
      </c>
      <c r="AW14" s="75"/>
      <c r="AY14" s="26"/>
      <c r="AZ14" s="26"/>
    </row>
    <row r="15" spans="1:52" ht="12.75" customHeight="1" x14ac:dyDescent="0.2">
      <c r="A15" s="484">
        <v>1998</v>
      </c>
      <c r="B15" s="247">
        <v>8.7063381382660516</v>
      </c>
      <c r="C15" s="247">
        <v>5.0565190236305897</v>
      </c>
      <c r="D15" s="247">
        <v>6.9059999999999997</v>
      </c>
      <c r="E15" s="247">
        <v>6.2753842558683086</v>
      </c>
      <c r="F15" s="247">
        <v>4.2836946927169617</v>
      </c>
      <c r="G15" s="247"/>
      <c r="H15" s="247">
        <v>6.0438865311234906</v>
      </c>
      <c r="I15" s="247">
        <v>2.9623197588462769</v>
      </c>
      <c r="J15" s="247"/>
      <c r="K15" s="675" t="s">
        <v>37</v>
      </c>
      <c r="L15" s="675" t="s">
        <v>37</v>
      </c>
      <c r="M15" s="675" t="s">
        <v>37</v>
      </c>
      <c r="N15" s="247">
        <v>0.996257585999207</v>
      </c>
      <c r="O15" s="247">
        <v>0.61086212763073633</v>
      </c>
      <c r="P15" s="247"/>
      <c r="Q15" s="247">
        <v>0.52238212936428163</v>
      </c>
      <c r="R15" s="247">
        <v>0.35261296327936953</v>
      </c>
      <c r="S15" s="247"/>
      <c r="T15" s="81">
        <v>0.49717119180760205</v>
      </c>
      <c r="U15" s="81">
        <v>0.35261296327936953</v>
      </c>
      <c r="V15" s="81"/>
      <c r="W15" s="81">
        <v>0.12528277647298988</v>
      </c>
      <c r="X15" s="81" t="s">
        <v>261</v>
      </c>
      <c r="Y15" s="75"/>
      <c r="Z15" s="81">
        <v>0.48083735242960324</v>
      </c>
      <c r="AA15" s="81">
        <v>0.2128874684804852</v>
      </c>
      <c r="AB15" s="81"/>
      <c r="AC15" s="81">
        <v>1.2623753126567239</v>
      </c>
      <c r="AD15" s="81">
        <v>0.44227397094837972</v>
      </c>
      <c r="AE15" s="81"/>
      <c r="AF15" s="675" t="s">
        <v>37</v>
      </c>
      <c r="AG15" s="675" t="s">
        <v>37</v>
      </c>
      <c r="AH15" s="675" t="s">
        <v>37</v>
      </c>
      <c r="AI15" s="675" t="s">
        <v>37</v>
      </c>
      <c r="AJ15" s="675" t="s">
        <v>37</v>
      </c>
      <c r="AK15" s="675" t="s">
        <v>37</v>
      </c>
      <c r="AL15" s="81">
        <v>1.0347324584255213</v>
      </c>
      <c r="AM15" s="81">
        <v>0.46533559695775262</v>
      </c>
      <c r="AN15" s="81"/>
      <c r="AO15" s="675" t="s">
        <v>37</v>
      </c>
      <c r="AP15" s="675" t="s">
        <v>37</v>
      </c>
      <c r="AQ15" s="675" t="s">
        <v>37</v>
      </c>
      <c r="AR15" s="81">
        <v>1.5714285714285701</v>
      </c>
      <c r="AS15" s="81">
        <v>0.795153351003408</v>
      </c>
      <c r="AT15" s="81"/>
      <c r="AU15" s="81">
        <v>1.9465166018669235</v>
      </c>
      <c r="AV15" s="81">
        <v>0.70945897337231445</v>
      </c>
      <c r="AW15" s="75"/>
      <c r="AY15" s="26"/>
      <c r="AZ15" s="26"/>
    </row>
    <row r="16" spans="1:52" ht="12.75" customHeight="1" x14ac:dyDescent="0.2">
      <c r="A16" s="484">
        <v>1999</v>
      </c>
      <c r="B16" s="247">
        <v>8.502170599788629</v>
      </c>
      <c r="C16" s="247">
        <v>6.4729990364111947</v>
      </c>
      <c r="D16" s="247">
        <v>7.4950000000000001</v>
      </c>
      <c r="E16" s="247">
        <v>6.8560240953077445</v>
      </c>
      <c r="F16" s="247">
        <v>5.4663944754127192</v>
      </c>
      <c r="G16" s="247"/>
      <c r="H16" s="247">
        <v>5.4952043800760153</v>
      </c>
      <c r="I16" s="247">
        <v>3.4512667496172815</v>
      </c>
      <c r="J16" s="247"/>
      <c r="K16" s="675" t="s">
        <v>37</v>
      </c>
      <c r="L16" s="675" t="s">
        <v>37</v>
      </c>
      <c r="M16" s="675" t="s">
        <v>37</v>
      </c>
      <c r="N16" s="247">
        <v>0.89945242070846521</v>
      </c>
      <c r="O16" s="247">
        <v>0.94694347967493142</v>
      </c>
      <c r="P16" s="247"/>
      <c r="Q16" s="247">
        <v>0.87084945194354968</v>
      </c>
      <c r="R16" s="247">
        <v>0.60736787660122993</v>
      </c>
      <c r="S16" s="247"/>
      <c r="T16" s="81">
        <v>0.76240349290322695</v>
      </c>
      <c r="U16" s="81">
        <v>0.58550022846230876</v>
      </c>
      <c r="V16" s="81"/>
      <c r="W16" s="81">
        <v>0.15968051367885711</v>
      </c>
      <c r="X16" s="81">
        <v>0.18129594318249509</v>
      </c>
      <c r="Y16" s="75"/>
      <c r="Z16" s="81">
        <v>0.58675222770664037</v>
      </c>
      <c r="AA16" s="81">
        <v>0.4685117055254478</v>
      </c>
      <c r="AB16" s="81"/>
      <c r="AC16" s="81">
        <v>1.0890575239016227</v>
      </c>
      <c r="AD16" s="81">
        <v>0.8543835959731324</v>
      </c>
      <c r="AE16" s="81"/>
      <c r="AF16" s="675" t="s">
        <v>37</v>
      </c>
      <c r="AG16" s="675" t="s">
        <v>37</v>
      </c>
      <c r="AH16" s="675" t="s">
        <v>37</v>
      </c>
      <c r="AI16" s="675" t="s">
        <v>37</v>
      </c>
      <c r="AJ16" s="675" t="s">
        <v>37</v>
      </c>
      <c r="AK16" s="675" t="s">
        <v>37</v>
      </c>
      <c r="AL16" s="81">
        <v>1.0529515947274222</v>
      </c>
      <c r="AM16" s="81">
        <v>1.0254825004446331</v>
      </c>
      <c r="AN16" s="81"/>
      <c r="AO16" s="675" t="s">
        <v>37</v>
      </c>
      <c r="AP16" s="675" t="s">
        <v>37</v>
      </c>
      <c r="AQ16" s="675" t="s">
        <v>37</v>
      </c>
      <c r="AR16" s="81">
        <v>1.72478440194976</v>
      </c>
      <c r="AS16" s="81">
        <v>1.4314115308151101</v>
      </c>
      <c r="AT16" s="81"/>
      <c r="AU16" s="81">
        <v>1.0993688393557532</v>
      </c>
      <c r="AV16" s="81">
        <v>0.50400384141369847</v>
      </c>
      <c r="AW16" s="75"/>
      <c r="AY16" s="26"/>
      <c r="AZ16" s="26"/>
    </row>
    <row r="17" spans="1:53" ht="12.75" customHeight="1" x14ac:dyDescent="0.2">
      <c r="A17" s="484">
        <v>2000</v>
      </c>
      <c r="B17" s="247">
        <v>7.9226686884003001</v>
      </c>
      <c r="C17" s="247">
        <v>6.4540059347180998</v>
      </c>
      <c r="D17" s="247">
        <v>7.1840000000000002</v>
      </c>
      <c r="E17" s="81">
        <v>6.3569909844812171</v>
      </c>
      <c r="F17" s="81">
        <v>5.4373339708736159</v>
      </c>
      <c r="G17" s="81"/>
      <c r="H17" s="81">
        <v>4.8484430825905864</v>
      </c>
      <c r="I17" s="81">
        <v>3.6587582676403678</v>
      </c>
      <c r="J17" s="81"/>
      <c r="K17" s="675" t="s">
        <v>37</v>
      </c>
      <c r="L17" s="675" t="s">
        <v>37</v>
      </c>
      <c r="M17" s="675" t="s">
        <v>37</v>
      </c>
      <c r="N17" s="81">
        <v>1.3252284212764178</v>
      </c>
      <c r="O17" s="81">
        <v>1.0032748529872504</v>
      </c>
      <c r="P17" s="81"/>
      <c r="Q17" s="247">
        <v>0.72024260803639095</v>
      </c>
      <c r="R17" s="247">
        <v>0.40801186943620199</v>
      </c>
      <c r="S17" s="247"/>
      <c r="T17" s="81">
        <v>0.57690241267460107</v>
      </c>
      <c r="U17" s="81">
        <v>0.34582432857629569</v>
      </c>
      <c r="V17" s="81"/>
      <c r="W17" s="81">
        <v>0.3</v>
      </c>
      <c r="X17" s="81">
        <v>4.5949643620177366E-2</v>
      </c>
      <c r="Y17" s="75"/>
      <c r="Z17" s="81">
        <v>0.38271334436494098</v>
      </c>
      <c r="AA17" s="81">
        <v>0.3844319538051833</v>
      </c>
      <c r="AB17" s="81"/>
      <c r="AC17" s="81">
        <v>0.76259569639453684</v>
      </c>
      <c r="AD17" s="81">
        <v>0.55298207655625198</v>
      </c>
      <c r="AE17" s="81"/>
      <c r="AF17" s="675" t="s">
        <v>37</v>
      </c>
      <c r="AG17" s="675" t="s">
        <v>37</v>
      </c>
      <c r="AH17" s="675" t="s">
        <v>37</v>
      </c>
      <c r="AI17" s="675" t="s">
        <v>37</v>
      </c>
      <c r="AJ17" s="675" t="s">
        <v>37</v>
      </c>
      <c r="AK17" s="675" t="s">
        <v>37</v>
      </c>
      <c r="AL17" s="81">
        <v>1.1403999132427742</v>
      </c>
      <c r="AM17" s="81">
        <v>0.61142092190608321</v>
      </c>
      <c r="AN17" s="81"/>
      <c r="AO17" s="81">
        <v>0.68852318061918738</v>
      </c>
      <c r="AP17" s="81">
        <v>0.67612367182228028</v>
      </c>
      <c r="AQ17" s="81"/>
      <c r="AR17" s="81">
        <v>0.55217316618027956</v>
      </c>
      <c r="AS17" s="81">
        <v>0.2804202742193071</v>
      </c>
      <c r="AT17" s="81"/>
      <c r="AU17" s="81">
        <v>1.9</v>
      </c>
      <c r="AV17" s="81">
        <v>1.1929310009051854</v>
      </c>
      <c r="AW17" s="75"/>
      <c r="AY17" s="26"/>
      <c r="AZ17" s="26"/>
    </row>
    <row r="18" spans="1:53" ht="12.75" customHeight="1" x14ac:dyDescent="0.2">
      <c r="A18" s="484">
        <v>2001</v>
      </c>
      <c r="B18" s="247">
        <v>7.8480113636363598</v>
      </c>
      <c r="C18" s="247">
        <v>7.1509220925856196</v>
      </c>
      <c r="D18" s="247">
        <v>7.4909999999999997</v>
      </c>
      <c r="E18" s="81">
        <v>6.3180682285811987</v>
      </c>
      <c r="F18" s="81">
        <v>6.0002105036381463</v>
      </c>
      <c r="G18" s="81"/>
      <c r="H18" s="81">
        <v>5.1430865160613095</v>
      </c>
      <c r="I18" s="81">
        <v>4.4036767850140954</v>
      </c>
      <c r="J18" s="81"/>
      <c r="K18" s="675" t="s">
        <v>37</v>
      </c>
      <c r="L18" s="675" t="s">
        <v>37</v>
      </c>
      <c r="M18" s="675" t="s">
        <v>37</v>
      </c>
      <c r="N18" s="81">
        <v>1.2324308794518462</v>
      </c>
      <c r="O18" s="81">
        <v>1.0848216322382256</v>
      </c>
      <c r="P18" s="81"/>
      <c r="Q18" s="247">
        <v>1.171875</v>
      </c>
      <c r="R18" s="247">
        <v>0.60218291305984195</v>
      </c>
      <c r="S18" s="247"/>
      <c r="T18" s="81">
        <v>0.94971373184763919</v>
      </c>
      <c r="U18" s="81">
        <v>0.52410470214300353</v>
      </c>
      <c r="V18" s="81"/>
      <c r="W18" s="81">
        <v>0.4</v>
      </c>
      <c r="X18" s="81">
        <v>0.13450596590597283</v>
      </c>
      <c r="Y18" s="75"/>
      <c r="Z18" s="81">
        <v>0.82745869095843716</v>
      </c>
      <c r="AA18" s="81">
        <v>0.74201724086569754</v>
      </c>
      <c r="AB18" s="81"/>
      <c r="AC18" s="81">
        <v>1.0392836874274398</v>
      </c>
      <c r="AD18" s="81">
        <v>0.66928940549777871</v>
      </c>
      <c r="AE18" s="81"/>
      <c r="AF18" s="675" t="s">
        <v>37</v>
      </c>
      <c r="AG18" s="675" t="s">
        <v>37</v>
      </c>
      <c r="AH18" s="675" t="s">
        <v>37</v>
      </c>
      <c r="AI18" s="675" t="s">
        <v>37</v>
      </c>
      <c r="AJ18" s="675" t="s">
        <v>37</v>
      </c>
      <c r="AK18" s="675" t="s">
        <v>37</v>
      </c>
      <c r="AL18" s="81">
        <v>1.392160694431557</v>
      </c>
      <c r="AM18" s="81">
        <v>1.3243738796983433</v>
      </c>
      <c r="AN18" s="81"/>
      <c r="AO18" s="81">
        <v>0.82860788855419387</v>
      </c>
      <c r="AP18" s="81">
        <v>0.57788123276555758</v>
      </c>
      <c r="AQ18" s="81"/>
      <c r="AR18" s="81">
        <v>0.52499262313878103</v>
      </c>
      <c r="AS18" s="81">
        <v>0.61982911298859633</v>
      </c>
      <c r="AT18" s="81"/>
      <c r="AU18" s="81">
        <v>1.3</v>
      </c>
      <c r="AV18" s="81">
        <v>0.84669183885887445</v>
      </c>
      <c r="AW18" s="75"/>
      <c r="AY18" s="26"/>
      <c r="AZ18" s="26"/>
    </row>
    <row r="19" spans="1:53" ht="12.75" customHeight="1" x14ac:dyDescent="0.2">
      <c r="A19" s="484">
        <v>2002</v>
      </c>
      <c r="B19" s="247">
        <v>7.1834992887624498</v>
      </c>
      <c r="C19" s="247">
        <v>6.2050699962164204</v>
      </c>
      <c r="D19" s="247">
        <v>6.7089999999999996</v>
      </c>
      <c r="E19" s="81">
        <v>5.8956668199622495</v>
      </c>
      <c r="F19" s="81">
        <v>5.5032214711133296</v>
      </c>
      <c r="G19" s="81"/>
      <c r="H19" s="81">
        <v>5.0540540931082711</v>
      </c>
      <c r="I19" s="81">
        <v>3.5415104740118148</v>
      </c>
      <c r="J19" s="81"/>
      <c r="K19" s="675" t="s">
        <v>37</v>
      </c>
      <c r="L19" s="675" t="s">
        <v>37</v>
      </c>
      <c r="M19" s="675" t="s">
        <v>37</v>
      </c>
      <c r="N19" s="81">
        <v>0.65969416641913636</v>
      </c>
      <c r="O19" s="81">
        <v>0.77684047627867292</v>
      </c>
      <c r="P19" s="81"/>
      <c r="Q19" s="247">
        <v>0.60455192034139404</v>
      </c>
      <c r="R19" s="247">
        <v>0.71888006053726805</v>
      </c>
      <c r="S19" s="247"/>
      <c r="T19" s="81">
        <v>0.49831773151814096</v>
      </c>
      <c r="U19" s="81">
        <v>0.45310356061848445</v>
      </c>
      <c r="V19" s="81"/>
      <c r="W19" s="81">
        <v>0.2</v>
      </c>
      <c r="X19" s="81">
        <v>0.31679891118848019</v>
      </c>
      <c r="Y19" s="75"/>
      <c r="Z19" s="81">
        <v>0.56903417862496097</v>
      </c>
      <c r="AA19" s="81">
        <v>0.54849925521109022</v>
      </c>
      <c r="AB19" s="81"/>
      <c r="AC19" s="81">
        <v>0.88802530492770815</v>
      </c>
      <c r="AD19" s="81">
        <v>0.32454822813761131</v>
      </c>
      <c r="AE19" s="81"/>
      <c r="AF19" s="675" t="s">
        <v>37</v>
      </c>
      <c r="AG19" s="675" t="s">
        <v>37</v>
      </c>
      <c r="AH19" s="675" t="s">
        <v>37</v>
      </c>
      <c r="AI19" s="675" t="s">
        <v>37</v>
      </c>
      <c r="AJ19" s="675" t="s">
        <v>37</v>
      </c>
      <c r="AK19" s="675" t="s">
        <v>37</v>
      </c>
      <c r="AL19" s="81">
        <v>1.5966924433278586</v>
      </c>
      <c r="AM19" s="81">
        <v>1.4594220727471372</v>
      </c>
      <c r="AN19" s="81"/>
      <c r="AO19" s="81">
        <v>0.32631731765870825</v>
      </c>
      <c r="AP19" s="81">
        <v>0.25516541946533289</v>
      </c>
      <c r="AQ19" s="81"/>
      <c r="AR19" s="81">
        <v>0.57939351078853463</v>
      </c>
      <c r="AS19" s="81">
        <v>0.12978243131479783</v>
      </c>
      <c r="AT19" s="81"/>
      <c r="AU19" s="81">
        <v>1</v>
      </c>
      <c r="AV19" s="81">
        <v>1.2156338237103503</v>
      </c>
      <c r="AW19" s="75"/>
      <c r="AY19" s="26"/>
      <c r="AZ19" s="26"/>
    </row>
    <row r="20" spans="1:53" ht="12.75" customHeight="1" x14ac:dyDescent="0.2">
      <c r="A20" s="484">
        <v>2003</v>
      </c>
      <c r="B20" s="247">
        <v>5.8057312988463003</v>
      </c>
      <c r="C20" s="247">
        <v>5.7819169577027596</v>
      </c>
      <c r="D20" s="247">
        <v>5.7859999999999996</v>
      </c>
      <c r="E20" s="81">
        <v>4.3473206527417547</v>
      </c>
      <c r="F20" s="81">
        <v>4.9542155718141494</v>
      </c>
      <c r="G20" s="81"/>
      <c r="H20" s="81">
        <v>3.9804444742283618</v>
      </c>
      <c r="I20" s="81">
        <v>3.0524624630137631</v>
      </c>
      <c r="J20" s="81"/>
      <c r="K20" s="675" t="s">
        <v>37</v>
      </c>
      <c r="L20" s="675" t="s">
        <v>37</v>
      </c>
      <c r="M20" s="675" t="s">
        <v>37</v>
      </c>
      <c r="N20" s="81">
        <v>0.38392554028183618</v>
      </c>
      <c r="O20" s="81">
        <v>0.54325412995501576</v>
      </c>
      <c r="P20" s="81"/>
      <c r="Q20" s="247">
        <v>0.52102716784518099</v>
      </c>
      <c r="R20" s="247">
        <v>0.46565774155995299</v>
      </c>
      <c r="S20" s="247"/>
      <c r="T20" s="81">
        <v>0.40388853639276995</v>
      </c>
      <c r="U20" s="81">
        <v>0.42444086882325288</v>
      </c>
      <c r="V20" s="81"/>
      <c r="W20" s="81">
        <v>0.2</v>
      </c>
      <c r="X20" s="81">
        <v>0.1246803547274785</v>
      </c>
      <c r="Y20" s="75"/>
      <c r="Z20" s="81">
        <v>0.37222237148482951</v>
      </c>
      <c r="AA20" s="81">
        <v>0.4496879255802082</v>
      </c>
      <c r="AB20" s="81"/>
      <c r="AC20" s="81">
        <v>0.53787564896083995</v>
      </c>
      <c r="AD20" s="81">
        <v>0.45952871946585377</v>
      </c>
      <c r="AE20" s="81"/>
      <c r="AF20" s="675" t="s">
        <v>37</v>
      </c>
      <c r="AG20" s="675" t="s">
        <v>37</v>
      </c>
      <c r="AH20" s="675" t="s">
        <v>37</v>
      </c>
      <c r="AI20" s="675" t="s">
        <v>37</v>
      </c>
      <c r="AJ20" s="675" t="s">
        <v>37</v>
      </c>
      <c r="AK20" s="675" t="s">
        <v>37</v>
      </c>
      <c r="AL20" s="81">
        <v>1.0760898944347361</v>
      </c>
      <c r="AM20" s="81">
        <v>1.0849345802017836</v>
      </c>
      <c r="AN20" s="81"/>
      <c r="AO20" s="81">
        <v>0.37365036233159943</v>
      </c>
      <c r="AP20" s="81">
        <v>0.2309021243498095</v>
      </c>
      <c r="AQ20" s="81"/>
      <c r="AR20" s="81">
        <v>0.29685816156951961</v>
      </c>
      <c r="AS20" s="81">
        <v>0.24455009719533544</v>
      </c>
      <c r="AT20" s="81"/>
      <c r="AU20" s="81">
        <v>1</v>
      </c>
      <c r="AV20" s="81">
        <v>1.1612689723183267</v>
      </c>
      <c r="AW20" s="75"/>
      <c r="AY20" s="26"/>
      <c r="AZ20" s="26"/>
    </row>
    <row r="21" spans="1:53" ht="12.75" customHeight="1" x14ac:dyDescent="0.2">
      <c r="A21" s="484">
        <v>2004</v>
      </c>
      <c r="B21" s="247">
        <v>6.5544412607449898</v>
      </c>
      <c r="C21" s="247">
        <v>5.5957365816520701</v>
      </c>
      <c r="D21" s="247">
        <v>6.1</v>
      </c>
      <c r="E21" s="81">
        <v>5.4742049824213792</v>
      </c>
      <c r="F21" s="81">
        <v>4.8736026977387441</v>
      </c>
      <c r="G21" s="81"/>
      <c r="H21" s="81">
        <v>4.4552198512930508</v>
      </c>
      <c r="I21" s="81">
        <v>2.8179940044527814</v>
      </c>
      <c r="J21" s="81"/>
      <c r="K21" s="675" t="s">
        <v>37</v>
      </c>
      <c r="L21" s="675" t="s">
        <v>37</v>
      </c>
      <c r="M21" s="675" t="s">
        <v>37</v>
      </c>
      <c r="N21" s="81">
        <v>0.60432869077765439</v>
      </c>
      <c r="O21" s="81">
        <v>0.40768334755773739</v>
      </c>
      <c r="P21" s="81"/>
      <c r="Q21" s="247">
        <v>0.71633237822349605</v>
      </c>
      <c r="R21" s="247">
        <v>0.53292729349067403</v>
      </c>
      <c r="S21" s="247"/>
      <c r="T21" s="81">
        <v>0.69728232015892444</v>
      </c>
      <c r="U21" s="81">
        <v>0.45286790259607046</v>
      </c>
      <c r="V21" s="81"/>
      <c r="W21" s="81">
        <v>0.2</v>
      </c>
      <c r="X21" s="81">
        <v>0.23234564057717258</v>
      </c>
      <c r="Y21" s="75"/>
      <c r="Z21" s="81">
        <v>0.78962431935758659</v>
      </c>
      <c r="AA21" s="81">
        <v>0.35095828908506715</v>
      </c>
      <c r="AB21" s="81"/>
      <c r="AC21" s="81">
        <v>0.67356705683700302</v>
      </c>
      <c r="AD21" s="81">
        <v>0.23438481346568146</v>
      </c>
      <c r="AE21" s="81"/>
      <c r="AF21" s="675" t="s">
        <v>37</v>
      </c>
      <c r="AG21" s="675" t="s">
        <v>37</v>
      </c>
      <c r="AH21" s="675" t="s">
        <v>37</v>
      </c>
      <c r="AI21" s="675" t="s">
        <v>37</v>
      </c>
      <c r="AJ21" s="675" t="s">
        <v>37</v>
      </c>
      <c r="AK21" s="675" t="s">
        <v>37</v>
      </c>
      <c r="AL21" s="81">
        <v>1.4176629668648457</v>
      </c>
      <c r="AM21" s="81">
        <v>1.0157335308865612</v>
      </c>
      <c r="AN21" s="81"/>
      <c r="AO21" s="81">
        <v>0.15992732275898972</v>
      </c>
      <c r="AP21" s="81">
        <v>0.15759344636269829</v>
      </c>
      <c r="AQ21" s="81"/>
      <c r="AR21" s="81">
        <v>0.40872520275897478</v>
      </c>
      <c r="AS21" s="81">
        <v>0.21066906689654569</v>
      </c>
      <c r="AT21" s="81"/>
      <c r="AU21" s="81">
        <v>0.9</v>
      </c>
      <c r="AV21" s="81">
        <v>1.1485104263597228</v>
      </c>
      <c r="AW21" s="75"/>
      <c r="AY21" s="26"/>
      <c r="AZ21" s="26"/>
    </row>
    <row r="22" spans="1:53" ht="12.75" customHeight="1" x14ac:dyDescent="0.2">
      <c r="A22" s="484">
        <v>2005</v>
      </c>
      <c r="B22" s="247">
        <v>5.7788944723618103</v>
      </c>
      <c r="C22" s="247">
        <v>6.1480075901328304</v>
      </c>
      <c r="D22" s="247">
        <v>5.9589999999999996</v>
      </c>
      <c r="E22" s="81">
        <v>4.6690714344478383</v>
      </c>
      <c r="F22" s="81">
        <v>5.3488091670817539</v>
      </c>
      <c r="G22" s="81"/>
      <c r="H22" s="81">
        <v>3.6564141828086094</v>
      </c>
      <c r="I22" s="81">
        <v>3.2968316875390027</v>
      </c>
      <c r="J22" s="81"/>
      <c r="K22" s="675" t="s">
        <v>37</v>
      </c>
      <c r="L22" s="675" t="s">
        <v>37</v>
      </c>
      <c r="M22" s="675" t="s">
        <v>37</v>
      </c>
      <c r="N22" s="81">
        <v>0.81159915334220856</v>
      </c>
      <c r="O22" s="81">
        <v>0.68009546805072507</v>
      </c>
      <c r="P22" s="81"/>
      <c r="Q22" s="247">
        <v>0.68198133524766702</v>
      </c>
      <c r="R22" s="247">
        <v>0.49335863377609102</v>
      </c>
      <c r="S22" s="247"/>
      <c r="T22" s="81">
        <v>0.59480826125077468</v>
      </c>
      <c r="U22" s="81">
        <v>0.30205625572334988</v>
      </c>
      <c r="V22" s="81"/>
      <c r="W22" s="81">
        <v>0.3</v>
      </c>
      <c r="X22" s="81">
        <v>0.27497188763805525</v>
      </c>
      <c r="Y22" s="75"/>
      <c r="Z22" s="81">
        <v>0.46829728226469042</v>
      </c>
      <c r="AA22" s="81">
        <v>0.59374087183561519</v>
      </c>
      <c r="AB22" s="81"/>
      <c r="AC22" s="81">
        <v>0.44238514147679037</v>
      </c>
      <c r="AD22" s="81">
        <v>0.39125814045274671</v>
      </c>
      <c r="AE22" s="81"/>
      <c r="AF22" s="675" t="s">
        <v>37</v>
      </c>
      <c r="AG22" s="675" t="s">
        <v>37</v>
      </c>
      <c r="AH22" s="675" t="s">
        <v>37</v>
      </c>
      <c r="AI22" s="675" t="s">
        <v>37</v>
      </c>
      <c r="AJ22" s="675" t="s">
        <v>37</v>
      </c>
      <c r="AK22" s="675" t="s">
        <v>37</v>
      </c>
      <c r="AL22" s="81">
        <v>1.3504251064730275</v>
      </c>
      <c r="AM22" s="81">
        <v>1.3340410107392309</v>
      </c>
      <c r="AN22" s="81"/>
      <c r="AO22" s="81">
        <v>3.2422610634019064E-2</v>
      </c>
      <c r="AP22" s="81">
        <v>0.12707907595864051</v>
      </c>
      <c r="AQ22" s="81"/>
      <c r="AR22" s="81">
        <v>0.62273137084166752</v>
      </c>
      <c r="AS22" s="81">
        <v>0.34630280778092876</v>
      </c>
      <c r="AT22" s="81"/>
      <c r="AU22" s="81">
        <v>0.8</v>
      </c>
      <c r="AV22" s="81">
        <v>1.1129620204147546</v>
      </c>
      <c r="AW22" s="75"/>
      <c r="AY22" s="26"/>
      <c r="AZ22" s="26"/>
    </row>
    <row r="23" spans="1:53" ht="12.75" customHeight="1" x14ac:dyDescent="0.2">
      <c r="A23" s="484">
        <v>2006</v>
      </c>
      <c r="B23" s="247">
        <v>5.5292259083728297</v>
      </c>
      <c r="C23" s="247">
        <v>3.8987971795935299</v>
      </c>
      <c r="D23" s="247">
        <v>4.7329999999999997</v>
      </c>
      <c r="E23" s="81">
        <v>4.461634144727082</v>
      </c>
      <c r="F23" s="81">
        <v>3.4869087583039278</v>
      </c>
      <c r="G23" s="81"/>
      <c r="H23" s="81">
        <v>3.4956393045677601</v>
      </c>
      <c r="I23" s="81">
        <v>1.9336298702542307</v>
      </c>
      <c r="J23" s="81"/>
      <c r="K23" s="675" t="s">
        <v>37</v>
      </c>
      <c r="L23" s="675" t="s">
        <v>37</v>
      </c>
      <c r="M23" s="675" t="s">
        <v>37</v>
      </c>
      <c r="N23" s="81">
        <v>0.64657152498806547</v>
      </c>
      <c r="O23" s="81">
        <v>0.72196523999526419</v>
      </c>
      <c r="P23" s="81"/>
      <c r="Q23" s="247">
        <v>0.86922165152113795</v>
      </c>
      <c r="R23" s="247">
        <v>0.53919535462463697</v>
      </c>
      <c r="S23" s="247"/>
      <c r="T23" s="81">
        <v>0.56230371439634008</v>
      </c>
      <c r="U23" s="81">
        <v>0.37092697060995844</v>
      </c>
      <c r="V23" s="81"/>
      <c r="W23" s="81">
        <v>0.5</v>
      </c>
      <c r="X23" s="81">
        <v>0.21120550651523387</v>
      </c>
      <c r="Y23" s="75"/>
      <c r="Z23" s="81">
        <v>0.80449262533143839</v>
      </c>
      <c r="AA23" s="81">
        <v>0.46058406677912145</v>
      </c>
      <c r="AB23" s="81"/>
      <c r="AC23" s="81">
        <v>0.61092425742638667</v>
      </c>
      <c r="AD23" s="81">
        <v>0.30497357018473487</v>
      </c>
      <c r="AE23" s="81"/>
      <c r="AF23" s="675" t="s">
        <v>37</v>
      </c>
      <c r="AG23" s="675" t="s">
        <v>37</v>
      </c>
      <c r="AH23" s="675" t="s">
        <v>37</v>
      </c>
      <c r="AI23" s="675" t="s">
        <v>37</v>
      </c>
      <c r="AJ23" s="675" t="s">
        <v>37</v>
      </c>
      <c r="AK23" s="675" t="s">
        <v>37</v>
      </c>
      <c r="AL23" s="81">
        <v>1.259603461343755</v>
      </c>
      <c r="AM23" s="81">
        <v>0.98224074482916868</v>
      </c>
      <c r="AN23" s="81"/>
      <c r="AO23" s="81">
        <v>0.25076301704893067</v>
      </c>
      <c r="AP23" s="81">
        <v>0.26710204659665232</v>
      </c>
      <c r="AQ23" s="81"/>
      <c r="AR23" s="81">
        <v>0.36077890781003225</v>
      </c>
      <c r="AS23" s="81">
        <v>0.15749027559339993</v>
      </c>
      <c r="AT23" s="81"/>
      <c r="AU23" s="81">
        <v>1.5</v>
      </c>
      <c r="AV23" s="81">
        <v>1.484915725682592</v>
      </c>
      <c r="AW23" s="75"/>
      <c r="AY23" s="26"/>
      <c r="AZ23" s="26"/>
    </row>
    <row r="24" spans="1:53" ht="12.75" customHeight="1" x14ac:dyDescent="0.2">
      <c r="A24" s="484">
        <v>2007</v>
      </c>
      <c r="B24" s="247">
        <v>4.9288061336254101</v>
      </c>
      <c r="C24" s="247">
        <v>4.4306257287213402</v>
      </c>
      <c r="D24" s="247">
        <v>4.681</v>
      </c>
      <c r="E24" s="675" t="s">
        <v>37</v>
      </c>
      <c r="F24" s="675" t="s">
        <v>37</v>
      </c>
      <c r="G24" s="675" t="s">
        <v>37</v>
      </c>
      <c r="H24" s="675" t="s">
        <v>37</v>
      </c>
      <c r="I24" s="675" t="s">
        <v>37</v>
      </c>
      <c r="J24" s="675" t="s">
        <v>37</v>
      </c>
      <c r="K24" s="675" t="s">
        <v>37</v>
      </c>
      <c r="L24" s="675" t="s">
        <v>37</v>
      </c>
      <c r="M24" s="675" t="s">
        <v>37</v>
      </c>
      <c r="N24" s="81">
        <v>0.69650720971590929</v>
      </c>
      <c r="O24" s="81">
        <v>0.66787611403413294</v>
      </c>
      <c r="P24" s="81"/>
      <c r="Q24" s="247">
        <v>0.47462577583059501</v>
      </c>
      <c r="R24" s="247">
        <v>0.66070734551107702</v>
      </c>
      <c r="S24" s="247"/>
      <c r="T24" s="675" t="s">
        <v>37</v>
      </c>
      <c r="U24" s="675" t="s">
        <v>37</v>
      </c>
      <c r="V24" s="675" t="s">
        <v>37</v>
      </c>
      <c r="W24" s="675" t="s">
        <v>37</v>
      </c>
      <c r="X24" s="675" t="s">
        <v>37</v>
      </c>
      <c r="Y24" s="77" t="s">
        <v>37</v>
      </c>
      <c r="Z24" s="81">
        <v>0.86183886837650703</v>
      </c>
      <c r="AA24" s="81">
        <v>0.82293152628448474</v>
      </c>
      <c r="AB24" s="81"/>
      <c r="AC24" s="81">
        <v>0.37244417675590269</v>
      </c>
      <c r="AD24" s="81">
        <v>0.55875768818269778</v>
      </c>
      <c r="AE24" s="81"/>
      <c r="AF24" s="81">
        <v>0.56650189550233176</v>
      </c>
      <c r="AG24" s="81">
        <v>1</v>
      </c>
      <c r="AH24" s="81"/>
      <c r="AI24" s="675" t="s">
        <v>37</v>
      </c>
      <c r="AJ24" s="675" t="s">
        <v>37</v>
      </c>
      <c r="AK24" s="675" t="s">
        <v>37</v>
      </c>
      <c r="AL24" s="81">
        <v>0.78036560915727649</v>
      </c>
      <c r="AM24" s="81">
        <v>0.90707635529286068</v>
      </c>
      <c r="AN24" s="81"/>
      <c r="AO24" s="81">
        <v>0.1579069745138619</v>
      </c>
      <c r="AP24" s="81">
        <v>0.149653014160533</v>
      </c>
      <c r="AQ24" s="81"/>
      <c r="AR24" s="81">
        <v>0.51293435830651579</v>
      </c>
      <c r="AS24" s="81">
        <v>0.32855312862851993</v>
      </c>
      <c r="AT24" s="81"/>
      <c r="AU24" s="81">
        <v>1</v>
      </c>
      <c r="AV24" s="81">
        <v>0.80187592733010327</v>
      </c>
      <c r="AW24" s="75"/>
      <c r="AY24" s="26"/>
      <c r="AZ24" s="26"/>
    </row>
    <row r="25" spans="1:53" ht="12.75" customHeight="1" x14ac:dyDescent="0.2">
      <c r="A25" s="484">
        <v>2008</v>
      </c>
      <c r="B25" s="247">
        <v>5.80286168521463</v>
      </c>
      <c r="C25" s="247">
        <v>4.4669195111673003</v>
      </c>
      <c r="D25" s="247">
        <v>5.1459999999999999</v>
      </c>
      <c r="E25" s="675" t="s">
        <v>37</v>
      </c>
      <c r="F25" s="675" t="s">
        <v>37</v>
      </c>
      <c r="G25" s="675" t="s">
        <v>37</v>
      </c>
      <c r="H25" s="675" t="s">
        <v>37</v>
      </c>
      <c r="I25" s="675" t="s">
        <v>37</v>
      </c>
      <c r="J25" s="675" t="s">
        <v>37</v>
      </c>
      <c r="K25" s="675" t="s">
        <v>37</v>
      </c>
      <c r="L25" s="675" t="s">
        <v>37</v>
      </c>
      <c r="M25" s="675" t="s">
        <v>37</v>
      </c>
      <c r="N25" s="81">
        <v>0.52268868891770959</v>
      </c>
      <c r="O25" s="81">
        <v>0.48900296440131574</v>
      </c>
      <c r="P25" s="81"/>
      <c r="Q25" s="81">
        <v>0.48053418555771971</v>
      </c>
      <c r="R25" s="81">
        <v>0.31658543958096885</v>
      </c>
      <c r="S25" s="81"/>
      <c r="T25" s="675" t="s">
        <v>37</v>
      </c>
      <c r="U25" s="675" t="s">
        <v>37</v>
      </c>
      <c r="V25" s="675" t="s">
        <v>37</v>
      </c>
      <c r="W25" s="675" t="s">
        <v>37</v>
      </c>
      <c r="X25" s="675" t="s">
        <v>37</v>
      </c>
      <c r="Y25" s="77" t="s">
        <v>37</v>
      </c>
      <c r="Z25" s="81">
        <v>0.82562965428016633</v>
      </c>
      <c r="AA25" s="81">
        <v>0.39595870402760008</v>
      </c>
      <c r="AB25" s="81"/>
      <c r="AC25" s="81">
        <v>0.49028502497707488</v>
      </c>
      <c r="AD25" s="81">
        <v>0.27253861899056175</v>
      </c>
      <c r="AE25" s="81"/>
      <c r="AF25" s="81">
        <v>0.87290998567317835</v>
      </c>
      <c r="AG25" s="81">
        <v>1.2</v>
      </c>
      <c r="AH25" s="81"/>
      <c r="AI25" s="675" t="s">
        <v>37</v>
      </c>
      <c r="AJ25" s="675" t="s">
        <v>37</v>
      </c>
      <c r="AK25" s="675" t="s">
        <v>37</v>
      </c>
      <c r="AL25" s="81">
        <v>1.0265093728207868</v>
      </c>
      <c r="AM25" s="81">
        <v>0.36556641621983887</v>
      </c>
      <c r="AN25" s="81"/>
      <c r="AO25" s="81">
        <v>0.14519189152882678</v>
      </c>
      <c r="AP25" s="81">
        <v>4.3437483098582245E-2</v>
      </c>
      <c r="AQ25" s="81"/>
      <c r="AR25" s="81">
        <v>0.77142839227698679</v>
      </c>
      <c r="AS25" s="81">
        <v>0.28343459708820951</v>
      </c>
      <c r="AT25" s="81"/>
      <c r="AU25" s="81">
        <v>0.7</v>
      </c>
      <c r="AV25" s="81">
        <v>1.0008342692672525</v>
      </c>
      <c r="AW25" s="75"/>
      <c r="BA25" s="352"/>
    </row>
    <row r="26" spans="1:53" ht="12.75" customHeight="1" x14ac:dyDescent="0.2">
      <c r="A26" s="484">
        <v>2009</v>
      </c>
      <c r="B26" s="247">
        <v>7.75571375046834</v>
      </c>
      <c r="C26" s="247">
        <v>5.8546168958742602</v>
      </c>
      <c r="D26" s="247">
        <v>6.819</v>
      </c>
      <c r="E26" s="675" t="s">
        <v>37</v>
      </c>
      <c r="F26" s="675" t="s">
        <v>37</v>
      </c>
      <c r="G26" s="675" t="s">
        <v>37</v>
      </c>
      <c r="H26" s="675" t="s">
        <v>37</v>
      </c>
      <c r="I26" s="675" t="s">
        <v>37</v>
      </c>
      <c r="J26" s="675" t="s">
        <v>37</v>
      </c>
      <c r="K26" s="675" t="s">
        <v>37</v>
      </c>
      <c r="L26" s="675" t="s">
        <v>37</v>
      </c>
      <c r="M26" s="675" t="s">
        <v>37</v>
      </c>
      <c r="N26" s="81">
        <v>1.0210912233252902</v>
      </c>
      <c r="O26" s="81">
        <v>0.67637730374619986</v>
      </c>
      <c r="P26" s="81"/>
      <c r="Q26" s="81">
        <v>0.70535836650639416</v>
      </c>
      <c r="R26" s="81">
        <v>0.2306987360765293</v>
      </c>
      <c r="S26" s="81"/>
      <c r="T26" s="675" t="s">
        <v>37</v>
      </c>
      <c r="U26" s="675" t="s">
        <v>37</v>
      </c>
      <c r="V26" s="675" t="s">
        <v>37</v>
      </c>
      <c r="W26" s="675" t="s">
        <v>37</v>
      </c>
      <c r="X26" s="675" t="s">
        <v>37</v>
      </c>
      <c r="Y26" s="77" t="s">
        <v>37</v>
      </c>
      <c r="Z26" s="81">
        <v>0.99015526809353804</v>
      </c>
      <c r="AA26" s="81"/>
      <c r="AB26" s="81"/>
      <c r="AC26" s="81">
        <v>0.70824006088342795</v>
      </c>
      <c r="AD26" s="81">
        <v>0.33384225312793603</v>
      </c>
      <c r="AE26" s="81"/>
      <c r="AF26" s="81">
        <v>1.2137885026092639</v>
      </c>
      <c r="AG26" s="81">
        <v>1.3</v>
      </c>
      <c r="AH26" s="81"/>
      <c r="AI26" s="675" t="s">
        <v>37</v>
      </c>
      <c r="AJ26" s="675" t="s">
        <v>37</v>
      </c>
      <c r="AK26" s="675" t="s">
        <v>37</v>
      </c>
      <c r="AL26" s="81">
        <v>1.2745062780701413</v>
      </c>
      <c r="AM26" s="81">
        <v>0.63899388259145218</v>
      </c>
      <c r="AN26" s="81"/>
      <c r="AO26" s="81">
        <v>0.50572673573898197</v>
      </c>
      <c r="AP26" s="81">
        <v>0.29570306019622761</v>
      </c>
      <c r="AQ26" s="81"/>
      <c r="AR26" s="81">
        <v>0.59889174028721126</v>
      </c>
      <c r="AS26" s="81">
        <v>0.31278287269965982</v>
      </c>
      <c r="AT26" s="81"/>
      <c r="AU26" s="81">
        <v>0.8</v>
      </c>
      <c r="AV26" s="81">
        <v>0.72119295770091707</v>
      </c>
      <c r="AW26" s="75"/>
      <c r="AY26" s="26"/>
      <c r="AZ26" s="26"/>
    </row>
    <row r="27" spans="1:53" ht="12.75" customHeight="1" x14ac:dyDescent="0.2">
      <c r="A27" s="484">
        <v>2010</v>
      </c>
      <c r="B27" s="247">
        <v>8.6746987951807206</v>
      </c>
      <c r="C27" s="247">
        <v>5.4730589732711099</v>
      </c>
      <c r="D27" s="247">
        <v>7.0990000000000002</v>
      </c>
      <c r="E27" s="675" t="s">
        <v>37</v>
      </c>
      <c r="F27" s="675" t="s">
        <v>37</v>
      </c>
      <c r="G27" s="675" t="s">
        <v>37</v>
      </c>
      <c r="H27" s="675" t="s">
        <v>37</v>
      </c>
      <c r="I27" s="675" t="s">
        <v>37</v>
      </c>
      <c r="J27" s="675" t="s">
        <v>37</v>
      </c>
      <c r="K27" s="675" t="s">
        <v>37</v>
      </c>
      <c r="L27" s="675" t="s">
        <v>37</v>
      </c>
      <c r="M27" s="675" t="s">
        <v>37</v>
      </c>
      <c r="N27" s="81">
        <v>1.0600328490187108</v>
      </c>
      <c r="O27" s="81">
        <v>0.58983009167831291</v>
      </c>
      <c r="P27" s="81"/>
      <c r="Q27" s="81">
        <v>0.99929907020716147</v>
      </c>
      <c r="R27" s="81">
        <v>0.38209301038032301</v>
      </c>
      <c r="S27" s="81"/>
      <c r="T27" s="675" t="s">
        <v>37</v>
      </c>
      <c r="U27" s="675" t="s">
        <v>37</v>
      </c>
      <c r="V27" s="675" t="s">
        <v>37</v>
      </c>
      <c r="W27" s="675" t="s">
        <v>37</v>
      </c>
      <c r="X27" s="675" t="s">
        <v>37</v>
      </c>
      <c r="Y27" s="77" t="s">
        <v>37</v>
      </c>
      <c r="Z27" s="81">
        <v>1.4397104817243274</v>
      </c>
      <c r="AA27" s="81">
        <v>0.73573359799797799</v>
      </c>
      <c r="AB27" s="81"/>
      <c r="AC27" s="81">
        <v>1.1670392465981152</v>
      </c>
      <c r="AD27" s="81">
        <v>0.14534300826618243</v>
      </c>
      <c r="AE27" s="81"/>
      <c r="AF27" s="81">
        <v>0.86269184279306965</v>
      </c>
      <c r="AG27" s="81">
        <v>1.1000000000000001</v>
      </c>
      <c r="AH27" s="81"/>
      <c r="AI27" s="675" t="s">
        <v>37</v>
      </c>
      <c r="AJ27" s="675" t="s">
        <v>37</v>
      </c>
      <c r="AK27" s="675" t="s">
        <v>37</v>
      </c>
      <c r="AL27" s="81">
        <v>1.3054882353257475</v>
      </c>
      <c r="AM27" s="81">
        <v>0.65506843825492855</v>
      </c>
      <c r="AN27" s="81"/>
      <c r="AO27" s="81">
        <v>0.16847657696393475</v>
      </c>
      <c r="AP27" s="81">
        <v>0.12092614229786765</v>
      </c>
      <c r="AQ27" s="81"/>
      <c r="AR27" s="81">
        <v>0.51462201912348204</v>
      </c>
      <c r="AS27" s="81">
        <v>0.26670114169801884</v>
      </c>
      <c r="AT27" s="81"/>
      <c r="AU27" s="81">
        <v>1</v>
      </c>
      <c r="AV27" s="81">
        <v>0.69575428182824828</v>
      </c>
      <c r="AW27" s="75"/>
      <c r="AY27" s="26"/>
      <c r="AZ27" s="26"/>
    </row>
    <row r="28" spans="1:53" ht="12.75" customHeight="1" x14ac:dyDescent="0.2">
      <c r="A28" s="484">
        <v>2011</v>
      </c>
      <c r="B28" s="247">
        <v>8.2049146189087896</v>
      </c>
      <c r="C28" s="247">
        <v>4.8530721282279599</v>
      </c>
      <c r="D28" s="247">
        <v>6.6109999999999998</v>
      </c>
      <c r="E28" s="675" t="s">
        <v>37</v>
      </c>
      <c r="F28" s="675" t="s">
        <v>37</v>
      </c>
      <c r="G28" s="675" t="s">
        <v>37</v>
      </c>
      <c r="H28" s="675" t="s">
        <v>37</v>
      </c>
      <c r="I28" s="675" t="s">
        <v>37</v>
      </c>
      <c r="J28" s="675" t="s">
        <v>37</v>
      </c>
      <c r="K28" s="675" t="s">
        <v>37</v>
      </c>
      <c r="L28" s="675" t="s">
        <v>37</v>
      </c>
      <c r="M28" s="675" t="s">
        <v>37</v>
      </c>
      <c r="N28" s="81">
        <v>1.380257118070312</v>
      </c>
      <c r="O28" s="81">
        <v>0.67763093803412489</v>
      </c>
      <c r="P28" s="81"/>
      <c r="Q28" s="81">
        <v>0.96164857940643167</v>
      </c>
      <c r="R28" s="81">
        <v>0.37383382555492889</v>
      </c>
      <c r="S28" s="81"/>
      <c r="T28" s="675" t="s">
        <v>37</v>
      </c>
      <c r="U28" s="675" t="s">
        <v>37</v>
      </c>
      <c r="V28" s="675" t="s">
        <v>37</v>
      </c>
      <c r="W28" s="675" t="s">
        <v>37</v>
      </c>
      <c r="X28" s="675" t="s">
        <v>37</v>
      </c>
      <c r="Y28" s="77" t="s">
        <v>37</v>
      </c>
      <c r="Z28" s="81">
        <v>1.3633879196849592</v>
      </c>
      <c r="AA28" s="81">
        <v>0.53553263080729296</v>
      </c>
      <c r="AB28" s="81"/>
      <c r="AC28" s="81">
        <v>0.73919797654846586</v>
      </c>
      <c r="AD28" s="81">
        <v>0.33768430793884646</v>
      </c>
      <c r="AE28" s="81"/>
      <c r="AF28" s="81">
        <v>1.3968961028764888</v>
      </c>
      <c r="AG28" s="81">
        <v>1.4</v>
      </c>
      <c r="AH28" s="81"/>
      <c r="AI28" s="675" t="s">
        <v>37</v>
      </c>
      <c r="AJ28" s="675" t="s">
        <v>37</v>
      </c>
      <c r="AK28" s="675" t="s">
        <v>37</v>
      </c>
      <c r="AL28" s="81">
        <v>0.97956154397124107</v>
      </c>
      <c r="AM28" s="81">
        <v>0.61712841146001807</v>
      </c>
      <c r="AN28" s="81"/>
      <c r="AO28" s="81">
        <v>0.19271980997809721</v>
      </c>
      <c r="AP28" s="81">
        <v>0.18645713255581986</v>
      </c>
      <c r="AQ28" s="81"/>
      <c r="AR28" s="81">
        <v>0.92727640972380709</v>
      </c>
      <c r="AS28" s="81">
        <v>0.52414144049466627</v>
      </c>
      <c r="AT28" s="81"/>
      <c r="AU28" s="81">
        <v>1</v>
      </c>
      <c r="AV28" s="81">
        <v>1.3232686751431921</v>
      </c>
      <c r="AW28" s="75"/>
      <c r="AY28" s="26"/>
      <c r="AZ28" s="26"/>
    </row>
    <row r="29" spans="1:53" ht="12.75" customHeight="1" x14ac:dyDescent="0.2">
      <c r="A29" s="484" t="s">
        <v>89</v>
      </c>
      <c r="B29" s="247">
        <v>7.4185248713550598</v>
      </c>
      <c r="C29" s="247">
        <v>4.7101449275362297</v>
      </c>
      <c r="D29" s="247">
        <v>6.1020000000000003</v>
      </c>
      <c r="E29" s="675" t="s">
        <v>37</v>
      </c>
      <c r="F29" s="675" t="s">
        <v>37</v>
      </c>
      <c r="G29" s="675" t="s">
        <v>37</v>
      </c>
      <c r="H29" s="675" t="s">
        <v>37</v>
      </c>
      <c r="I29" s="675" t="s">
        <v>37</v>
      </c>
      <c r="J29" s="675" t="s">
        <v>37</v>
      </c>
      <c r="K29" s="675" t="s">
        <v>37</v>
      </c>
      <c r="L29" s="675" t="s">
        <v>37</v>
      </c>
      <c r="M29" s="675" t="s">
        <v>37</v>
      </c>
      <c r="N29" s="81">
        <v>0.88862536888622301</v>
      </c>
      <c r="O29" s="81">
        <v>0.44950078507730012</v>
      </c>
      <c r="P29" s="81"/>
      <c r="Q29" s="81">
        <v>0.54972886362247186</v>
      </c>
      <c r="R29" s="81">
        <v>0.27923180509060014</v>
      </c>
      <c r="S29" s="81"/>
      <c r="T29" s="675" t="s">
        <v>37</v>
      </c>
      <c r="U29" s="675" t="s">
        <v>37</v>
      </c>
      <c r="V29" s="675" t="s">
        <v>37</v>
      </c>
      <c r="W29" s="675" t="s">
        <v>37</v>
      </c>
      <c r="X29" s="675" t="s">
        <v>37</v>
      </c>
      <c r="Y29" s="77" t="s">
        <v>37</v>
      </c>
      <c r="Z29" s="81">
        <v>1.2782909728386367</v>
      </c>
      <c r="AA29" s="81">
        <v>0.35489209859090903</v>
      </c>
      <c r="AB29" s="81"/>
      <c r="AC29" s="81">
        <v>0.49807254162042475</v>
      </c>
      <c r="AD29" s="81">
        <v>0.20479412708878597</v>
      </c>
      <c r="AE29" s="81"/>
      <c r="AF29" s="81">
        <v>0.97232805530656674</v>
      </c>
      <c r="AG29" s="81">
        <v>0.8</v>
      </c>
      <c r="AH29" s="81"/>
      <c r="AI29" s="675" t="s">
        <v>37</v>
      </c>
      <c r="AJ29" s="675" t="s">
        <v>37</v>
      </c>
      <c r="AK29" s="675" t="s">
        <v>37</v>
      </c>
      <c r="AL29" s="81">
        <v>0.56846586444813441</v>
      </c>
      <c r="AM29" s="81">
        <v>0.5684253045835409</v>
      </c>
      <c r="AN29" s="81"/>
      <c r="AO29" s="81">
        <v>0.24538354889021874</v>
      </c>
      <c r="AP29" s="81">
        <v>0.15280801733033519</v>
      </c>
      <c r="AQ29" s="81"/>
      <c r="AR29" s="81">
        <v>0.54313601665880629</v>
      </c>
      <c r="AS29" s="81">
        <v>0.27676281320519303</v>
      </c>
      <c r="AT29" s="81"/>
      <c r="AU29" s="81">
        <v>1</v>
      </c>
      <c r="AV29" s="81">
        <v>0.63044883295138487</v>
      </c>
      <c r="AW29" s="75"/>
      <c r="AY29" s="26"/>
      <c r="AZ29" s="26"/>
    </row>
    <row r="30" spans="1:53" ht="12.75" customHeight="1" x14ac:dyDescent="0.2">
      <c r="A30" s="484" t="s">
        <v>90</v>
      </c>
      <c r="B30" s="81">
        <v>6.4981949458483701</v>
      </c>
      <c r="C30" s="81">
        <v>5.4880603267700003</v>
      </c>
      <c r="D30" s="81">
        <v>6</v>
      </c>
      <c r="E30" s="81">
        <v>4.0973977618975557</v>
      </c>
      <c r="F30" s="81">
        <v>4.2531360025044886</v>
      </c>
      <c r="G30" s="81">
        <v>4.2</v>
      </c>
      <c r="H30" s="81">
        <v>5.7</v>
      </c>
      <c r="I30" s="81">
        <v>4.0106613356156595</v>
      </c>
      <c r="J30" s="81">
        <v>4.9000000000000004</v>
      </c>
      <c r="K30" s="81">
        <v>2.4773387754106433</v>
      </c>
      <c r="L30" s="81">
        <v>2.1943735641144468</v>
      </c>
      <c r="M30" s="81">
        <v>2.2999999999999998</v>
      </c>
      <c r="N30" s="81">
        <v>0.85049726402126147</v>
      </c>
      <c r="O30" s="81">
        <v>0.57824190517469687</v>
      </c>
      <c r="P30" s="81">
        <v>0.7</v>
      </c>
      <c r="Q30" s="81">
        <v>0.54955700822608111</v>
      </c>
      <c r="R30" s="81">
        <v>0.5015003956349946</v>
      </c>
      <c r="S30" s="81">
        <v>0.52500000000000002</v>
      </c>
      <c r="T30" s="675" t="s">
        <v>37</v>
      </c>
      <c r="U30" s="675" t="s">
        <v>37</v>
      </c>
      <c r="V30" s="675" t="s">
        <v>37</v>
      </c>
      <c r="W30" s="675" t="s">
        <v>37</v>
      </c>
      <c r="X30" s="675" t="s">
        <v>37</v>
      </c>
      <c r="Y30" s="77" t="s">
        <v>37</v>
      </c>
      <c r="Z30" s="81">
        <v>0.84863513941300217</v>
      </c>
      <c r="AA30" s="81">
        <v>0.627942458128952</v>
      </c>
      <c r="AB30" s="81">
        <v>0.8</v>
      </c>
      <c r="AC30" s="675" t="s">
        <v>37</v>
      </c>
      <c r="AD30" s="675" t="s">
        <v>37</v>
      </c>
      <c r="AE30" s="675" t="s">
        <v>37</v>
      </c>
      <c r="AF30" s="81">
        <v>0.37972363803829734</v>
      </c>
      <c r="AG30" s="81">
        <v>0.91718166502653908</v>
      </c>
      <c r="AH30" s="81">
        <v>0.6</v>
      </c>
      <c r="AI30" s="675" t="s">
        <v>37</v>
      </c>
      <c r="AJ30" s="675" t="s">
        <v>37</v>
      </c>
      <c r="AK30" s="675" t="s">
        <v>37</v>
      </c>
      <c r="AL30" s="81">
        <v>0.95290596813942385</v>
      </c>
      <c r="AM30" s="81">
        <v>0.75505884982905358</v>
      </c>
      <c r="AN30" s="81">
        <v>0.9</v>
      </c>
      <c r="AO30" s="81">
        <v>0.40237563883772243</v>
      </c>
      <c r="AP30" s="81">
        <v>0.1839103923254474</v>
      </c>
      <c r="AQ30" s="81">
        <v>0.3</v>
      </c>
      <c r="AR30" s="81">
        <v>0.77823802071757142</v>
      </c>
      <c r="AS30" s="81">
        <v>0.6812821571652482</v>
      </c>
      <c r="AT30" s="81">
        <v>0.72899999999999998</v>
      </c>
      <c r="AU30" s="81">
        <v>1.2476826799816405</v>
      </c>
      <c r="AV30" s="81">
        <v>0.73368524456656325</v>
      </c>
      <c r="AW30" s="81">
        <v>0.99399999999999999</v>
      </c>
      <c r="AY30" s="152"/>
      <c r="AZ30" s="223"/>
      <c r="BA30" s="1223"/>
    </row>
    <row r="31" spans="1:53" ht="12.75" customHeight="1" x14ac:dyDescent="0.2">
      <c r="A31" s="484">
        <v>2013</v>
      </c>
      <c r="B31" s="81">
        <v>6.2619320351279102</v>
      </c>
      <c r="C31" s="81">
        <v>4.5417680454176796</v>
      </c>
      <c r="D31" s="81">
        <v>5.4</v>
      </c>
      <c r="E31" s="81">
        <v>4.6211018021823902</v>
      </c>
      <c r="F31" s="81">
        <v>2.7761309635894076</v>
      </c>
      <c r="G31" s="81">
        <v>3.7</v>
      </c>
      <c r="H31" s="81">
        <v>5.4</v>
      </c>
      <c r="I31" s="81">
        <v>3.8060152764768818</v>
      </c>
      <c r="J31" s="81">
        <v>4.7</v>
      </c>
      <c r="K31" s="81">
        <v>3.0804257480998092</v>
      </c>
      <c r="L31" s="81">
        <v>1.932903425358617</v>
      </c>
      <c r="M31" s="81">
        <v>2.5</v>
      </c>
      <c r="N31" s="81">
        <v>0.66065900372167297</v>
      </c>
      <c r="O31" s="81">
        <v>0.21971960360356207</v>
      </c>
      <c r="P31" s="81">
        <v>0.4</v>
      </c>
      <c r="Q31" s="81">
        <v>0.69527161283696293</v>
      </c>
      <c r="R31" s="81">
        <v>4.5280436085845699E-2</v>
      </c>
      <c r="S31" s="81">
        <v>0.378</v>
      </c>
      <c r="T31" s="675" t="s">
        <v>37</v>
      </c>
      <c r="U31" s="675" t="s">
        <v>37</v>
      </c>
      <c r="V31" s="675" t="s">
        <v>37</v>
      </c>
      <c r="W31" s="675" t="s">
        <v>37</v>
      </c>
      <c r="X31" s="675" t="s">
        <v>37</v>
      </c>
      <c r="Y31" s="77" t="s">
        <v>37</v>
      </c>
      <c r="Z31" s="81">
        <v>0.82583619510728368</v>
      </c>
      <c r="AA31" s="81">
        <v>0.30624421932704032</v>
      </c>
      <c r="AB31" s="81">
        <v>0.6</v>
      </c>
      <c r="AC31" s="675" t="s">
        <v>37</v>
      </c>
      <c r="AD31" s="675" t="s">
        <v>37</v>
      </c>
      <c r="AE31" s="675" t="s">
        <v>37</v>
      </c>
      <c r="AF31" s="81">
        <v>0.56591599015584604</v>
      </c>
      <c r="AG31" s="81">
        <v>0.70129859049646359</v>
      </c>
      <c r="AH31" s="81">
        <v>0.6</v>
      </c>
      <c r="AI31" s="675" t="s">
        <v>37</v>
      </c>
      <c r="AJ31" s="675" t="s">
        <v>37</v>
      </c>
      <c r="AK31" s="675" t="s">
        <v>37</v>
      </c>
      <c r="AL31" s="81">
        <v>0.83962401555156052</v>
      </c>
      <c r="AM31" s="81">
        <v>0.3643926337917377</v>
      </c>
      <c r="AN31" s="81">
        <v>0.6</v>
      </c>
      <c r="AO31" s="81">
        <v>0.34363494087041324</v>
      </c>
      <c r="AP31" s="81">
        <v>7.7532629108590392E-2</v>
      </c>
      <c r="AQ31" s="81">
        <v>0.2</v>
      </c>
      <c r="AR31" s="81">
        <v>0.40069394410580306</v>
      </c>
      <c r="AS31" s="81">
        <v>0.18836301062896216</v>
      </c>
      <c r="AT31" s="81">
        <v>0.29599999999999999</v>
      </c>
      <c r="AU31" s="81">
        <v>0.89837724482948889</v>
      </c>
      <c r="AV31" s="81">
        <v>0.5932635523111941</v>
      </c>
      <c r="AW31" s="81">
        <v>0.76600000000000001</v>
      </c>
      <c r="AY31" s="152"/>
      <c r="AZ31" s="26"/>
    </row>
    <row r="32" spans="1:53" ht="12.75" customHeight="1" x14ac:dyDescent="0.2">
      <c r="A32" s="484">
        <v>2014</v>
      </c>
      <c r="B32" s="247">
        <v>7.3564122738001601</v>
      </c>
      <c r="C32" s="247">
        <v>5.8848255569566996</v>
      </c>
      <c r="D32" s="247">
        <v>6.6</v>
      </c>
      <c r="E32" s="81">
        <v>4.7206923682140003</v>
      </c>
      <c r="F32" s="81">
        <v>3.7005887300252298</v>
      </c>
      <c r="G32" s="81">
        <v>4.2</v>
      </c>
      <c r="H32" s="81">
        <v>6.7269866247049599</v>
      </c>
      <c r="I32" s="81">
        <v>4.7518923465096696</v>
      </c>
      <c r="J32" s="81">
        <v>5.8</v>
      </c>
      <c r="K32" s="81">
        <v>3.6191974822974</v>
      </c>
      <c r="L32" s="81">
        <v>3.7846930193439898</v>
      </c>
      <c r="M32" s="81">
        <v>3.7</v>
      </c>
      <c r="N32" s="81">
        <v>0.74744295830055096</v>
      </c>
      <c r="O32" s="81">
        <v>0.84104289318755299</v>
      </c>
      <c r="P32" s="81">
        <v>0.8</v>
      </c>
      <c r="Q32" s="81">
        <v>0.43273013375295</v>
      </c>
      <c r="R32" s="81">
        <v>0.33641715727502097</v>
      </c>
      <c r="S32" s="81">
        <v>0.4</v>
      </c>
      <c r="T32" s="675" t="s">
        <v>37</v>
      </c>
      <c r="U32" s="675" t="s">
        <v>37</v>
      </c>
      <c r="V32" s="675" t="s">
        <v>37</v>
      </c>
      <c r="W32" s="675" t="s">
        <v>37</v>
      </c>
      <c r="X32" s="675" t="s">
        <v>37</v>
      </c>
      <c r="Y32" s="77" t="s">
        <v>37</v>
      </c>
      <c r="Z32" s="81">
        <v>0.86546026750590099</v>
      </c>
      <c r="AA32" s="81">
        <v>0.50462573591253201</v>
      </c>
      <c r="AB32" s="81">
        <v>0.7</v>
      </c>
      <c r="AC32" s="675" t="s">
        <v>37</v>
      </c>
      <c r="AD32" s="675" t="s">
        <v>37</v>
      </c>
      <c r="AE32" s="675" t="s">
        <v>37</v>
      </c>
      <c r="AF32" s="81">
        <v>0.62917813605977202</v>
      </c>
      <c r="AG32" s="81">
        <v>0.75693860386879697</v>
      </c>
      <c r="AH32" s="81">
        <v>0.7</v>
      </c>
      <c r="AI32" s="675" t="s">
        <v>37</v>
      </c>
      <c r="AJ32" s="675" t="s">
        <v>37</v>
      </c>
      <c r="AK32" s="675" t="s">
        <v>37</v>
      </c>
      <c r="AL32" s="81">
        <v>0.70810385523210095</v>
      </c>
      <c r="AM32" s="81">
        <v>0.54667788057190903</v>
      </c>
      <c r="AN32" s="81">
        <v>0.6</v>
      </c>
      <c r="AO32" s="81">
        <v>0.31458906802988601</v>
      </c>
      <c r="AP32" s="81">
        <v>0.25231286795626601</v>
      </c>
      <c r="AQ32" s="81">
        <v>0.3</v>
      </c>
      <c r="AR32" s="81">
        <v>0.393236335037357</v>
      </c>
      <c r="AS32" s="81">
        <v>0.37846930193439898</v>
      </c>
      <c r="AT32" s="81">
        <v>0.373</v>
      </c>
      <c r="AU32" s="81">
        <v>1.4942980731419599</v>
      </c>
      <c r="AV32" s="81">
        <v>1.05130361648444</v>
      </c>
      <c r="AW32" s="81">
        <v>1.3080000000000001</v>
      </c>
      <c r="AY32" s="152"/>
      <c r="AZ32" s="23"/>
    </row>
    <row r="33" spans="1:52" ht="12.75" customHeight="1" x14ac:dyDescent="0.2">
      <c r="A33" s="484">
        <v>2015</v>
      </c>
      <c r="B33" s="81">
        <v>7.1</v>
      </c>
      <c r="C33" s="81">
        <v>4</v>
      </c>
      <c r="D33" s="81">
        <v>5.6</v>
      </c>
      <c r="E33" s="81">
        <v>4.4582997020585804</v>
      </c>
      <c r="F33" s="81">
        <v>2.7089111056711399</v>
      </c>
      <c r="G33" s="81">
        <v>3.6</v>
      </c>
      <c r="H33" s="81">
        <v>6.5782385068264304</v>
      </c>
      <c r="I33" s="81">
        <v>3.45297691551926</v>
      </c>
      <c r="J33" s="81">
        <v>5.0999999999999996</v>
      </c>
      <c r="K33" s="81">
        <v>2.6240200032232099</v>
      </c>
      <c r="L33" s="81">
        <v>1.4316775306056799</v>
      </c>
      <c r="M33" s="81">
        <v>2.1</v>
      </c>
      <c r="N33" s="81">
        <v>0.74205259654563505</v>
      </c>
      <c r="O33" s="81">
        <v>0.58953678384283603</v>
      </c>
      <c r="P33" s="81">
        <v>0.7</v>
      </c>
      <c r="Q33" s="81">
        <v>0.75924021472968095</v>
      </c>
      <c r="R33" s="81">
        <v>0.17668936640976299</v>
      </c>
      <c r="S33" s="81">
        <v>0.49399999999999999</v>
      </c>
      <c r="T33" s="675" t="s">
        <v>37</v>
      </c>
      <c r="U33" s="675" t="s">
        <v>37</v>
      </c>
      <c r="V33" s="675" t="s">
        <v>37</v>
      </c>
      <c r="W33" s="675" t="s">
        <v>37</v>
      </c>
      <c r="X33" s="675" t="s">
        <v>37</v>
      </c>
      <c r="Y33" s="77" t="s">
        <v>37</v>
      </c>
      <c r="Z33" s="81">
        <v>1.21981228212683</v>
      </c>
      <c r="AA33" s="81">
        <v>0.51519283961788398</v>
      </c>
      <c r="AB33" s="81">
        <v>0.9</v>
      </c>
      <c r="AC33" s="81">
        <v>0.65894149523691103</v>
      </c>
      <c r="AD33" s="81">
        <v>0.38272635076237199</v>
      </c>
      <c r="AE33" s="81">
        <v>0.54237100000000005</v>
      </c>
      <c r="AF33" s="81">
        <v>0.37862200090563403</v>
      </c>
      <c r="AG33" s="81">
        <v>0.62342477098335503</v>
      </c>
      <c r="AH33" s="81">
        <v>0.5</v>
      </c>
      <c r="AI33" s="81">
        <v>0.61517487016990902</v>
      </c>
      <c r="AJ33" s="81">
        <v>0.62373097052719095</v>
      </c>
      <c r="AK33" s="81">
        <v>0.6</v>
      </c>
      <c r="AL33" s="81">
        <v>0.94981933296740595</v>
      </c>
      <c r="AM33" s="81">
        <v>0.406948184455525</v>
      </c>
      <c r="AN33" s="81">
        <v>0.7</v>
      </c>
      <c r="AO33" s="675" t="s">
        <v>37</v>
      </c>
      <c r="AP33" s="675" t="s">
        <v>37</v>
      </c>
      <c r="AQ33" s="675" t="s">
        <v>37</v>
      </c>
      <c r="AR33" s="81">
        <v>0.22858302496143501</v>
      </c>
      <c r="AS33" s="81">
        <v>8.05709372799044E-2</v>
      </c>
      <c r="AT33" s="81">
        <v>0.156</v>
      </c>
      <c r="AU33" s="81">
        <v>1.4676517013402099</v>
      </c>
      <c r="AV33" s="81">
        <v>1.3262396144856201</v>
      </c>
      <c r="AW33" s="81">
        <v>1.4119999999999999</v>
      </c>
      <c r="AX33" s="352"/>
      <c r="AY33" s="152"/>
      <c r="AZ33" s="26"/>
    </row>
    <row r="34" spans="1:52" ht="12.75" customHeight="1" x14ac:dyDescent="0.2">
      <c r="A34" s="484">
        <v>2016</v>
      </c>
      <c r="B34" s="81">
        <v>4.620930583057353</v>
      </c>
      <c r="C34" s="81">
        <v>4.3320061550285738</v>
      </c>
      <c r="D34" s="81">
        <v>4.7</v>
      </c>
      <c r="E34" s="81">
        <v>3.4254417157173687</v>
      </c>
      <c r="F34" s="81">
        <v>2.6787915415950279</v>
      </c>
      <c r="G34" s="81">
        <v>3.2</v>
      </c>
      <c r="H34" s="81">
        <v>3.7539150282383043</v>
      </c>
      <c r="I34" s="81">
        <v>3.5593767187376777</v>
      </c>
      <c r="J34" s="81">
        <v>3.8</v>
      </c>
      <c r="K34" s="81">
        <v>0.92231773655339511</v>
      </c>
      <c r="L34" s="81">
        <v>0.58381491917707418</v>
      </c>
      <c r="M34" s="81">
        <v>0.9</v>
      </c>
      <c r="N34" s="81">
        <v>0.59346850388520556</v>
      </c>
      <c r="O34" s="81">
        <v>0.37506192120609211</v>
      </c>
      <c r="P34" s="81">
        <v>0.5</v>
      </c>
      <c r="Q34" s="81">
        <v>0.37388572139118881</v>
      </c>
      <c r="R34" s="81">
        <v>0.14525180820313266</v>
      </c>
      <c r="S34" s="81">
        <v>0.34200000000000003</v>
      </c>
      <c r="T34" s="675" t="s">
        <v>37</v>
      </c>
      <c r="U34" s="675" t="s">
        <v>37</v>
      </c>
      <c r="V34" s="675" t="s">
        <v>37</v>
      </c>
      <c r="W34" s="675" t="s">
        <v>37</v>
      </c>
      <c r="X34" s="675" t="s">
        <v>37</v>
      </c>
      <c r="Y34" s="675" t="s">
        <v>37</v>
      </c>
      <c r="Z34" s="81">
        <v>0.82937762644526936</v>
      </c>
      <c r="AA34" s="81">
        <v>0.73955592808632031</v>
      </c>
      <c r="AB34" s="81">
        <v>0.9</v>
      </c>
      <c r="AC34" s="81">
        <v>0.28639175213240126</v>
      </c>
      <c r="AD34" s="81">
        <v>0.25522826673825671</v>
      </c>
      <c r="AE34" s="81">
        <v>0.36935499999999999</v>
      </c>
      <c r="AF34" s="81">
        <v>0.43118882365260414</v>
      </c>
      <c r="AG34" s="81">
        <v>0.36528368371930608</v>
      </c>
      <c r="AH34" s="81">
        <v>0.4</v>
      </c>
      <c r="AI34" s="81">
        <v>0.28754460090643014</v>
      </c>
      <c r="AJ34" s="81">
        <v>0.36811078752553866</v>
      </c>
      <c r="AK34" s="81">
        <v>0.3</v>
      </c>
      <c r="AL34" s="81">
        <v>0.5416102175451295</v>
      </c>
      <c r="AM34" s="81">
        <v>0.58328861196422477</v>
      </c>
      <c r="AN34" s="81">
        <v>0.6</v>
      </c>
      <c r="AO34" s="81">
        <v>0.10630515196580388</v>
      </c>
      <c r="AP34" s="81">
        <v>3.7054381522800509E-2</v>
      </c>
      <c r="AQ34" s="81">
        <v>0.1</v>
      </c>
      <c r="AR34" s="81">
        <v>9.2010069327806837E-2</v>
      </c>
      <c r="AS34" s="81" t="s">
        <v>118</v>
      </c>
      <c r="AT34" s="81">
        <v>6.8000000000000005E-2</v>
      </c>
      <c r="AU34" s="81">
        <v>1.8084424392984386</v>
      </c>
      <c r="AV34" s="81">
        <v>1.0038941132949475</v>
      </c>
      <c r="AW34" s="81">
        <v>1.5389999999999999</v>
      </c>
      <c r="AX34" s="1223"/>
      <c r="AY34" s="152"/>
      <c r="AZ34" s="26"/>
    </row>
    <row r="35" spans="1:52" ht="12.75" customHeight="1" x14ac:dyDescent="0.2">
      <c r="A35" s="484">
        <v>2017</v>
      </c>
      <c r="B35" s="838">
        <v>5.9425552987784753</v>
      </c>
      <c r="C35" s="838">
        <v>4.7910295616717633</v>
      </c>
      <c r="D35" s="839">
        <v>5.6</v>
      </c>
      <c r="E35" s="838">
        <v>4.4569164740838563</v>
      </c>
      <c r="F35" s="838">
        <v>4.077471967380224</v>
      </c>
      <c r="G35" s="839">
        <v>4.4000000000000004</v>
      </c>
      <c r="H35" s="839">
        <v>4.8861010234400801</v>
      </c>
      <c r="I35" s="839">
        <v>3.4658511722731906</v>
      </c>
      <c r="J35" s="839">
        <v>4.3</v>
      </c>
      <c r="K35" s="839">
        <v>0.92439749092109602</v>
      </c>
      <c r="L35" s="839">
        <v>0.5436629289840299</v>
      </c>
      <c r="M35" s="839">
        <v>0.8</v>
      </c>
      <c r="N35" s="839">
        <v>0.79234070650379662</v>
      </c>
      <c r="O35" s="839">
        <v>0.6116207951070336</v>
      </c>
      <c r="P35" s="839">
        <v>0.7</v>
      </c>
      <c r="Q35" s="839">
        <v>0.36315615714757343</v>
      </c>
      <c r="R35" s="839">
        <v>0.10193679918450561</v>
      </c>
      <c r="S35" s="839">
        <v>0.27800000000000002</v>
      </c>
      <c r="T35" s="837" t="s">
        <v>37</v>
      </c>
      <c r="U35" s="837" t="s">
        <v>37</v>
      </c>
      <c r="V35" s="837" t="s">
        <v>37</v>
      </c>
      <c r="W35" s="837" t="s">
        <v>37</v>
      </c>
      <c r="X35" s="837" t="s">
        <v>37</v>
      </c>
      <c r="Y35" s="837" t="s">
        <v>37</v>
      </c>
      <c r="Z35" s="839">
        <v>1.0564542753383956</v>
      </c>
      <c r="AA35" s="839">
        <v>0.5776418620455317</v>
      </c>
      <c r="AB35" s="839">
        <v>0.9</v>
      </c>
      <c r="AC35" s="839">
        <v>0.56124133377352259</v>
      </c>
      <c r="AD35" s="839">
        <v>0.3058103975535168</v>
      </c>
      <c r="AE35" s="839">
        <v>0.473547</v>
      </c>
      <c r="AF35" s="839">
        <v>0.56124133377352259</v>
      </c>
      <c r="AG35" s="839">
        <v>0.5776418620455317</v>
      </c>
      <c r="AH35" s="839">
        <v>0.6</v>
      </c>
      <c r="AI35" s="839">
        <v>0.59425552987784747</v>
      </c>
      <c r="AJ35" s="839">
        <v>0.5776418620455317</v>
      </c>
      <c r="AK35" s="839">
        <v>0.6</v>
      </c>
      <c r="AL35" s="839">
        <v>0.99042588312974567</v>
      </c>
      <c r="AM35" s="839">
        <v>0.6116207951070336</v>
      </c>
      <c r="AN35" s="839">
        <v>0.8</v>
      </c>
      <c r="AO35" s="837" t="s">
        <v>37</v>
      </c>
      <c r="AP35" s="837" t="s">
        <v>37</v>
      </c>
      <c r="AQ35" s="837" t="s">
        <v>37</v>
      </c>
      <c r="AR35" s="839">
        <v>0.13205678441729946</v>
      </c>
      <c r="AS35" s="839">
        <v>0.13591573224600748</v>
      </c>
      <c r="AT35" s="839">
        <v>0.14699999999999999</v>
      </c>
      <c r="AU35" s="839">
        <v>1.3865962363816442</v>
      </c>
      <c r="AV35" s="839">
        <v>1.1892626571525655</v>
      </c>
      <c r="AW35" s="839">
        <v>1.323</v>
      </c>
      <c r="AX35" s="1223"/>
      <c r="AY35" s="152"/>
      <c r="AZ35" s="26"/>
    </row>
    <row r="36" spans="1:52" ht="12.75" customHeight="1" x14ac:dyDescent="0.2">
      <c r="A36" s="484">
        <v>2018</v>
      </c>
      <c r="B36" s="838">
        <v>7.6349895401751402</v>
      </c>
      <c r="C36" s="838">
        <v>5.0574717279058197</v>
      </c>
      <c r="D36" s="839">
        <v>6.4473283878339602</v>
      </c>
      <c r="E36" s="838">
        <v>5.2380351891634298</v>
      </c>
      <c r="F36" s="838">
        <v>4.5812739273139895</v>
      </c>
      <c r="G36" s="839">
        <v>5.0049999999999999</v>
      </c>
      <c r="H36" s="839">
        <v>6.3434908263620002</v>
      </c>
      <c r="I36" s="839">
        <v>3.1305763439589898</v>
      </c>
      <c r="J36" s="839">
        <v>4.9000000000000004</v>
      </c>
      <c r="K36" s="839">
        <v>0.61995649508625994</v>
      </c>
      <c r="L36" s="839">
        <v>0.396080169318278</v>
      </c>
      <c r="M36" s="1263">
        <v>0.53800000000000003</v>
      </c>
      <c r="N36" s="839">
        <v>0.74810804077489701</v>
      </c>
      <c r="O36" s="839">
        <v>0.56469352488693592</v>
      </c>
      <c r="P36" s="839">
        <v>0.71899999999999997</v>
      </c>
      <c r="Q36" s="839">
        <v>0.58760620605853797</v>
      </c>
      <c r="R36" s="839">
        <v>0.39601459423676394</v>
      </c>
      <c r="S36" s="839">
        <v>0.502</v>
      </c>
      <c r="T36" s="837" t="s">
        <v>37</v>
      </c>
      <c r="U36" s="837" t="s">
        <v>37</v>
      </c>
      <c r="V36" s="837" t="s">
        <v>37</v>
      </c>
      <c r="W36" s="837" t="s">
        <v>37</v>
      </c>
      <c r="X36" s="837" t="s">
        <v>37</v>
      </c>
      <c r="Y36" s="837" t="s">
        <v>37</v>
      </c>
      <c r="Z36" s="839">
        <v>1.16690283795213</v>
      </c>
      <c r="AA36" s="839">
        <v>0.76797251700364</v>
      </c>
      <c r="AB36" s="839">
        <v>1.008</v>
      </c>
      <c r="AC36" s="839">
        <v>0.62833208200022006</v>
      </c>
      <c r="AD36" s="839">
        <v>0.30679371268899203</v>
      </c>
      <c r="AE36" s="839">
        <v>0.53800000000000003</v>
      </c>
      <c r="AF36" s="839">
        <v>0.485438047968204</v>
      </c>
      <c r="AG36" s="839">
        <v>0.77891840617934893</v>
      </c>
      <c r="AH36" s="839">
        <v>0.628</v>
      </c>
      <c r="AI36" s="839">
        <v>0.755670395064996</v>
      </c>
      <c r="AJ36" s="839">
        <v>0.94842162170975608</v>
      </c>
      <c r="AK36" s="839">
        <v>0.86399999999999999</v>
      </c>
      <c r="AL36" s="839">
        <v>0.90730302839818999</v>
      </c>
      <c r="AM36" s="839">
        <v>0.65166925393050301</v>
      </c>
      <c r="AN36" s="839">
        <v>0.80300000000000005</v>
      </c>
      <c r="AO36" s="837" t="s">
        <v>37</v>
      </c>
      <c r="AP36" s="837" t="s">
        <v>37</v>
      </c>
      <c r="AQ36" s="837" t="s">
        <v>37</v>
      </c>
      <c r="AR36" s="839">
        <v>0.353598394603581</v>
      </c>
      <c r="AS36" s="839">
        <v>0.29565945177226999</v>
      </c>
      <c r="AT36" s="839">
        <v>0.318</v>
      </c>
      <c r="AU36" s="839">
        <v>1.4730000000000001</v>
      </c>
      <c r="AV36" s="839">
        <v>1.266</v>
      </c>
      <c r="AW36" s="839">
        <v>1.4890000000000001</v>
      </c>
      <c r="AX36" s="1223"/>
      <c r="AY36" s="152"/>
      <c r="AZ36" s="26"/>
    </row>
    <row r="37" spans="1:52" ht="6" customHeight="1" x14ac:dyDescent="0.2">
      <c r="A37" s="1224"/>
      <c r="B37" s="1090"/>
      <c r="C37" s="1090"/>
      <c r="D37" s="1090"/>
      <c r="E37" s="1090"/>
      <c r="F37" s="1090"/>
      <c r="G37" s="1090"/>
      <c r="H37" s="1090"/>
      <c r="I37" s="1090"/>
      <c r="J37" s="1090"/>
      <c r="K37" s="1090"/>
      <c r="L37" s="1090"/>
      <c r="M37" s="1090"/>
      <c r="N37" s="1090"/>
      <c r="O37" s="1090"/>
      <c r="P37" s="1090"/>
      <c r="Q37" s="1090"/>
      <c r="R37" s="1090"/>
      <c r="S37" s="1090"/>
      <c r="T37" s="1090"/>
      <c r="U37" s="1090"/>
      <c r="V37" s="1090"/>
      <c r="W37" s="1090"/>
      <c r="X37" s="1090"/>
      <c r="Y37" s="1090"/>
      <c r="Z37" s="1090"/>
      <c r="AA37" s="1090"/>
      <c r="AB37" s="1090"/>
      <c r="AC37" s="1090"/>
      <c r="AD37" s="1090"/>
      <c r="AE37" s="1090"/>
      <c r="AF37" s="1090"/>
      <c r="AG37" s="1090"/>
      <c r="AH37" s="1090"/>
      <c r="AI37" s="1090"/>
      <c r="AJ37" s="1090"/>
      <c r="AK37" s="1090"/>
      <c r="AL37" s="1090"/>
      <c r="AM37" s="1090"/>
      <c r="AN37" s="1090"/>
      <c r="AO37" s="1090"/>
      <c r="AP37" s="1090"/>
      <c r="AQ37" s="1090"/>
      <c r="AR37" s="1090"/>
      <c r="AS37" s="1090"/>
      <c r="AT37" s="1090"/>
      <c r="AU37" s="1090"/>
      <c r="AV37" s="1090"/>
      <c r="AW37" s="1090"/>
    </row>
    <row r="38" spans="1:52" s="72" customFormat="1" ht="12.75" customHeight="1" x14ac:dyDescent="0.2">
      <c r="A38" s="1340" t="s">
        <v>269</v>
      </c>
      <c r="B38" s="1340"/>
      <c r="C38" s="1340"/>
      <c r="D38" s="1340"/>
      <c r="E38" s="1340"/>
      <c r="F38" s="1340"/>
      <c r="G38" s="1340"/>
      <c r="H38" s="1340"/>
      <c r="I38" s="1340"/>
      <c r="J38" s="1340"/>
      <c r="K38" s="1340"/>
      <c r="L38" s="1340"/>
      <c r="M38" s="1340"/>
      <c r="N38" s="1340"/>
      <c r="O38" s="1340"/>
      <c r="P38" s="1340"/>
      <c r="Q38" s="1340"/>
      <c r="R38" s="1340"/>
      <c r="S38" s="1340"/>
      <c r="T38" s="1340"/>
      <c r="U38" s="1340"/>
      <c r="V38" s="1340"/>
      <c r="W38" s="1340"/>
      <c r="X38" s="1340"/>
      <c r="Y38" s="1340"/>
      <c r="Z38" s="1340"/>
      <c r="AA38" s="1340"/>
      <c r="AB38" s="1340"/>
      <c r="AC38" s="1340"/>
      <c r="AD38" s="1340"/>
      <c r="AE38" s="1340"/>
      <c r="AF38" s="1340"/>
      <c r="AG38" s="1340"/>
      <c r="AH38" s="1340"/>
      <c r="AI38" s="1340"/>
      <c r="AJ38" s="1340"/>
      <c r="AK38" s="1340"/>
      <c r="AL38" s="1340"/>
      <c r="AM38" s="1340"/>
      <c r="AN38" s="1340"/>
      <c r="AO38" s="1340"/>
      <c r="AP38" s="1340"/>
      <c r="AQ38" s="1340"/>
      <c r="AR38" s="1340"/>
      <c r="AS38" s="1340"/>
      <c r="AT38" s="1340"/>
      <c r="AU38" s="1340"/>
      <c r="AV38" s="1340"/>
      <c r="AW38" s="1340"/>
    </row>
    <row r="39" spans="1:52" s="72" customFormat="1" ht="12.75" customHeight="1" x14ac:dyDescent="0.2">
      <c r="A39" s="1340" t="s">
        <v>338</v>
      </c>
      <c r="B39" s="1340"/>
      <c r="C39" s="1340"/>
      <c r="D39" s="1340"/>
      <c r="E39" s="1340"/>
      <c r="F39" s="1340"/>
      <c r="G39" s="1340"/>
      <c r="H39" s="1340"/>
      <c r="I39" s="1340"/>
      <c r="J39" s="1340"/>
      <c r="K39" s="1340"/>
      <c r="L39" s="1340"/>
      <c r="M39" s="1340"/>
      <c r="N39" s="1340"/>
      <c r="O39" s="1340"/>
      <c r="P39" s="1340"/>
      <c r="Q39" s="1340"/>
      <c r="R39" s="1340"/>
      <c r="S39" s="1340"/>
      <c r="T39" s="1340"/>
      <c r="U39" s="1340"/>
      <c r="V39" s="1340"/>
      <c r="W39" s="1340"/>
      <c r="X39" s="1340"/>
      <c r="Y39" s="1340"/>
      <c r="Z39" s="1340"/>
      <c r="AA39" s="1340"/>
      <c r="AB39" s="1340"/>
      <c r="AC39" s="1340"/>
      <c r="AD39" s="1340"/>
      <c r="AE39" s="1340"/>
      <c r="AF39" s="1340"/>
      <c r="AG39" s="1340"/>
      <c r="AH39" s="1340"/>
      <c r="AI39" s="1340"/>
      <c r="AJ39" s="1340"/>
      <c r="AK39" s="1340"/>
      <c r="AL39" s="1340"/>
      <c r="AM39" s="1340"/>
      <c r="AN39" s="1340"/>
      <c r="AO39" s="1340"/>
      <c r="AP39" s="1340"/>
      <c r="AQ39" s="1340"/>
      <c r="AR39" s="1340"/>
      <c r="AS39" s="1340"/>
      <c r="AT39" s="1340"/>
      <c r="AU39" s="1340"/>
      <c r="AV39" s="1340"/>
      <c r="AW39" s="1340"/>
    </row>
    <row r="40" spans="1:52" s="72" customFormat="1" ht="12.75" customHeight="1" x14ac:dyDescent="0.2">
      <c r="A40" s="1340" t="s">
        <v>264</v>
      </c>
      <c r="B40" s="1340"/>
      <c r="C40" s="1340"/>
      <c r="D40" s="1340"/>
      <c r="E40" s="1340"/>
      <c r="F40" s="1340"/>
      <c r="G40" s="1340"/>
      <c r="H40" s="1340"/>
      <c r="I40" s="1340"/>
      <c r="J40" s="1340"/>
      <c r="K40" s="1340"/>
      <c r="L40" s="1340"/>
      <c r="M40" s="1340"/>
      <c r="N40" s="1340"/>
      <c r="O40" s="1340"/>
      <c r="P40" s="1340"/>
      <c r="Q40" s="1340"/>
      <c r="R40" s="1340"/>
      <c r="S40" s="1340"/>
      <c r="T40" s="1340"/>
      <c r="U40" s="1340"/>
      <c r="V40" s="1340"/>
      <c r="W40" s="1340"/>
      <c r="X40" s="1340"/>
      <c r="Y40" s="1340"/>
      <c r="Z40" s="1340"/>
      <c r="AA40" s="1340"/>
      <c r="AB40" s="1340"/>
      <c r="AC40" s="1340"/>
      <c r="AD40" s="1340"/>
      <c r="AE40" s="1340"/>
      <c r="AF40" s="1340"/>
      <c r="AG40" s="1340"/>
      <c r="AH40" s="1340"/>
      <c r="AI40" s="1340"/>
      <c r="AJ40" s="1340"/>
      <c r="AK40" s="1340"/>
      <c r="AL40" s="1340"/>
      <c r="AM40" s="1340"/>
      <c r="AN40" s="1340"/>
      <c r="AO40" s="1340"/>
      <c r="AP40" s="1340"/>
      <c r="AQ40" s="1340"/>
      <c r="AR40" s="1340"/>
      <c r="AS40" s="1340"/>
      <c r="AT40" s="1340"/>
      <c r="AU40" s="1340"/>
      <c r="AV40" s="1340"/>
      <c r="AW40" s="1340"/>
    </row>
    <row r="41" spans="1:52" s="72" customFormat="1" ht="12.75" customHeight="1" x14ac:dyDescent="0.2">
      <c r="A41" s="1340" t="s">
        <v>378</v>
      </c>
      <c r="B41" s="1340"/>
      <c r="C41" s="1340"/>
      <c r="D41" s="1340"/>
      <c r="E41" s="1340"/>
      <c r="F41" s="1340"/>
      <c r="G41" s="1340"/>
      <c r="H41" s="1340"/>
      <c r="I41" s="1340"/>
      <c r="J41" s="1340"/>
      <c r="K41" s="1340"/>
      <c r="L41" s="1340"/>
      <c r="M41" s="1340"/>
      <c r="N41" s="1340"/>
      <c r="O41" s="1340"/>
      <c r="P41" s="1340"/>
      <c r="Q41" s="1340"/>
      <c r="R41" s="1340"/>
      <c r="S41" s="1340"/>
      <c r="T41" s="1340"/>
      <c r="U41" s="1340"/>
      <c r="V41" s="1340"/>
      <c r="W41" s="1340"/>
      <c r="X41" s="1340"/>
      <c r="Y41" s="1340"/>
      <c r="Z41" s="1340"/>
      <c r="AA41" s="1340"/>
      <c r="AB41" s="1340"/>
      <c r="AC41" s="1340"/>
      <c r="AD41" s="1340"/>
      <c r="AE41" s="1340"/>
      <c r="AF41" s="1340"/>
      <c r="AG41" s="1340"/>
      <c r="AH41" s="1340"/>
      <c r="AI41" s="1340"/>
      <c r="AJ41" s="1340"/>
      <c r="AK41" s="1340"/>
      <c r="AL41" s="1340"/>
      <c r="AM41" s="1340"/>
      <c r="AN41" s="1340"/>
      <c r="AO41" s="1340"/>
      <c r="AP41" s="1340"/>
      <c r="AQ41" s="1340"/>
      <c r="AR41" s="1340"/>
      <c r="AS41" s="1340"/>
      <c r="AT41" s="1340"/>
      <c r="AU41" s="1340"/>
      <c r="AV41" s="1340"/>
      <c r="AW41" s="1340"/>
    </row>
    <row r="42" spans="1:52" ht="12.75" customHeight="1" x14ac:dyDescent="0.2">
      <c r="A42" s="1340" t="s">
        <v>375</v>
      </c>
      <c r="B42" s="1340"/>
      <c r="C42" s="1340"/>
      <c r="D42" s="1340"/>
      <c r="E42" s="1340"/>
      <c r="F42" s="1340"/>
      <c r="G42" s="1340"/>
      <c r="H42" s="1340"/>
      <c r="I42" s="1340"/>
      <c r="J42" s="1340"/>
      <c r="K42" s="1340"/>
      <c r="L42" s="1340"/>
      <c r="M42" s="1340"/>
      <c r="N42" s="1340"/>
      <c r="O42" s="1340"/>
      <c r="P42" s="1340"/>
      <c r="Q42" s="1340"/>
      <c r="R42" s="1340"/>
      <c r="S42" s="1340"/>
      <c r="T42" s="1340"/>
      <c r="U42" s="1340"/>
      <c r="V42" s="1340"/>
      <c r="W42" s="1340"/>
      <c r="X42" s="1340"/>
      <c r="Y42" s="1340"/>
      <c r="Z42" s="1340"/>
      <c r="AA42" s="1340"/>
      <c r="AB42" s="1340"/>
      <c r="AC42" s="1340"/>
      <c r="AD42" s="1340"/>
      <c r="AE42" s="1340"/>
      <c r="AF42" s="1340"/>
      <c r="AG42" s="1340"/>
      <c r="AH42" s="1340"/>
      <c r="AI42" s="1340"/>
      <c r="AJ42" s="1340"/>
      <c r="AK42" s="1340"/>
      <c r="AL42" s="1340"/>
      <c r="AM42" s="1340"/>
      <c r="AN42" s="1340"/>
      <c r="AO42" s="1340"/>
      <c r="AP42" s="1340"/>
      <c r="AQ42" s="1340"/>
      <c r="AR42" s="1340"/>
      <c r="AS42" s="1340"/>
      <c r="AT42" s="1340"/>
      <c r="AU42" s="1340"/>
      <c r="AV42" s="1340"/>
      <c r="AW42" s="1340"/>
    </row>
    <row r="43" spans="1:52" ht="12.75" customHeight="1" x14ac:dyDescent="0.2">
      <c r="A43" s="1340" t="s">
        <v>376</v>
      </c>
      <c r="B43" s="1340"/>
      <c r="C43" s="1340"/>
      <c r="D43" s="1340"/>
      <c r="E43" s="1340"/>
      <c r="F43" s="1340"/>
      <c r="G43" s="1340"/>
      <c r="H43" s="1340"/>
      <c r="I43" s="1340"/>
      <c r="J43" s="1340"/>
      <c r="K43" s="1340"/>
      <c r="L43" s="1340"/>
      <c r="M43" s="1340"/>
      <c r="N43" s="1340"/>
      <c r="O43" s="1340"/>
      <c r="P43" s="1340"/>
      <c r="Q43" s="1340"/>
      <c r="R43" s="1340"/>
      <c r="S43" s="1340"/>
      <c r="T43" s="1340"/>
      <c r="U43" s="1340"/>
      <c r="V43" s="1340"/>
      <c r="W43" s="1340"/>
      <c r="X43" s="1340"/>
      <c r="Y43" s="1340"/>
      <c r="Z43" s="1340"/>
      <c r="AA43" s="1340"/>
      <c r="AB43" s="1340"/>
      <c r="AC43" s="1340"/>
      <c r="AD43" s="1340"/>
      <c r="AE43" s="1340"/>
      <c r="AF43" s="1340"/>
      <c r="AG43" s="1340"/>
      <c r="AH43" s="1340"/>
      <c r="AI43" s="1340"/>
      <c r="AJ43" s="1340"/>
      <c r="AK43" s="1340"/>
      <c r="AL43" s="1340"/>
      <c r="AM43" s="1340"/>
      <c r="AN43" s="1340"/>
      <c r="AO43" s="1340"/>
      <c r="AP43" s="1340"/>
      <c r="AQ43" s="1340"/>
      <c r="AR43" s="1340"/>
      <c r="AS43" s="1340"/>
      <c r="AT43" s="1340"/>
      <c r="AU43" s="1340"/>
      <c r="AV43" s="1340"/>
      <c r="AW43" s="1340"/>
    </row>
    <row r="44" spans="1:52" ht="6" customHeight="1" x14ac:dyDescent="0.2">
      <c r="A44" s="484" t="s">
        <v>39</v>
      </c>
      <c r="B44" s="1195"/>
      <c r="C44" s="1195"/>
      <c r="D44" s="1195"/>
      <c r="E44" s="1195"/>
      <c r="F44" s="1195"/>
      <c r="G44" s="1195"/>
      <c r="H44" s="1195"/>
      <c r="I44" s="1195"/>
      <c r="J44" s="1195"/>
      <c r="K44" s="1195"/>
      <c r="L44" s="1195"/>
      <c r="M44" s="1195"/>
      <c r="N44" s="1195"/>
      <c r="O44" s="1195"/>
      <c r="P44" s="1195"/>
      <c r="T44" s="746"/>
    </row>
    <row r="45" spans="1:52" ht="12.75" customHeight="1" x14ac:dyDescent="0.2">
      <c r="A45" s="1340" t="s">
        <v>194</v>
      </c>
      <c r="B45" s="1340"/>
      <c r="C45" s="1340"/>
      <c r="D45" s="1340"/>
      <c r="E45" s="1340"/>
      <c r="F45" s="1340"/>
      <c r="G45" s="1340"/>
      <c r="H45" s="1340"/>
      <c r="I45" s="1340"/>
      <c r="J45" s="1340"/>
      <c r="K45" s="1340"/>
      <c r="L45" s="1340"/>
      <c r="M45" s="1340"/>
      <c r="N45" s="1340"/>
      <c r="O45" s="1340"/>
      <c r="P45" s="1340"/>
      <c r="Q45" s="1340"/>
      <c r="R45" s="1340"/>
      <c r="S45" s="1340"/>
      <c r="T45" s="1340"/>
      <c r="U45" s="1340"/>
      <c r="V45" s="1340"/>
      <c r="W45" s="1340"/>
      <c r="X45" s="1340"/>
      <c r="Y45" s="1340"/>
      <c r="Z45" s="1340"/>
      <c r="AA45" s="1340"/>
      <c r="AB45" s="1340"/>
      <c r="AC45" s="1340"/>
      <c r="AD45" s="1340"/>
      <c r="AE45" s="1340"/>
      <c r="AF45" s="1340"/>
      <c r="AG45" s="1340"/>
      <c r="AH45" s="1340"/>
      <c r="AI45" s="1340"/>
      <c r="AJ45" s="1340"/>
      <c r="AK45" s="1340"/>
      <c r="AL45" s="1340"/>
      <c r="AM45" s="1340"/>
      <c r="AN45" s="1340"/>
      <c r="AO45" s="1340"/>
      <c r="AP45" s="1340"/>
      <c r="AQ45" s="1340"/>
      <c r="AR45" s="1340"/>
      <c r="AS45" s="1340"/>
      <c r="AT45" s="1340"/>
      <c r="AU45" s="1340"/>
      <c r="AV45" s="1340"/>
      <c r="AW45" s="1340"/>
    </row>
    <row r="47" spans="1:52" x14ac:dyDescent="0.2">
      <c r="B47" s="838"/>
      <c r="C47" s="838"/>
      <c r="D47" s="838"/>
      <c r="E47" s="459"/>
      <c r="AJ47" s="179"/>
    </row>
    <row r="48" spans="1:52" x14ac:dyDescent="0.2">
      <c r="B48" s="838"/>
      <c r="C48" s="838"/>
      <c r="D48" s="838"/>
      <c r="E48" s="459"/>
    </row>
    <row r="49" spans="2:5" x14ac:dyDescent="0.2">
      <c r="B49" s="76"/>
      <c r="C49" s="76"/>
      <c r="D49" s="76"/>
      <c r="E49" s="185"/>
    </row>
  </sheetData>
  <mergeCells count="25">
    <mergeCell ref="A42:AW42"/>
    <mergeCell ref="A43:AW43"/>
    <mergeCell ref="A45:AW45"/>
    <mergeCell ref="AR3:AT3"/>
    <mergeCell ref="AU3:AW3"/>
    <mergeCell ref="A38:AW38"/>
    <mergeCell ref="A39:AW39"/>
    <mergeCell ref="A40:AW40"/>
    <mergeCell ref="A41:AW41"/>
    <mergeCell ref="Z3:AB3"/>
    <mergeCell ref="AC3:AE3"/>
    <mergeCell ref="AF3:AH3"/>
    <mergeCell ref="AI3:AK3"/>
    <mergeCell ref="AL3:AN3"/>
    <mergeCell ref="AO3:AQ3"/>
    <mergeCell ref="O1:U1"/>
    <mergeCell ref="A2:AW2"/>
    <mergeCell ref="B3:D3"/>
    <mergeCell ref="E3:G3"/>
    <mergeCell ref="H3:J3"/>
    <mergeCell ref="K3:M3"/>
    <mergeCell ref="N3:P3"/>
    <mergeCell ref="Q3:S3"/>
    <mergeCell ref="T3:V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3"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BI32"/>
  <sheetViews>
    <sheetView workbookViewId="0">
      <pane ySplit="4" topLeftCell="A5" activePane="bottomLeft" state="frozen"/>
      <selection activeCell="K27" sqref="K27"/>
      <selection pane="bottomLeft" activeCell="D9" sqref="D9:D14"/>
    </sheetView>
  </sheetViews>
  <sheetFormatPr defaultColWidth="8.85546875" defaultRowHeight="12.75" x14ac:dyDescent="0.2"/>
  <cols>
    <col min="1" max="1" width="6.7109375" style="1199" customWidth="1"/>
    <col min="2" max="49" width="4.7109375" style="1199" customWidth="1"/>
    <col min="50" max="57" width="8.7109375" style="1199" customWidth="1"/>
    <col min="58" max="16384" width="8.85546875" style="1199"/>
  </cols>
  <sheetData>
    <row r="1" spans="1:61" ht="30" customHeight="1" x14ac:dyDescent="0.25">
      <c r="A1" s="84"/>
      <c r="B1" s="1195"/>
      <c r="C1" s="1195"/>
      <c r="D1" s="1195"/>
      <c r="E1" s="1195"/>
      <c r="F1" s="1195"/>
      <c r="G1" s="1195"/>
      <c r="H1" s="1195"/>
      <c r="I1" s="1195"/>
      <c r="J1" s="1195"/>
      <c r="K1" s="1195"/>
      <c r="L1" s="1195"/>
      <c r="M1" s="1195"/>
      <c r="N1" s="1195"/>
      <c r="O1" s="1311" t="s">
        <v>328</v>
      </c>
      <c r="P1" s="1311"/>
      <c r="Q1" s="1312"/>
      <c r="R1" s="1312"/>
      <c r="S1" s="1312"/>
      <c r="T1" s="1322"/>
      <c r="U1" s="1322"/>
      <c r="V1" s="1192"/>
      <c r="W1" s="1195"/>
      <c r="X1" s="1195"/>
      <c r="Y1" s="1195"/>
      <c r="Z1" s="1195"/>
      <c r="AA1" s="1195"/>
      <c r="AB1" s="1195"/>
    </row>
    <row r="2" spans="1:61" s="1200" customFormat="1" ht="15" customHeight="1" x14ac:dyDescent="0.2">
      <c r="A2" s="1317" t="s">
        <v>411</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1317"/>
      <c r="AO2" s="1317"/>
      <c r="AP2" s="1317"/>
      <c r="AQ2" s="1317"/>
      <c r="AR2" s="1317"/>
      <c r="AS2" s="1317"/>
      <c r="AT2" s="1317"/>
      <c r="AU2" s="1317"/>
      <c r="AV2" s="1317"/>
      <c r="AW2" s="1317"/>
    </row>
    <row r="3" spans="1:61" s="1197" customFormat="1" ht="42.75" customHeight="1" x14ac:dyDescent="0.2">
      <c r="A3" s="1193"/>
      <c r="B3" s="1373" t="s">
        <v>179</v>
      </c>
      <c r="C3" s="1373"/>
      <c r="D3" s="1373"/>
      <c r="E3" s="1373" t="s">
        <v>44</v>
      </c>
      <c r="F3" s="1373"/>
      <c r="G3" s="1373"/>
      <c r="H3" s="1373" t="s">
        <v>45</v>
      </c>
      <c r="I3" s="1373"/>
      <c r="J3" s="1373"/>
      <c r="K3" s="1373" t="s">
        <v>219</v>
      </c>
      <c r="L3" s="1373"/>
      <c r="M3" s="1373"/>
      <c r="N3" s="1373" t="s">
        <v>405</v>
      </c>
      <c r="O3" s="1373"/>
      <c r="P3" s="1373"/>
      <c r="Q3" s="1381" t="s">
        <v>159</v>
      </c>
      <c r="R3" s="1381"/>
      <c r="S3" s="1381"/>
      <c r="T3" s="1373" t="s">
        <v>46</v>
      </c>
      <c r="U3" s="1373"/>
      <c r="V3" s="1373"/>
      <c r="W3" s="1373" t="s">
        <v>47</v>
      </c>
      <c r="X3" s="1373"/>
      <c r="Y3" s="1373"/>
      <c r="Z3" s="1373" t="s">
        <v>48</v>
      </c>
      <c r="AA3" s="1373"/>
      <c r="AB3" s="1373"/>
      <c r="AC3" s="1373" t="s">
        <v>408</v>
      </c>
      <c r="AD3" s="1373"/>
      <c r="AE3" s="1373"/>
      <c r="AF3" s="1381" t="s">
        <v>263</v>
      </c>
      <c r="AG3" s="1381"/>
      <c r="AH3" s="1381"/>
      <c r="AI3" s="1381" t="s">
        <v>334</v>
      </c>
      <c r="AJ3" s="1381"/>
      <c r="AK3" s="1381"/>
      <c r="AL3" s="1373" t="s">
        <v>49</v>
      </c>
      <c r="AM3" s="1373"/>
      <c r="AN3" s="1373"/>
      <c r="AO3" s="1373" t="s">
        <v>50</v>
      </c>
      <c r="AP3" s="1373"/>
      <c r="AQ3" s="1373"/>
      <c r="AR3" s="1373" t="s">
        <v>43</v>
      </c>
      <c r="AS3" s="1373"/>
      <c r="AT3" s="1373"/>
      <c r="AU3" s="1373" t="s">
        <v>333</v>
      </c>
      <c r="AV3" s="1373"/>
      <c r="AW3" s="1373"/>
    </row>
    <row r="4" spans="1:61" s="1197" customFormat="1" ht="15" customHeight="1" x14ac:dyDescent="0.2">
      <c r="A4" s="1193" t="s">
        <v>39</v>
      </c>
      <c r="B4" s="1196" t="s">
        <v>180</v>
      </c>
      <c r="C4" s="1196" t="s">
        <v>181</v>
      </c>
      <c r="D4" s="1196" t="s">
        <v>382</v>
      </c>
      <c r="E4" s="1196" t="s">
        <v>180</v>
      </c>
      <c r="F4" s="1196" t="s">
        <v>181</v>
      </c>
      <c r="G4" s="1196" t="s">
        <v>382</v>
      </c>
      <c r="H4" s="1196" t="s">
        <v>180</v>
      </c>
      <c r="I4" s="1196" t="s">
        <v>181</v>
      </c>
      <c r="J4" s="1196" t="s">
        <v>382</v>
      </c>
      <c r="K4" s="1196" t="s">
        <v>180</v>
      </c>
      <c r="L4" s="1196" t="s">
        <v>181</v>
      </c>
      <c r="M4" s="1196" t="s">
        <v>382</v>
      </c>
      <c r="N4" s="1196" t="s">
        <v>180</v>
      </c>
      <c r="O4" s="1196" t="s">
        <v>181</v>
      </c>
      <c r="P4" s="1196" t="s">
        <v>382</v>
      </c>
      <c r="Q4" s="1196" t="s">
        <v>180</v>
      </c>
      <c r="R4" s="1196" t="s">
        <v>181</v>
      </c>
      <c r="S4" s="1196" t="s">
        <v>382</v>
      </c>
      <c r="T4" s="1196" t="s">
        <v>180</v>
      </c>
      <c r="U4" s="1196" t="s">
        <v>181</v>
      </c>
      <c r="V4" s="1196" t="s">
        <v>382</v>
      </c>
      <c r="W4" s="1196" t="s">
        <v>180</v>
      </c>
      <c r="X4" s="1196" t="s">
        <v>181</v>
      </c>
      <c r="Y4" s="1196" t="s">
        <v>382</v>
      </c>
      <c r="Z4" s="1196" t="s">
        <v>180</v>
      </c>
      <c r="AA4" s="1196" t="s">
        <v>181</v>
      </c>
      <c r="AB4" s="1196" t="s">
        <v>382</v>
      </c>
      <c r="AC4" s="1196" t="s">
        <v>180</v>
      </c>
      <c r="AD4" s="1196" t="s">
        <v>181</v>
      </c>
      <c r="AE4" s="1196" t="s">
        <v>382</v>
      </c>
      <c r="AF4" s="1196" t="s">
        <v>180</v>
      </c>
      <c r="AG4" s="1196" t="s">
        <v>181</v>
      </c>
      <c r="AH4" s="1196" t="s">
        <v>382</v>
      </c>
      <c r="AI4" s="1196" t="s">
        <v>180</v>
      </c>
      <c r="AJ4" s="1196" t="s">
        <v>181</v>
      </c>
      <c r="AK4" s="1196" t="s">
        <v>382</v>
      </c>
      <c r="AL4" s="1196" t="s">
        <v>180</v>
      </c>
      <c r="AM4" s="1196" t="s">
        <v>181</v>
      </c>
      <c r="AN4" s="1196" t="s">
        <v>382</v>
      </c>
      <c r="AO4" s="1196" t="s">
        <v>180</v>
      </c>
      <c r="AP4" s="1196" t="s">
        <v>181</v>
      </c>
      <c r="AQ4" s="1196" t="s">
        <v>382</v>
      </c>
      <c r="AR4" s="1196" t="s">
        <v>180</v>
      </c>
      <c r="AS4" s="1196" t="s">
        <v>181</v>
      </c>
      <c r="AT4" s="1196" t="s">
        <v>382</v>
      </c>
      <c r="AU4" s="1196" t="s">
        <v>180</v>
      </c>
      <c r="AV4" s="1196" t="s">
        <v>181</v>
      </c>
      <c r="AW4" s="1196" t="s">
        <v>382</v>
      </c>
    </row>
    <row r="5" spans="1:61" ht="6" customHeight="1" x14ac:dyDescent="0.2">
      <c r="A5" s="1203"/>
      <c r="B5" s="1210"/>
      <c r="C5" s="1210"/>
      <c r="D5" s="1210"/>
      <c r="E5" s="1210"/>
      <c r="F5" s="1210"/>
      <c r="G5" s="1210"/>
      <c r="H5" s="1210"/>
      <c r="I5" s="1210"/>
      <c r="J5" s="1210"/>
      <c r="K5" s="1204"/>
      <c r="L5" s="1204"/>
      <c r="M5" s="1204"/>
      <c r="N5" s="1210"/>
      <c r="O5" s="1210"/>
      <c r="P5" s="1210"/>
      <c r="Q5" s="1210"/>
      <c r="R5" s="1210"/>
      <c r="S5" s="1210"/>
      <c r="T5" s="1210"/>
      <c r="U5" s="1210"/>
      <c r="V5" s="1210"/>
      <c r="W5" s="1210"/>
      <c r="X5" s="1221"/>
      <c r="Y5" s="1221"/>
      <c r="Z5" s="1210"/>
      <c r="AA5" s="1210"/>
      <c r="AB5" s="1210"/>
      <c r="AC5" s="1210"/>
      <c r="AD5" s="1210"/>
      <c r="AE5" s="1210"/>
      <c r="AF5" s="1204"/>
      <c r="AG5" s="1204"/>
      <c r="AH5" s="1204"/>
      <c r="AI5" s="1204"/>
      <c r="AJ5" s="1204"/>
      <c r="AK5" s="1204"/>
      <c r="AL5" s="1210"/>
      <c r="AM5" s="1210"/>
      <c r="AN5" s="1210"/>
      <c r="AO5" s="1210"/>
      <c r="AP5" s="1210"/>
      <c r="AQ5" s="1210"/>
      <c r="AR5" s="1210"/>
      <c r="AS5" s="1210"/>
      <c r="AT5" s="1210"/>
      <c r="AU5" s="1210"/>
      <c r="AV5" s="1210"/>
      <c r="AW5" s="75"/>
      <c r="AX5" s="1195"/>
      <c r="AY5" s="1195"/>
      <c r="AZ5" s="1195"/>
      <c r="BA5" s="1195"/>
      <c r="BB5" s="1195"/>
      <c r="BC5" s="32"/>
      <c r="BD5" s="1195"/>
      <c r="BE5" s="1195"/>
      <c r="BF5" s="1195"/>
      <c r="BG5" s="1195"/>
      <c r="BH5" s="1195"/>
      <c r="BI5" s="1195"/>
    </row>
    <row r="6" spans="1:61" ht="12.75" customHeight="1" x14ac:dyDescent="0.2">
      <c r="A6" s="484">
        <v>2004</v>
      </c>
      <c r="B6" s="81">
        <v>15.249000000000001</v>
      </c>
      <c r="C6" s="81">
        <v>11.378</v>
      </c>
      <c r="D6" s="81">
        <v>13.369</v>
      </c>
      <c r="E6" s="81">
        <v>13.417951417010087</v>
      </c>
      <c r="F6" s="81">
        <v>9.6012127791791784</v>
      </c>
      <c r="G6" s="81"/>
      <c r="H6" s="81">
        <v>10.656194987134006</v>
      </c>
      <c r="I6" s="81">
        <v>6.7460357307416521</v>
      </c>
      <c r="J6" s="81"/>
      <c r="K6" s="675" t="s">
        <v>37</v>
      </c>
      <c r="L6" s="675" t="s">
        <v>37</v>
      </c>
      <c r="M6" s="675" t="s">
        <v>37</v>
      </c>
      <c r="N6" s="81">
        <v>1.6542803996577946</v>
      </c>
      <c r="O6" s="81">
        <v>1.8550634038486531</v>
      </c>
      <c r="P6" s="81"/>
      <c r="Q6" s="81">
        <v>0.38860103626942999</v>
      </c>
      <c r="R6" s="81">
        <v>0.41171088746569101</v>
      </c>
      <c r="S6" s="81"/>
      <c r="T6" s="81">
        <v>0.34542314335060398</v>
      </c>
      <c r="U6" s="81">
        <v>0.41171088746569101</v>
      </c>
      <c r="V6" s="81"/>
      <c r="W6" s="81">
        <v>7.3353518532857528E-2</v>
      </c>
      <c r="X6" s="247" t="s">
        <v>118</v>
      </c>
      <c r="Y6" s="247"/>
      <c r="Z6" s="81">
        <v>1.218739564904002</v>
      </c>
      <c r="AA6" s="81">
        <v>0.68274450138459497</v>
      </c>
      <c r="AB6" s="81"/>
      <c r="AC6" s="81">
        <v>0.69017435671400418</v>
      </c>
      <c r="AD6" s="81">
        <v>0.4</v>
      </c>
      <c r="AE6" s="81"/>
      <c r="AF6" s="675" t="s">
        <v>37</v>
      </c>
      <c r="AG6" s="675" t="s">
        <v>37</v>
      </c>
      <c r="AH6" s="675"/>
      <c r="AI6" s="675" t="s">
        <v>37</v>
      </c>
      <c r="AJ6" s="675" t="s">
        <v>37</v>
      </c>
      <c r="AK6" s="675" t="s">
        <v>37</v>
      </c>
      <c r="AL6" s="81">
        <v>2.7168045475680684</v>
      </c>
      <c r="AM6" s="81">
        <v>2.4403032475115931</v>
      </c>
      <c r="AN6" s="81"/>
      <c r="AO6" s="81">
        <v>0.7046652168654598</v>
      </c>
      <c r="AP6" s="81">
        <v>0.56305277708616985</v>
      </c>
      <c r="AQ6" s="81"/>
      <c r="AR6" s="81">
        <v>1.0558961993443443</v>
      </c>
      <c r="AS6" s="81">
        <v>0.26131850028213527</v>
      </c>
      <c r="AT6" s="81"/>
      <c r="AU6" s="81">
        <v>0.75678886992682814</v>
      </c>
      <c r="AV6" s="81">
        <v>0.69431439559178709</v>
      </c>
      <c r="AW6" s="81"/>
      <c r="AX6" s="1195"/>
      <c r="AY6" s="1195"/>
      <c r="AZ6" s="1195"/>
      <c r="BA6" s="1195"/>
      <c r="BB6" s="1195"/>
      <c r="BC6" s="32"/>
      <c r="BD6" s="1195"/>
      <c r="BE6" s="1195"/>
      <c r="BF6" s="1195"/>
      <c r="BG6" s="1195"/>
      <c r="BH6" s="1195"/>
      <c r="BI6" s="1195"/>
    </row>
    <row r="7" spans="1:61" ht="12.75" customHeight="1" x14ac:dyDescent="0.2">
      <c r="A7" s="484">
        <v>2005</v>
      </c>
      <c r="B7" s="81">
        <v>16.154</v>
      </c>
      <c r="C7" s="81">
        <v>11.672000000000001</v>
      </c>
      <c r="D7" s="81">
        <v>13.968999999999999</v>
      </c>
      <c r="E7" s="81">
        <v>13.775254695297878</v>
      </c>
      <c r="F7" s="81">
        <v>9.900531653808633</v>
      </c>
      <c r="G7" s="81"/>
      <c r="H7" s="81">
        <v>11.658532344774608</v>
      </c>
      <c r="I7" s="81">
        <v>7.3365089964938042</v>
      </c>
      <c r="J7" s="81"/>
      <c r="K7" s="675" t="s">
        <v>37</v>
      </c>
      <c r="L7" s="675" t="s">
        <v>37</v>
      </c>
      <c r="M7" s="675" t="s">
        <v>37</v>
      </c>
      <c r="N7" s="81">
        <v>1.4746226898152293</v>
      </c>
      <c r="O7" s="81">
        <v>1.650188056527627</v>
      </c>
      <c r="P7" s="81"/>
      <c r="Q7" s="81">
        <v>0.38412291933418702</v>
      </c>
      <c r="R7" s="81">
        <v>0.44843049327354301</v>
      </c>
      <c r="S7" s="81"/>
      <c r="T7" s="81">
        <v>0.38395904436860101</v>
      </c>
      <c r="U7" s="81">
        <v>0.44843049327354301</v>
      </c>
      <c r="V7" s="81"/>
      <c r="W7" s="81">
        <v>4.0745568512029401E-2</v>
      </c>
      <c r="X7" s="247" t="s">
        <v>118</v>
      </c>
      <c r="Y7" s="247"/>
      <c r="Z7" s="81">
        <v>0.99805797795564055</v>
      </c>
      <c r="AA7" s="81">
        <v>0.93448774116044986</v>
      </c>
      <c r="AB7" s="81"/>
      <c r="AC7" s="81">
        <v>0.63543849605912461</v>
      </c>
      <c r="AD7" s="81">
        <v>0.4</v>
      </c>
      <c r="AE7" s="81"/>
      <c r="AF7" s="675" t="s">
        <v>37</v>
      </c>
      <c r="AG7" s="675" t="s">
        <v>37</v>
      </c>
      <c r="AH7" s="675"/>
      <c r="AI7" s="675" t="s">
        <v>37</v>
      </c>
      <c r="AJ7" s="675" t="s">
        <v>37</v>
      </c>
      <c r="AK7" s="675" t="s">
        <v>37</v>
      </c>
      <c r="AL7" s="81">
        <v>2.2880396118605901</v>
      </c>
      <c r="AM7" s="81">
        <v>1.5985390114789513</v>
      </c>
      <c r="AN7" s="81"/>
      <c r="AO7" s="81">
        <v>0.45898954804163333</v>
      </c>
      <c r="AP7" s="81">
        <v>0.37115934468390555</v>
      </c>
      <c r="AQ7" s="81"/>
      <c r="AR7" s="81">
        <v>0.82149640297427362</v>
      </c>
      <c r="AS7" s="81">
        <v>0.55304091302098413</v>
      </c>
      <c r="AT7" s="81"/>
      <c r="AU7" s="81">
        <v>0.93219161075493995</v>
      </c>
      <c r="AV7" s="81">
        <v>0.74399548161720208</v>
      </c>
      <c r="AW7" s="81"/>
      <c r="AX7" s="1195"/>
      <c r="AY7" s="1195"/>
      <c r="AZ7" s="1195"/>
      <c r="BA7" s="1195"/>
      <c r="BB7" s="1195"/>
      <c r="BC7" s="32"/>
      <c r="BD7" s="1195"/>
      <c r="BE7" s="1195"/>
      <c r="BF7" s="1195"/>
      <c r="BG7" s="1195"/>
      <c r="BH7" s="1195"/>
      <c r="BI7" s="1195"/>
    </row>
    <row r="8" spans="1:61" ht="12.75" customHeight="1" x14ac:dyDescent="0.2">
      <c r="A8" s="484">
        <v>2006</v>
      </c>
      <c r="B8" s="81">
        <v>15.984</v>
      </c>
      <c r="C8" s="81">
        <v>12.416</v>
      </c>
      <c r="D8" s="81">
        <v>14.238</v>
      </c>
      <c r="E8" s="81">
        <v>13.290416942299569</v>
      </c>
      <c r="F8" s="81">
        <v>10.545321804510326</v>
      </c>
      <c r="G8" s="81"/>
      <c r="H8" s="81">
        <v>12.398013716054288</v>
      </c>
      <c r="I8" s="81">
        <v>7.8099676761408681</v>
      </c>
      <c r="J8" s="81"/>
      <c r="K8" s="675" t="s">
        <v>37</v>
      </c>
      <c r="L8" s="675" t="s">
        <v>37</v>
      </c>
      <c r="M8" s="675" t="s">
        <v>37</v>
      </c>
      <c r="N8" s="81">
        <v>1.7583433778102282</v>
      </c>
      <c r="O8" s="81">
        <v>1.4928146660281776</v>
      </c>
      <c r="P8" s="81"/>
      <c r="Q8" s="81">
        <v>0.46511627906976699</v>
      </c>
      <c r="R8" s="81">
        <v>0.54377379010331695</v>
      </c>
      <c r="S8" s="81"/>
      <c r="T8" s="81">
        <v>0.36194415718717698</v>
      </c>
      <c r="U8" s="81">
        <v>0.48966267682263298</v>
      </c>
      <c r="V8" s="81"/>
      <c r="W8" s="81">
        <v>0.25853154084798302</v>
      </c>
      <c r="X8" s="81">
        <v>0.10875475802066301</v>
      </c>
      <c r="Y8" s="81"/>
      <c r="Z8" s="81">
        <v>1.6761420125284037</v>
      </c>
      <c r="AA8" s="81">
        <v>1.0307987780786703</v>
      </c>
      <c r="AB8" s="81"/>
      <c r="AC8" s="81">
        <v>0.7654740861579945</v>
      </c>
      <c r="AD8" s="81">
        <v>0.2</v>
      </c>
      <c r="AE8" s="81"/>
      <c r="AF8" s="675" t="s">
        <v>37</v>
      </c>
      <c r="AG8" s="675" t="s">
        <v>37</v>
      </c>
      <c r="AH8" s="675"/>
      <c r="AI8" s="675" t="s">
        <v>37</v>
      </c>
      <c r="AJ8" s="675" t="s">
        <v>37</v>
      </c>
      <c r="AK8" s="675" t="s">
        <v>37</v>
      </c>
      <c r="AL8" s="81">
        <v>1.8018189139956711</v>
      </c>
      <c r="AM8" s="81">
        <v>1.7198189588588195</v>
      </c>
      <c r="AN8" s="81"/>
      <c r="AO8" s="81">
        <v>0.43602255395811962</v>
      </c>
      <c r="AP8" s="81">
        <v>0.39825371467621012</v>
      </c>
      <c r="AQ8" s="81"/>
      <c r="AR8" s="81">
        <v>0.70275131652894407</v>
      </c>
      <c r="AS8" s="81">
        <v>0.78084507652328394</v>
      </c>
      <c r="AT8" s="81"/>
      <c r="AU8" s="81">
        <v>0.78971420542748683</v>
      </c>
      <c r="AV8" s="81">
        <v>1.2420056572810683</v>
      </c>
      <c r="AW8" s="81"/>
      <c r="AX8" s="1195"/>
      <c r="AY8" s="1195"/>
      <c r="AZ8" s="1195"/>
      <c r="BA8" s="1195"/>
      <c r="BB8" s="1195"/>
      <c r="BC8" s="1195"/>
      <c r="BD8" s="1195"/>
      <c r="BE8" s="1195"/>
      <c r="BF8" s="1195"/>
      <c r="BG8" s="1195"/>
      <c r="BH8" s="1195"/>
      <c r="BI8" s="1195"/>
    </row>
    <row r="9" spans="1:61" ht="12.75" customHeight="1" x14ac:dyDescent="0.2">
      <c r="A9" s="484">
        <v>2007</v>
      </c>
      <c r="B9" s="81">
        <v>16.466999999999999</v>
      </c>
      <c r="C9" s="81">
        <v>12.568</v>
      </c>
      <c r="D9" s="81">
        <v>14.585000000000001</v>
      </c>
      <c r="E9" s="675" t="s">
        <v>37</v>
      </c>
      <c r="F9" s="675" t="s">
        <v>37</v>
      </c>
      <c r="G9" s="675" t="s">
        <v>37</v>
      </c>
      <c r="H9" s="675" t="s">
        <v>37</v>
      </c>
      <c r="I9" s="675" t="s">
        <v>37</v>
      </c>
      <c r="J9" s="675" t="s">
        <v>37</v>
      </c>
      <c r="K9" s="675" t="s">
        <v>37</v>
      </c>
      <c r="L9" s="675" t="s">
        <v>37</v>
      </c>
      <c r="M9" s="675" t="s">
        <v>37</v>
      </c>
      <c r="N9" s="81">
        <v>1.3050803062980345</v>
      </c>
      <c r="O9" s="81">
        <v>1.691095493479305</v>
      </c>
      <c r="P9" s="81"/>
      <c r="Q9" s="81">
        <v>0.5787805894650413</v>
      </c>
      <c r="R9" s="81">
        <v>0.11975027229181895</v>
      </c>
      <c r="S9" s="81"/>
      <c r="T9" s="675" t="s">
        <v>37</v>
      </c>
      <c r="U9" s="675" t="s">
        <v>37</v>
      </c>
      <c r="V9" s="675" t="s">
        <v>37</v>
      </c>
      <c r="W9" s="675" t="s">
        <v>37</v>
      </c>
      <c r="X9" s="675" t="s">
        <v>37</v>
      </c>
      <c r="Y9" s="675" t="s">
        <v>37</v>
      </c>
      <c r="Z9" s="81">
        <v>1.3763783582339377</v>
      </c>
      <c r="AA9" s="81">
        <v>1.3550446947884951</v>
      </c>
      <c r="AB9" s="81"/>
      <c r="AC9" s="81">
        <v>0.76776363278267201</v>
      </c>
      <c r="AD9" s="81">
        <v>0.5</v>
      </c>
      <c r="AE9" s="81"/>
      <c r="AF9" s="81">
        <v>1.7047231136160788</v>
      </c>
      <c r="AG9" s="81">
        <v>2.1505624847180425</v>
      </c>
      <c r="AH9" s="81"/>
      <c r="AI9" s="675" t="s">
        <v>37</v>
      </c>
      <c r="AJ9" s="675" t="s">
        <v>37</v>
      </c>
      <c r="AK9" s="675" t="s">
        <v>37</v>
      </c>
      <c r="AL9" s="81">
        <v>1.7585358896402183</v>
      </c>
      <c r="AM9" s="81">
        <v>1.7075432457155544</v>
      </c>
      <c r="AN9" s="81"/>
      <c r="AO9" s="81">
        <v>0.56453494656683489</v>
      </c>
      <c r="AP9" s="81">
        <v>0.30754787913600345</v>
      </c>
      <c r="AQ9" s="81"/>
      <c r="AR9" s="81">
        <v>0.85798022045510192</v>
      </c>
      <c r="AS9" s="81">
        <v>0.53738812567039662</v>
      </c>
      <c r="AT9" s="81"/>
      <c r="AU9" s="81">
        <v>0.82608543635993192</v>
      </c>
      <c r="AV9" s="81">
        <v>0.51888222775474546</v>
      </c>
      <c r="AW9" s="81"/>
      <c r="AX9" s="1195"/>
      <c r="AY9" s="1195"/>
      <c r="AZ9" s="1195"/>
      <c r="BA9" s="1195"/>
      <c r="BB9" s="1195"/>
      <c r="BC9" s="1195"/>
      <c r="BD9" s="1195"/>
      <c r="BE9" s="1195"/>
      <c r="BF9" s="1195"/>
      <c r="BG9" s="1195"/>
      <c r="BH9" s="1195"/>
      <c r="BI9" s="1195"/>
    </row>
    <row r="10" spans="1:61" ht="12.75" customHeight="1" x14ac:dyDescent="0.2">
      <c r="A10" s="484">
        <v>2008</v>
      </c>
      <c r="B10" s="81">
        <v>15.76</v>
      </c>
      <c r="C10" s="81">
        <v>12.465999999999999</v>
      </c>
      <c r="D10" s="81">
        <v>14.221</v>
      </c>
      <c r="E10" s="675" t="s">
        <v>37</v>
      </c>
      <c r="F10" s="675" t="s">
        <v>37</v>
      </c>
      <c r="G10" s="675" t="s">
        <v>37</v>
      </c>
      <c r="H10" s="675" t="s">
        <v>37</v>
      </c>
      <c r="I10" s="675" t="s">
        <v>37</v>
      </c>
      <c r="J10" s="675" t="s">
        <v>37</v>
      </c>
      <c r="K10" s="675" t="s">
        <v>37</v>
      </c>
      <c r="L10" s="675" t="s">
        <v>37</v>
      </c>
      <c r="M10" s="675" t="s">
        <v>37</v>
      </c>
      <c r="N10" s="81">
        <v>1.3115422348246999</v>
      </c>
      <c r="O10" s="81">
        <v>1.4485349402270105</v>
      </c>
      <c r="P10" s="81"/>
      <c r="Q10" s="81">
        <v>0.5781311883404805</v>
      </c>
      <c r="R10" s="81">
        <v>0.37658868526307021</v>
      </c>
      <c r="S10" s="81"/>
      <c r="T10" s="675" t="s">
        <v>37</v>
      </c>
      <c r="U10" s="675" t="s">
        <v>37</v>
      </c>
      <c r="V10" s="675" t="s">
        <v>37</v>
      </c>
      <c r="W10" s="675" t="s">
        <v>37</v>
      </c>
      <c r="X10" s="675" t="s">
        <v>37</v>
      </c>
      <c r="Y10" s="675" t="s">
        <v>37</v>
      </c>
      <c r="Z10" s="81">
        <v>0.8844824660171835</v>
      </c>
      <c r="AA10" s="81">
        <v>1.3230269853555936</v>
      </c>
      <c r="AB10" s="81"/>
      <c r="AC10" s="81">
        <v>1.086111953868689</v>
      </c>
      <c r="AD10" s="81">
        <v>0.5</v>
      </c>
      <c r="AE10" s="81"/>
      <c r="AF10" s="81">
        <v>1.1784330927124114</v>
      </c>
      <c r="AG10" s="81">
        <v>1.8523717068389001</v>
      </c>
      <c r="AH10" s="81"/>
      <c r="AI10" s="675" t="s">
        <v>37</v>
      </c>
      <c r="AJ10" s="675" t="s">
        <v>37</v>
      </c>
      <c r="AK10" s="675" t="s">
        <v>37</v>
      </c>
      <c r="AL10" s="81">
        <v>1.3106149762640693</v>
      </c>
      <c r="AM10" s="81">
        <v>1.5505222660350457</v>
      </c>
      <c r="AN10" s="81"/>
      <c r="AO10" s="81">
        <v>0.14447656798208333</v>
      </c>
      <c r="AP10" s="81">
        <v>0.37795723512426455</v>
      </c>
      <c r="AQ10" s="81"/>
      <c r="AR10" s="81">
        <v>1.1934523199802678</v>
      </c>
      <c r="AS10" s="81">
        <v>0.56304415732234292</v>
      </c>
      <c r="AT10" s="81"/>
      <c r="AU10" s="81">
        <v>0.6384257211847334</v>
      </c>
      <c r="AV10" s="81">
        <v>0.61051232436620184</v>
      </c>
      <c r="AW10" s="81"/>
      <c r="AX10" s="1195"/>
      <c r="AY10" s="1195"/>
      <c r="AZ10" s="1195"/>
      <c r="BA10" s="1195"/>
      <c r="BB10" s="1195"/>
      <c r="BC10" s="1195"/>
      <c r="BD10" s="1195"/>
      <c r="BE10" s="1195"/>
      <c r="BF10" s="1195"/>
      <c r="BG10" s="1195"/>
      <c r="BH10" s="1195"/>
      <c r="BI10" s="1195"/>
    </row>
    <row r="11" spans="1:61" ht="12.75" customHeight="1" x14ac:dyDescent="0.2">
      <c r="A11" s="484">
        <v>2009</v>
      </c>
      <c r="B11" s="81">
        <v>17.326000000000001</v>
      </c>
      <c r="C11" s="81">
        <v>14.303000000000001</v>
      </c>
      <c r="D11" s="81">
        <v>15.869</v>
      </c>
      <c r="E11" s="675" t="s">
        <v>37</v>
      </c>
      <c r="F11" s="675" t="s">
        <v>37</v>
      </c>
      <c r="G11" s="675" t="s">
        <v>37</v>
      </c>
      <c r="H11" s="675" t="s">
        <v>37</v>
      </c>
      <c r="I11" s="675" t="s">
        <v>37</v>
      </c>
      <c r="J11" s="675" t="s">
        <v>37</v>
      </c>
      <c r="K11" s="675" t="s">
        <v>37</v>
      </c>
      <c r="L11" s="675" t="s">
        <v>37</v>
      </c>
      <c r="M11" s="675" t="s">
        <v>37</v>
      </c>
      <c r="N11" s="81">
        <v>2.1835683607954381</v>
      </c>
      <c r="O11" s="81">
        <v>1.5594077281092122</v>
      </c>
      <c r="P11" s="81"/>
      <c r="Q11" s="81">
        <v>0.31891423082311754</v>
      </c>
      <c r="R11" s="81">
        <v>0.14782889339294589</v>
      </c>
      <c r="S11" s="81"/>
      <c r="T11" s="675" t="s">
        <v>37</v>
      </c>
      <c r="U11" s="675" t="s">
        <v>37</v>
      </c>
      <c r="V11" s="675" t="s">
        <v>37</v>
      </c>
      <c r="W11" s="675" t="s">
        <v>37</v>
      </c>
      <c r="X11" s="675" t="s">
        <v>37</v>
      </c>
      <c r="Y11" s="675" t="s">
        <v>37</v>
      </c>
      <c r="Z11" s="81">
        <v>1.4103505000081835</v>
      </c>
      <c r="AA11" s="81">
        <v>1.3709108231761782</v>
      </c>
      <c r="AB11" s="81"/>
      <c r="AC11" s="81">
        <v>0.58557313467802752</v>
      </c>
      <c r="AD11" s="81">
        <v>0.5</v>
      </c>
      <c r="AE11" s="81"/>
      <c r="AF11" s="81">
        <v>2.3570679785987836</v>
      </c>
      <c r="AG11" s="81">
        <v>2.273362655385597</v>
      </c>
      <c r="AH11" s="81"/>
      <c r="AI11" s="675" t="s">
        <v>37</v>
      </c>
      <c r="AJ11" s="675" t="s">
        <v>37</v>
      </c>
      <c r="AK11" s="675" t="s">
        <v>37</v>
      </c>
      <c r="AL11" s="81">
        <v>0.96594478083916724</v>
      </c>
      <c r="AM11" s="81">
        <v>1.009800856356083</v>
      </c>
      <c r="AN11" s="81"/>
      <c r="AO11" s="81">
        <v>0.31760620133072637</v>
      </c>
      <c r="AP11" s="81">
        <v>0.22312124776045833</v>
      </c>
      <c r="AQ11" s="81"/>
      <c r="AR11" s="81">
        <v>1.5454884104853539</v>
      </c>
      <c r="AS11" s="81">
        <v>1.059944136131451</v>
      </c>
      <c r="AT11" s="81"/>
      <c r="AU11" s="81">
        <v>0.63804424855710007</v>
      </c>
      <c r="AV11" s="81">
        <v>0.57111895042637839</v>
      </c>
      <c r="AW11" s="81"/>
      <c r="AX11" s="1195"/>
      <c r="AY11" s="1195"/>
      <c r="AZ11" s="1195"/>
      <c r="BA11" s="1195"/>
      <c r="BB11" s="1195"/>
      <c r="BC11" s="1195"/>
      <c r="BD11" s="1195"/>
      <c r="BE11" s="1195"/>
      <c r="BF11" s="1195"/>
      <c r="BG11" s="1195"/>
      <c r="BH11" s="1195"/>
      <c r="BI11" s="1195"/>
    </row>
    <row r="12" spans="1:61" ht="12.75" customHeight="1" x14ac:dyDescent="0.2">
      <c r="A12" s="484">
        <v>2010</v>
      </c>
      <c r="B12" s="81">
        <v>19.349</v>
      </c>
      <c r="C12" s="81">
        <v>13.683999999999999</v>
      </c>
      <c r="D12" s="81">
        <v>16.640999999999998</v>
      </c>
      <c r="E12" s="675" t="s">
        <v>37</v>
      </c>
      <c r="F12" s="675" t="s">
        <v>37</v>
      </c>
      <c r="G12" s="675" t="s">
        <v>37</v>
      </c>
      <c r="H12" s="675" t="s">
        <v>37</v>
      </c>
      <c r="I12" s="675" t="s">
        <v>37</v>
      </c>
      <c r="J12" s="675" t="s">
        <v>37</v>
      </c>
      <c r="K12" s="675" t="s">
        <v>37</v>
      </c>
      <c r="L12" s="675" t="s">
        <v>37</v>
      </c>
      <c r="M12" s="675" t="s">
        <v>37</v>
      </c>
      <c r="N12" s="81">
        <v>2.1016112954942665</v>
      </c>
      <c r="O12" s="81">
        <v>1.5245961258493714</v>
      </c>
      <c r="P12" s="81"/>
      <c r="Q12" s="81">
        <v>0.71222755151510697</v>
      </c>
      <c r="R12" s="81">
        <v>4.8887176250392066E-2</v>
      </c>
      <c r="S12" s="81"/>
      <c r="T12" s="675" t="s">
        <v>37</v>
      </c>
      <c r="U12" s="675" t="s">
        <v>37</v>
      </c>
      <c r="V12" s="675" t="s">
        <v>37</v>
      </c>
      <c r="W12" s="675" t="s">
        <v>37</v>
      </c>
      <c r="X12" s="675" t="s">
        <v>37</v>
      </c>
      <c r="Y12" s="675" t="s">
        <v>37</v>
      </c>
      <c r="Z12" s="81">
        <v>1.5466886716165478</v>
      </c>
      <c r="AA12" s="81">
        <v>0.89691055861484825</v>
      </c>
      <c r="AB12" s="81"/>
      <c r="AC12" s="81">
        <v>1.7321046952217305</v>
      </c>
      <c r="AD12" s="81">
        <v>0.8</v>
      </c>
      <c r="AE12" s="81"/>
      <c r="AF12" s="81">
        <v>2.3233915389849602</v>
      </c>
      <c r="AG12" s="81">
        <v>2.2640540984191913</v>
      </c>
      <c r="AH12" s="81"/>
      <c r="AI12" s="675" t="s">
        <v>37</v>
      </c>
      <c r="AJ12" s="675" t="s">
        <v>37</v>
      </c>
      <c r="AK12" s="675" t="s">
        <v>37</v>
      </c>
      <c r="AL12" s="81">
        <v>2.0219044208576591</v>
      </c>
      <c r="AM12" s="81">
        <v>0.97719332809728965</v>
      </c>
      <c r="AN12" s="81"/>
      <c r="AO12" s="81">
        <v>0.33203125837546493</v>
      </c>
      <c r="AP12" s="81">
        <v>0.41821056725427336</v>
      </c>
      <c r="AQ12" s="81"/>
      <c r="AR12" s="81">
        <v>1.3123550327613067</v>
      </c>
      <c r="AS12" s="81">
        <v>1.0071565189506755</v>
      </c>
      <c r="AT12" s="81"/>
      <c r="AU12" s="81">
        <v>0.97344985560602337</v>
      </c>
      <c r="AV12" s="81">
        <v>0.89947667920606078</v>
      </c>
      <c r="AW12" s="81"/>
      <c r="AX12" s="1195"/>
      <c r="AY12" s="1195"/>
      <c r="AZ12" s="1195"/>
      <c r="BA12" s="1195"/>
      <c r="BB12" s="1195"/>
      <c r="BC12" s="1195"/>
      <c r="BD12" s="1195"/>
      <c r="BE12" s="1195"/>
      <c r="BF12" s="1195"/>
      <c r="BG12" s="1195"/>
      <c r="BH12" s="1195"/>
      <c r="BI12" s="1195"/>
    </row>
    <row r="13" spans="1:61" ht="12.75" customHeight="1" x14ac:dyDescent="0.2">
      <c r="A13" s="484">
        <v>2011</v>
      </c>
      <c r="B13" s="81">
        <v>18.931000000000001</v>
      </c>
      <c r="C13" s="81">
        <v>12.353</v>
      </c>
      <c r="D13" s="81">
        <v>15.728</v>
      </c>
      <c r="E13" s="675" t="s">
        <v>37</v>
      </c>
      <c r="F13" s="675" t="s">
        <v>37</v>
      </c>
      <c r="G13" s="675" t="s">
        <v>37</v>
      </c>
      <c r="H13" s="675" t="s">
        <v>37</v>
      </c>
      <c r="I13" s="675" t="s">
        <v>37</v>
      </c>
      <c r="J13" s="675" t="s">
        <v>37</v>
      </c>
      <c r="K13" s="675" t="s">
        <v>37</v>
      </c>
      <c r="L13" s="675" t="s">
        <v>37</v>
      </c>
      <c r="M13" s="675" t="s">
        <v>37</v>
      </c>
      <c r="N13" s="81">
        <v>1.9584043069215697</v>
      </c>
      <c r="O13" s="81">
        <v>1.1062848182917224</v>
      </c>
      <c r="P13" s="81"/>
      <c r="Q13" s="81">
        <v>0.61831389870202658</v>
      </c>
      <c r="R13" s="81">
        <v>0.20629911463159495</v>
      </c>
      <c r="S13" s="81"/>
      <c r="T13" s="675" t="s">
        <v>37</v>
      </c>
      <c r="U13" s="675" t="s">
        <v>37</v>
      </c>
      <c r="V13" s="675" t="s">
        <v>37</v>
      </c>
      <c r="W13" s="675" t="s">
        <v>37</v>
      </c>
      <c r="X13" s="675" t="s">
        <v>37</v>
      </c>
      <c r="Y13" s="675" t="s">
        <v>37</v>
      </c>
      <c r="Z13" s="81">
        <v>1.8227275900519007</v>
      </c>
      <c r="AA13" s="81">
        <v>0.95044493215092118</v>
      </c>
      <c r="AB13" s="81"/>
      <c r="AC13" s="81">
        <v>1.0895632883906075</v>
      </c>
      <c r="AD13" s="81">
        <v>0.4</v>
      </c>
      <c r="AE13" s="81"/>
      <c r="AF13" s="81">
        <v>2.7011359645564559</v>
      </c>
      <c r="AG13" s="81">
        <v>1.9741646115598426</v>
      </c>
      <c r="AH13" s="81"/>
      <c r="AI13" s="675" t="s">
        <v>37</v>
      </c>
      <c r="AJ13" s="675" t="s">
        <v>37</v>
      </c>
      <c r="AK13" s="675" t="s">
        <v>37</v>
      </c>
      <c r="AL13" s="81">
        <v>1.5075371554435084</v>
      </c>
      <c r="AM13" s="81">
        <v>0.85473823329185961</v>
      </c>
      <c r="AN13" s="81"/>
      <c r="AO13" s="81">
        <v>0.34942893960204136</v>
      </c>
      <c r="AP13" s="81">
        <v>0.16883294277511857</v>
      </c>
      <c r="AQ13" s="81"/>
      <c r="AR13" s="81">
        <v>1.3461441009529775</v>
      </c>
      <c r="AS13" s="81">
        <v>0.24333603738545623</v>
      </c>
      <c r="AT13" s="81"/>
      <c r="AU13" s="81">
        <v>0.70894919640673526</v>
      </c>
      <c r="AV13" s="81">
        <v>0.99958542021446817</v>
      </c>
      <c r="AW13" s="81"/>
    </row>
    <row r="14" spans="1:61" ht="12.75" customHeight="1" x14ac:dyDescent="0.2">
      <c r="A14" s="484" t="s">
        <v>89</v>
      </c>
      <c r="B14" s="81">
        <v>18.997</v>
      </c>
      <c r="C14" s="81">
        <v>13.826000000000001</v>
      </c>
      <c r="D14" s="81">
        <v>16.463000000000001</v>
      </c>
      <c r="E14" s="675" t="s">
        <v>37</v>
      </c>
      <c r="F14" s="675" t="s">
        <v>37</v>
      </c>
      <c r="G14" s="675" t="s">
        <v>37</v>
      </c>
      <c r="H14" s="675" t="s">
        <v>37</v>
      </c>
      <c r="I14" s="675" t="s">
        <v>37</v>
      </c>
      <c r="J14" s="675" t="s">
        <v>37</v>
      </c>
      <c r="K14" s="675" t="s">
        <v>37</v>
      </c>
      <c r="L14" s="675" t="s">
        <v>37</v>
      </c>
      <c r="M14" s="675" t="s">
        <v>37</v>
      </c>
      <c r="N14" s="81">
        <v>1.352755683369107</v>
      </c>
      <c r="O14" s="81">
        <v>0.95238313093052562</v>
      </c>
      <c r="P14" s="81"/>
      <c r="Q14" s="81">
        <v>0.37200890922522661</v>
      </c>
      <c r="R14" s="81">
        <v>0.11962089266307173</v>
      </c>
      <c r="S14" s="81"/>
      <c r="T14" s="675" t="s">
        <v>37</v>
      </c>
      <c r="U14" s="675" t="s">
        <v>37</v>
      </c>
      <c r="V14" s="675" t="s">
        <v>37</v>
      </c>
      <c r="W14" s="675" t="s">
        <v>37</v>
      </c>
      <c r="X14" s="675" t="s">
        <v>37</v>
      </c>
      <c r="Y14" s="675" t="s">
        <v>37</v>
      </c>
      <c r="Z14" s="81">
        <v>0.87333375625380771</v>
      </c>
      <c r="AA14" s="81">
        <v>0.72027240650891844</v>
      </c>
      <c r="AB14" s="81"/>
      <c r="AC14" s="81">
        <v>0.7643874829278795</v>
      </c>
      <c r="AD14" s="81">
        <v>0.4</v>
      </c>
      <c r="AE14" s="81"/>
      <c r="AF14" s="81">
        <v>2.1454939404615017</v>
      </c>
      <c r="AG14" s="81">
        <v>2.4015458307889079</v>
      </c>
      <c r="AH14" s="81"/>
      <c r="AI14" s="675" t="s">
        <v>37</v>
      </c>
      <c r="AJ14" s="675" t="s">
        <v>37</v>
      </c>
      <c r="AK14" s="675" t="s">
        <v>37</v>
      </c>
      <c r="AL14" s="81">
        <v>1.1077162781750456</v>
      </c>
      <c r="AM14" s="81">
        <v>0.75457178285982829</v>
      </c>
      <c r="AN14" s="81"/>
      <c r="AO14" s="81">
        <v>0.21746932273952391</v>
      </c>
      <c r="AP14" s="81">
        <v>0.25025843172929735</v>
      </c>
      <c r="AQ14" s="81"/>
      <c r="AR14" s="81">
        <v>1.0450612936652155</v>
      </c>
      <c r="AS14" s="81">
        <v>0.61532487047698625</v>
      </c>
      <c r="AT14" s="81"/>
      <c r="AU14" s="81">
        <v>1.017363811896526</v>
      </c>
      <c r="AV14" s="81">
        <v>0.71364669965818428</v>
      </c>
      <c r="AW14" s="81"/>
    </row>
    <row r="15" spans="1:61" ht="12.75" customHeight="1" x14ac:dyDescent="0.2">
      <c r="A15" s="484" t="s">
        <v>90</v>
      </c>
      <c r="B15" s="81">
        <v>18.5840707964602</v>
      </c>
      <c r="C15" s="81">
        <v>12.979189485213601</v>
      </c>
      <c r="D15" s="81">
        <v>15.9</v>
      </c>
      <c r="E15" s="81">
        <v>12.814132366541489</v>
      </c>
      <c r="F15" s="81">
        <v>9.1897800137847234</v>
      </c>
      <c r="G15" s="81">
        <v>11.1</v>
      </c>
      <c r="H15" s="81">
        <v>15.392335623584879</v>
      </c>
      <c r="I15" s="81">
        <v>9.4190807977258899</v>
      </c>
      <c r="J15" s="81">
        <v>12.5</v>
      </c>
      <c r="K15" s="81">
        <v>5.2833246647365808</v>
      </c>
      <c r="L15" s="81">
        <v>3.3426266978247541</v>
      </c>
      <c r="M15" s="81">
        <v>4.3</v>
      </c>
      <c r="N15" s="81">
        <v>1.1746994565928017</v>
      </c>
      <c r="O15" s="81">
        <v>0.7665796923793653</v>
      </c>
      <c r="P15" s="81">
        <v>1</v>
      </c>
      <c r="Q15" s="81">
        <v>0.23380407975399348</v>
      </c>
      <c r="R15" s="81">
        <v>0.20588431974978375</v>
      </c>
      <c r="S15" s="81">
        <v>0.22</v>
      </c>
      <c r="T15" s="675" t="s">
        <v>37</v>
      </c>
      <c r="U15" s="675" t="s">
        <v>37</v>
      </c>
      <c r="V15" s="675" t="s">
        <v>37</v>
      </c>
      <c r="W15" s="675" t="s">
        <v>37</v>
      </c>
      <c r="X15" s="675" t="s">
        <v>37</v>
      </c>
      <c r="Y15" s="675" t="s">
        <v>37</v>
      </c>
      <c r="Z15" s="81">
        <v>1.0338285850510422</v>
      </c>
      <c r="AA15" s="81">
        <v>0.86130161296794727</v>
      </c>
      <c r="AB15" s="81">
        <v>0.9</v>
      </c>
      <c r="AC15" s="675" t="s">
        <v>37</v>
      </c>
      <c r="AD15" s="675" t="s">
        <v>37</v>
      </c>
      <c r="AE15" s="675" t="s">
        <v>37</v>
      </c>
      <c r="AF15" s="81">
        <v>1.5143401699610133</v>
      </c>
      <c r="AG15" s="81">
        <v>1.6127758279352973</v>
      </c>
      <c r="AH15" s="81">
        <v>1.6</v>
      </c>
      <c r="AI15" s="675" t="s">
        <v>37</v>
      </c>
      <c r="AJ15" s="675" t="s">
        <v>37</v>
      </c>
      <c r="AK15" s="675" t="s">
        <v>37</v>
      </c>
      <c r="AL15" s="81">
        <v>1.0416666666666701</v>
      </c>
      <c r="AM15" s="81">
        <v>0.76670317634173102</v>
      </c>
      <c r="AN15" s="81">
        <v>0.9</v>
      </c>
      <c r="AO15" s="81">
        <v>0.32837408543873764</v>
      </c>
      <c r="AP15" s="81">
        <v>0.19367612921693808</v>
      </c>
      <c r="AQ15" s="81">
        <v>0.3</v>
      </c>
      <c r="AR15" s="81">
        <v>0.86999408801387534</v>
      </c>
      <c r="AS15" s="81">
        <v>0.82789268219407075</v>
      </c>
      <c r="AT15" s="81">
        <v>0.84899999999999998</v>
      </c>
      <c r="AU15" s="81">
        <v>1.5772374087111376</v>
      </c>
      <c r="AV15" s="81">
        <v>1.2287307103572058</v>
      </c>
      <c r="AW15" s="81">
        <v>1.4059999999999999</v>
      </c>
    </row>
    <row r="16" spans="1:61" ht="12.75" customHeight="1" x14ac:dyDescent="0.2">
      <c r="A16" s="484">
        <v>2013</v>
      </c>
      <c r="B16" s="81">
        <v>18.0276662204373</v>
      </c>
      <c r="C16" s="81">
        <v>12.6815101645692</v>
      </c>
      <c r="D16" s="81">
        <v>15.5</v>
      </c>
      <c r="E16" s="81">
        <v>11.843952764378136</v>
      </c>
      <c r="F16" s="81">
        <v>9.0156620271044225</v>
      </c>
      <c r="G16" s="81">
        <v>10.5</v>
      </c>
      <c r="H16" s="81">
        <v>15.379685686157679</v>
      </c>
      <c r="I16" s="81">
        <v>9.6981534863529326</v>
      </c>
      <c r="J16" s="81">
        <v>12.6</v>
      </c>
      <c r="K16" s="81">
        <v>6.4155612527547392</v>
      </c>
      <c r="L16" s="81">
        <v>3.5282958139083971</v>
      </c>
      <c r="M16" s="81">
        <v>5</v>
      </c>
      <c r="N16" s="81">
        <v>1.2431408621482969</v>
      </c>
      <c r="O16" s="81">
        <v>0.74705679551770166</v>
      </c>
      <c r="P16" s="81">
        <v>1</v>
      </c>
      <c r="Q16" s="81">
        <v>0.40046114429012902</v>
      </c>
      <c r="R16" s="81">
        <v>0.31469049434146207</v>
      </c>
      <c r="S16" s="81">
        <v>0.35799999999999998</v>
      </c>
      <c r="T16" s="675" t="s">
        <v>37</v>
      </c>
      <c r="U16" s="675" t="s">
        <v>37</v>
      </c>
      <c r="V16" s="675" t="s">
        <v>37</v>
      </c>
      <c r="W16" s="675" t="s">
        <v>37</v>
      </c>
      <c r="X16" s="675" t="s">
        <v>37</v>
      </c>
      <c r="Y16" s="675" t="s">
        <v>37</v>
      </c>
      <c r="Z16" s="81">
        <v>1.8030118821053214</v>
      </c>
      <c r="AA16" s="81">
        <v>0.66621752606249451</v>
      </c>
      <c r="AB16" s="81">
        <v>1.3</v>
      </c>
      <c r="AC16" s="675" t="s">
        <v>37</v>
      </c>
      <c r="AD16" s="675" t="s">
        <v>37</v>
      </c>
      <c r="AE16" s="675" t="s">
        <v>37</v>
      </c>
      <c r="AF16" s="81">
        <v>1.4086644088520339</v>
      </c>
      <c r="AG16" s="81">
        <v>1.2598127236383558</v>
      </c>
      <c r="AH16" s="81">
        <v>1.4</v>
      </c>
      <c r="AI16" s="675" t="s">
        <v>37</v>
      </c>
      <c r="AJ16" s="675" t="s">
        <v>37</v>
      </c>
      <c r="AK16" s="675" t="s">
        <v>37</v>
      </c>
      <c r="AL16" s="81">
        <v>1.5059678620061527</v>
      </c>
      <c r="AM16" s="81">
        <v>0.96102470509474502</v>
      </c>
      <c r="AN16" s="81">
        <v>1.3</v>
      </c>
      <c r="AO16" s="81">
        <v>0.33251795610680068</v>
      </c>
      <c r="AP16" s="81">
        <v>0.2356316574534148</v>
      </c>
      <c r="AQ16" s="81">
        <v>0.3</v>
      </c>
      <c r="AR16" s="81">
        <v>0.83824234010325527</v>
      </c>
      <c r="AS16" s="81">
        <v>0.5900077048641984</v>
      </c>
      <c r="AT16" s="81">
        <v>0.71599999999999997</v>
      </c>
      <c r="AU16" s="81">
        <v>1.8465783783587935</v>
      </c>
      <c r="AV16" s="81">
        <v>0.87912926707786077</v>
      </c>
      <c r="AW16" s="81">
        <v>1.399</v>
      </c>
    </row>
    <row r="17" spans="1:50" ht="12.75" customHeight="1" x14ac:dyDescent="0.2">
      <c r="A17" s="484">
        <v>2014</v>
      </c>
      <c r="B17" s="81">
        <v>18.9777327935223</v>
      </c>
      <c r="C17" s="81">
        <v>13.041125541125499</v>
      </c>
      <c r="D17" s="81">
        <v>16.100000000000001</v>
      </c>
      <c r="E17" s="81">
        <v>11.2911392405063</v>
      </c>
      <c r="F17" s="81">
        <v>7.7339102217414801</v>
      </c>
      <c r="G17" s="81">
        <v>9.6</v>
      </c>
      <c r="H17" s="81">
        <v>16.658227848101301</v>
      </c>
      <c r="I17" s="81">
        <v>9.7943722943722893</v>
      </c>
      <c r="J17" s="81">
        <v>13.4</v>
      </c>
      <c r="K17" s="81">
        <v>6.8319838056680204</v>
      </c>
      <c r="L17" s="81">
        <v>4.3266630611141199</v>
      </c>
      <c r="M17" s="81">
        <v>5.6</v>
      </c>
      <c r="N17" s="81">
        <v>1.41772151898734</v>
      </c>
      <c r="O17" s="81">
        <v>1.24391563007031</v>
      </c>
      <c r="P17" s="81">
        <v>1.3</v>
      </c>
      <c r="Q17" s="81">
        <v>0.45546558704453399</v>
      </c>
      <c r="R17" s="81">
        <v>5.4083288263926499E-2</v>
      </c>
      <c r="S17" s="81">
        <v>0.249</v>
      </c>
      <c r="T17" s="675" t="s">
        <v>37</v>
      </c>
      <c r="U17" s="675" t="s">
        <v>37</v>
      </c>
      <c r="V17" s="675" t="s">
        <v>37</v>
      </c>
      <c r="W17" s="675" t="s">
        <v>37</v>
      </c>
      <c r="X17" s="675" t="s">
        <v>37</v>
      </c>
      <c r="Y17" s="675" t="s">
        <v>37</v>
      </c>
      <c r="Z17" s="81">
        <v>1.9</v>
      </c>
      <c r="AA17" s="81">
        <v>0.8</v>
      </c>
      <c r="AB17" s="81">
        <v>1.3</v>
      </c>
      <c r="AC17" s="675" t="s">
        <v>37</v>
      </c>
      <c r="AD17" s="675" t="s">
        <v>37</v>
      </c>
      <c r="AE17" s="675" t="s">
        <v>37</v>
      </c>
      <c r="AF17" s="81">
        <v>1.7712550607287401</v>
      </c>
      <c r="AG17" s="81">
        <v>1.1357490535424599</v>
      </c>
      <c r="AH17" s="81">
        <v>1.4</v>
      </c>
      <c r="AI17" s="675" t="s">
        <v>37</v>
      </c>
      <c r="AJ17" s="675" t="s">
        <v>37</v>
      </c>
      <c r="AK17" s="675" t="s">
        <v>37</v>
      </c>
      <c r="AL17" s="81">
        <v>2.0253164556962</v>
      </c>
      <c r="AM17" s="81">
        <v>1.08166576527853</v>
      </c>
      <c r="AN17" s="81">
        <v>1.6</v>
      </c>
      <c r="AO17" s="81">
        <v>0.405063291139241</v>
      </c>
      <c r="AP17" s="81">
        <v>0.108225108225108</v>
      </c>
      <c r="AQ17" s="81">
        <v>0.3</v>
      </c>
      <c r="AR17" s="81">
        <v>1.0126582278481</v>
      </c>
      <c r="AS17" s="81">
        <v>0.216450216450216</v>
      </c>
      <c r="AT17" s="81">
        <v>0.63800000000000001</v>
      </c>
      <c r="AU17" s="81">
        <v>1.26582278481013</v>
      </c>
      <c r="AV17" s="81">
        <v>0.81168831168831201</v>
      </c>
      <c r="AW17" s="81">
        <v>1.0289999999999999</v>
      </c>
    </row>
    <row r="18" spans="1:50" ht="12.75" customHeight="1" x14ac:dyDescent="0.2">
      <c r="A18" s="484">
        <v>2015</v>
      </c>
      <c r="B18" s="81">
        <v>15.958149012486301</v>
      </c>
      <c r="C18" s="81">
        <v>12.5975886395983</v>
      </c>
      <c r="D18" s="81">
        <v>14.4</v>
      </c>
      <c r="E18" s="81">
        <v>7.96981823825951</v>
      </c>
      <c r="F18" s="81">
        <v>7.0938640449561099</v>
      </c>
      <c r="G18" s="81">
        <v>7.6</v>
      </c>
      <c r="H18" s="81">
        <v>14.8123077756148</v>
      </c>
      <c r="I18" s="81">
        <v>11.024454087385701</v>
      </c>
      <c r="J18" s="81">
        <v>13</v>
      </c>
      <c r="K18" s="81">
        <v>3.16719962034355</v>
      </c>
      <c r="L18" s="81">
        <v>2.55390696090807</v>
      </c>
      <c r="M18" s="81">
        <v>2.9</v>
      </c>
      <c r="N18" s="81">
        <v>1.15810090964238</v>
      </c>
      <c r="O18" s="81">
        <v>0.81933602723398502</v>
      </c>
      <c r="P18" s="81">
        <v>1</v>
      </c>
      <c r="Q18" s="81">
        <v>0.29633110246845601</v>
      </c>
      <c r="R18" s="81">
        <v>0.18838331148943399</v>
      </c>
      <c r="S18" s="81">
        <v>0.24299999999999999</v>
      </c>
      <c r="T18" s="675" t="s">
        <v>37</v>
      </c>
      <c r="U18" s="675" t="s">
        <v>37</v>
      </c>
      <c r="V18" s="675" t="s">
        <v>37</v>
      </c>
      <c r="W18" s="675" t="s">
        <v>37</v>
      </c>
      <c r="X18" s="675" t="s">
        <v>37</v>
      </c>
      <c r="Y18" s="675" t="s">
        <v>37</v>
      </c>
      <c r="Z18" s="81">
        <v>1.62914722028129</v>
      </c>
      <c r="AA18" s="81">
        <v>0.73337216256503401</v>
      </c>
      <c r="AB18" s="81">
        <v>1.2</v>
      </c>
      <c r="AC18" s="81">
        <v>0.84792341545757099</v>
      </c>
      <c r="AD18" s="81">
        <v>0.55079025476341403</v>
      </c>
      <c r="AE18" s="81">
        <v>0.7</v>
      </c>
      <c r="AF18" s="81">
        <v>1.1735871248004199</v>
      </c>
      <c r="AG18" s="81">
        <v>1.1471054916807899</v>
      </c>
      <c r="AH18" s="81">
        <v>1.2</v>
      </c>
      <c r="AI18" s="81">
        <v>1.51505046942671</v>
      </c>
      <c r="AJ18" s="81">
        <v>0.79643467200442797</v>
      </c>
      <c r="AK18" s="81">
        <v>1.2</v>
      </c>
      <c r="AL18" s="81">
        <v>1.4980505333999199</v>
      </c>
      <c r="AM18" s="81">
        <v>0.89781913743806596</v>
      </c>
      <c r="AN18" s="81">
        <v>1.2</v>
      </c>
      <c r="AO18" s="675" t="s">
        <v>37</v>
      </c>
      <c r="AP18" s="675" t="s">
        <v>37</v>
      </c>
      <c r="AQ18" s="675" t="s">
        <v>37</v>
      </c>
      <c r="AR18" s="81">
        <v>0.267354668813231</v>
      </c>
      <c r="AS18" s="81">
        <v>0.226903750242271</v>
      </c>
      <c r="AT18" s="81">
        <v>0.246</v>
      </c>
      <c r="AU18" s="81">
        <v>1.60511091658183</v>
      </c>
      <c r="AV18" s="81">
        <v>1.2296731482304299</v>
      </c>
      <c r="AW18" s="81">
        <v>1.4159999999999999</v>
      </c>
      <c r="AX18" s="353"/>
    </row>
    <row r="19" spans="1:50" ht="12.75" customHeight="1" x14ac:dyDescent="0.2">
      <c r="A19" s="484">
        <v>2016</v>
      </c>
      <c r="B19" s="81">
        <v>19.803575099716657</v>
      </c>
      <c r="C19" s="81">
        <v>12.946983947116877</v>
      </c>
      <c r="D19" s="81">
        <v>16.7</v>
      </c>
      <c r="E19" s="81">
        <v>11.464660149717844</v>
      </c>
      <c r="F19" s="81">
        <v>7.4886592982030766</v>
      </c>
      <c r="G19" s="81">
        <v>9.8000000000000007</v>
      </c>
      <c r="H19" s="81">
        <v>18.11768805878312</v>
      </c>
      <c r="I19" s="81">
        <v>11.142336199587719</v>
      </c>
      <c r="J19" s="81">
        <v>15</v>
      </c>
      <c r="K19" s="81">
        <v>3.5152880698547184</v>
      </c>
      <c r="L19" s="81">
        <v>2.104246862478905</v>
      </c>
      <c r="M19" s="81">
        <v>3</v>
      </c>
      <c r="N19" s="81">
        <v>1.1514130231686235</v>
      </c>
      <c r="O19" s="81">
        <v>0.65566084566114402</v>
      </c>
      <c r="P19" s="81">
        <v>1</v>
      </c>
      <c r="Q19" s="81">
        <v>0.3443212455316268</v>
      </c>
      <c r="R19" s="81">
        <v>0.3</v>
      </c>
      <c r="S19" s="81">
        <v>0.436</v>
      </c>
      <c r="T19" s="675" t="s">
        <v>37</v>
      </c>
      <c r="U19" s="675" t="s">
        <v>37</v>
      </c>
      <c r="V19" s="675" t="s">
        <v>37</v>
      </c>
      <c r="W19" s="675" t="s">
        <v>37</v>
      </c>
      <c r="X19" s="675" t="s">
        <v>37</v>
      </c>
      <c r="Y19" s="675" t="s">
        <v>37</v>
      </c>
      <c r="Z19" s="81">
        <v>1.8252595861608891</v>
      </c>
      <c r="AA19" s="81">
        <v>1.0310293227967302</v>
      </c>
      <c r="AB19" s="81">
        <v>1.6</v>
      </c>
      <c r="AC19" s="81">
        <v>1.7499018437952958</v>
      </c>
      <c r="AD19" s="81">
        <v>0.55384432942651252</v>
      </c>
      <c r="AE19" s="81">
        <v>1.3</v>
      </c>
      <c r="AF19" s="81">
        <v>1.3206796904762903</v>
      </c>
      <c r="AG19" s="81">
        <v>0.69492303253412935</v>
      </c>
      <c r="AH19" s="81">
        <v>1.1000000000000001</v>
      </c>
      <c r="AI19" s="81">
        <v>1.7690542874227693</v>
      </c>
      <c r="AJ19" s="81">
        <v>0.86558113713228646</v>
      </c>
      <c r="AK19" s="81">
        <v>1.4</v>
      </c>
      <c r="AL19" s="81">
        <v>1.8106863795667647</v>
      </c>
      <c r="AM19" s="81">
        <v>1.226113662352416</v>
      </c>
      <c r="AN19" s="81">
        <v>1.8</v>
      </c>
      <c r="AO19" s="81">
        <v>0.17371383345793978</v>
      </c>
      <c r="AP19" s="81" t="s">
        <v>118</v>
      </c>
      <c r="AQ19" s="81">
        <v>0.2</v>
      </c>
      <c r="AR19" s="81">
        <v>0.21978855873793554</v>
      </c>
      <c r="AS19" s="81">
        <v>0.10140173547009597</v>
      </c>
      <c r="AT19" s="81">
        <v>0.185</v>
      </c>
      <c r="AU19" s="81">
        <v>2.5244280063505538</v>
      </c>
      <c r="AV19" s="81">
        <v>1.0597912478882596</v>
      </c>
      <c r="AW19" s="81">
        <v>1.9670000000000001</v>
      </c>
      <c r="AX19" s="1225"/>
    </row>
    <row r="20" spans="1:50" ht="12.75" customHeight="1" x14ac:dyDescent="0.2">
      <c r="A20" s="484">
        <v>2017</v>
      </c>
      <c r="B20" s="840">
        <v>18.752777975133299</v>
      </c>
      <c r="C20" s="840">
        <v>12.764384081305369</v>
      </c>
      <c r="D20" s="81">
        <v>16.088088326168499</v>
      </c>
      <c r="E20" s="840">
        <v>11.547503487472277</v>
      </c>
      <c r="F20" s="840">
        <v>7.4581480642891078</v>
      </c>
      <c r="G20" s="841">
        <v>9.8000000000000007</v>
      </c>
      <c r="H20" s="840">
        <v>16.032185886912888</v>
      </c>
      <c r="I20" s="840">
        <v>10.376100096815733</v>
      </c>
      <c r="J20" s="841">
        <v>13.5</v>
      </c>
      <c r="K20" s="840">
        <v>1.3767516732404013</v>
      </c>
      <c r="L20" s="840">
        <v>1.5173466385015151</v>
      </c>
      <c r="M20" s="841">
        <v>1.4</v>
      </c>
      <c r="N20" s="840">
        <v>1.5246530442492043</v>
      </c>
      <c r="O20" s="840">
        <v>0.76925240069686363</v>
      </c>
      <c r="P20" s="841">
        <v>1.2</v>
      </c>
      <c r="Q20" s="840">
        <v>0.36142908036943439</v>
      </c>
      <c r="R20" s="840">
        <v>6.3701107000287305E-2</v>
      </c>
      <c r="S20" s="841">
        <v>0.24199999999999999</v>
      </c>
      <c r="T20" s="675" t="s">
        <v>37</v>
      </c>
      <c r="U20" s="675" t="s">
        <v>37</v>
      </c>
      <c r="V20" s="675" t="s">
        <v>37</v>
      </c>
      <c r="W20" s="675" t="s">
        <v>37</v>
      </c>
      <c r="X20" s="675" t="s">
        <v>37</v>
      </c>
      <c r="Y20" s="675" t="s">
        <v>37</v>
      </c>
      <c r="Z20" s="840">
        <v>2.7011667088612077</v>
      </c>
      <c r="AA20" s="840">
        <v>1.0374383283784177</v>
      </c>
      <c r="AB20" s="841">
        <v>2</v>
      </c>
      <c r="AC20" s="840">
        <v>1.3162051883436652</v>
      </c>
      <c r="AD20" s="840">
        <v>0.43574706199764457</v>
      </c>
      <c r="AE20" s="841">
        <v>0.97995449972066095</v>
      </c>
      <c r="AF20" s="840">
        <v>0.94730006880112183</v>
      </c>
      <c r="AG20" s="840">
        <v>1.2224238431034635</v>
      </c>
      <c r="AH20" s="841">
        <v>1.1000000000000001</v>
      </c>
      <c r="AI20" s="840">
        <v>1.3638339412189699</v>
      </c>
      <c r="AJ20" s="840">
        <v>1.1040287239824764</v>
      </c>
      <c r="AK20" s="841">
        <v>1.3</v>
      </c>
      <c r="AL20" s="840">
        <v>1.4421737568176223</v>
      </c>
      <c r="AM20" s="840">
        <v>0.8607741814971579</v>
      </c>
      <c r="AN20" s="841">
        <v>1.3</v>
      </c>
      <c r="AO20" s="842" t="s">
        <v>37</v>
      </c>
      <c r="AP20" s="842" t="s">
        <v>37</v>
      </c>
      <c r="AQ20" s="842" t="s">
        <v>37</v>
      </c>
      <c r="AR20" s="840">
        <v>0.39469110302945598</v>
      </c>
      <c r="AS20" s="840">
        <v>0.31096771229333381</v>
      </c>
      <c r="AT20" s="841">
        <v>0.371</v>
      </c>
      <c r="AU20" s="840">
        <v>1.3476652971411474</v>
      </c>
      <c r="AV20" s="840">
        <v>0.97963893296671933</v>
      </c>
      <c r="AW20" s="841">
        <v>1.18</v>
      </c>
      <c r="AX20" s="1225"/>
    </row>
    <row r="21" spans="1:50" s="1263" customFormat="1" ht="12.75" customHeight="1" x14ac:dyDescent="0.2">
      <c r="A21" s="1267">
        <v>2018</v>
      </c>
      <c r="B21" s="1263">
        <v>16.705571987422399</v>
      </c>
      <c r="C21" s="1263">
        <v>13.3300478993919</v>
      </c>
      <c r="D21" s="1263">
        <v>15.0949377687749</v>
      </c>
      <c r="E21" s="1263">
        <v>12.2244639210383</v>
      </c>
      <c r="F21" s="1263">
        <v>8.4795724124373102</v>
      </c>
      <c r="G21" s="1263">
        <v>10.488</v>
      </c>
      <c r="H21" s="1263">
        <v>15.4386466143315</v>
      </c>
      <c r="I21" s="1263">
        <v>11.0580473210211</v>
      </c>
      <c r="J21" s="1263">
        <v>13.3</v>
      </c>
      <c r="K21" s="1263">
        <v>0.52868316101454704</v>
      </c>
      <c r="L21" s="1263">
        <v>1.0569974597690099</v>
      </c>
      <c r="M21" s="1263">
        <v>0.78200000000000003</v>
      </c>
      <c r="N21" s="1263">
        <v>1.5267550617663299</v>
      </c>
      <c r="O21" s="1263">
        <v>0.41955405541982899</v>
      </c>
      <c r="P21" s="1263">
        <v>1.0009999999999999</v>
      </c>
      <c r="Q21" s="1263">
        <v>5.5854367237951501E-2</v>
      </c>
      <c r="R21" s="1263">
        <v>0.100587753359115</v>
      </c>
      <c r="S21" s="1263">
        <v>0.11600000000000001</v>
      </c>
      <c r="T21" s="1264" t="s">
        <v>37</v>
      </c>
      <c r="U21" s="1264" t="s">
        <v>37</v>
      </c>
      <c r="V21" s="1264" t="s">
        <v>37</v>
      </c>
      <c r="W21" s="1264" t="s">
        <v>37</v>
      </c>
      <c r="X21" s="1264" t="s">
        <v>37</v>
      </c>
      <c r="Y21" s="1264" t="s">
        <v>37</v>
      </c>
      <c r="Z21" s="1263">
        <v>2.2621069435578098</v>
      </c>
      <c r="AA21" s="1263">
        <v>0.92214280977157403</v>
      </c>
      <c r="AB21" s="1263">
        <v>1.7010000000000001</v>
      </c>
      <c r="AC21" s="1263">
        <v>2.0600029867191099</v>
      </c>
      <c r="AD21" s="1263">
        <v>0.50863408653115805</v>
      </c>
      <c r="AE21" s="1263">
        <v>1.3440000000000001</v>
      </c>
      <c r="AF21" s="1263">
        <v>1.6341122484359298</v>
      </c>
      <c r="AG21" s="1263">
        <v>1.1788578768601299</v>
      </c>
      <c r="AH21" s="1263">
        <v>1.4039999999999999</v>
      </c>
      <c r="AI21" s="1263">
        <v>1.6341122484359298</v>
      </c>
      <c r="AJ21" s="1263">
        <v>1.1788578768601299</v>
      </c>
      <c r="AK21" s="1263">
        <v>1.476</v>
      </c>
      <c r="AL21" s="1263">
        <v>2.75145783130831</v>
      </c>
      <c r="AM21" s="1263">
        <v>1.2919983540448601</v>
      </c>
      <c r="AN21" s="1263">
        <v>2.0884165977903302</v>
      </c>
      <c r="AO21" s="1264" t="s">
        <v>37</v>
      </c>
      <c r="AP21" s="1264" t="s">
        <v>37</v>
      </c>
      <c r="AQ21" s="1264" t="s">
        <v>37</v>
      </c>
      <c r="AR21" s="1263">
        <v>0.34863731925755603</v>
      </c>
      <c r="AS21" s="1263">
        <v>0.25255659665626001</v>
      </c>
      <c r="AT21" s="1263">
        <v>0.32</v>
      </c>
      <c r="AU21" s="1263">
        <v>1.5549999999999999</v>
      </c>
      <c r="AV21" s="1263">
        <v>1.0780000000000001</v>
      </c>
      <c r="AW21" s="1263">
        <v>1.377</v>
      </c>
    </row>
    <row r="22" spans="1:50" ht="6" customHeight="1" x14ac:dyDescent="0.2">
      <c r="A22" s="1262"/>
      <c r="B22" s="1261"/>
      <c r="C22" s="1261"/>
      <c r="D22" s="1261"/>
      <c r="E22" s="1195"/>
      <c r="F22" s="1195"/>
      <c r="G22" s="1195"/>
      <c r="H22" s="1195"/>
      <c r="I22" s="1195"/>
      <c r="J22" s="1195"/>
      <c r="K22" s="1195"/>
      <c r="L22" s="1195"/>
      <c r="M22" s="1195"/>
      <c r="N22" s="1195"/>
      <c r="O22" s="1195"/>
      <c r="P22" s="1195"/>
      <c r="Q22" s="1195"/>
      <c r="R22" s="1195"/>
      <c r="S22" s="1195"/>
      <c r="T22" s="1195"/>
      <c r="U22" s="1195"/>
      <c r="V22" s="1195"/>
      <c r="W22" s="1195"/>
      <c r="X22" s="1195"/>
      <c r="Y22" s="1195"/>
      <c r="Z22" s="1195"/>
      <c r="AA22" s="1195"/>
      <c r="AB22" s="1195"/>
      <c r="AO22" s="1262"/>
      <c r="AP22" s="1262"/>
      <c r="AQ22" s="1262"/>
      <c r="AT22" s="1262"/>
      <c r="AU22" s="1262"/>
      <c r="AV22" s="1262"/>
      <c r="AW22" s="1262"/>
    </row>
    <row r="23" spans="1:50" s="72" customFormat="1" ht="12.75" customHeight="1" x14ac:dyDescent="0.2">
      <c r="A23" s="1340" t="s">
        <v>268</v>
      </c>
      <c r="B23" s="1340"/>
      <c r="C23" s="1340"/>
      <c r="D23" s="1340"/>
      <c r="E23" s="1340"/>
      <c r="F23" s="1340"/>
      <c r="G23" s="1340"/>
      <c r="H23" s="1340"/>
      <c r="I23" s="1340"/>
      <c r="J23" s="1340"/>
      <c r="K23" s="1340"/>
      <c r="L23" s="1340"/>
      <c r="M23" s="1340"/>
      <c r="N23" s="1340"/>
      <c r="O23" s="1340"/>
      <c r="P23" s="1340"/>
      <c r="Q23" s="1340"/>
      <c r="R23" s="1340"/>
      <c r="S23" s="1340"/>
      <c r="T23" s="1340"/>
      <c r="U23" s="1340"/>
      <c r="V23" s="1340"/>
      <c r="W23" s="1340"/>
      <c r="X23" s="1340"/>
      <c r="Y23" s="1340"/>
      <c r="Z23" s="1340"/>
      <c r="AA23" s="1340"/>
      <c r="AB23" s="1340"/>
      <c r="AC23" s="1340"/>
      <c r="AD23" s="1340"/>
      <c r="AE23" s="1340"/>
      <c r="AF23" s="1340"/>
      <c r="AG23" s="1340"/>
      <c r="AH23" s="1340"/>
      <c r="AI23" s="1340"/>
      <c r="AJ23" s="1340"/>
      <c r="AK23" s="1340"/>
      <c r="AL23" s="1340"/>
      <c r="AM23" s="1340"/>
      <c r="AN23" s="1340"/>
      <c r="AO23" s="1340"/>
      <c r="AP23" s="1340"/>
      <c r="AQ23" s="1340"/>
      <c r="AR23" s="1340"/>
      <c r="AS23" s="1340"/>
      <c r="AT23" s="1340"/>
      <c r="AU23" s="1340"/>
      <c r="AV23" s="1340"/>
      <c r="AW23" s="1340"/>
    </row>
    <row r="24" spans="1:50" s="72" customFormat="1" ht="12.75" customHeight="1" x14ac:dyDescent="0.2">
      <c r="A24" s="1340" t="s">
        <v>338</v>
      </c>
      <c r="B24" s="1340"/>
      <c r="C24" s="1340"/>
      <c r="D24" s="1340"/>
      <c r="E24" s="1340"/>
      <c r="F24" s="1340"/>
      <c r="G24" s="1340"/>
      <c r="H24" s="1340"/>
      <c r="I24" s="1340"/>
      <c r="J24" s="1340"/>
      <c r="K24" s="1340"/>
      <c r="L24" s="1340"/>
      <c r="M24" s="1340"/>
      <c r="N24" s="1340"/>
      <c r="O24" s="1340"/>
      <c r="P24" s="1340"/>
      <c r="Q24" s="1340"/>
      <c r="R24" s="1340"/>
      <c r="S24" s="1340"/>
      <c r="T24" s="1340"/>
      <c r="U24" s="1340"/>
      <c r="V24" s="1340"/>
      <c r="W24" s="1340"/>
      <c r="X24" s="1340"/>
      <c r="Y24" s="1340"/>
      <c r="Z24" s="1340"/>
      <c r="AA24" s="1340"/>
      <c r="AB24" s="1340"/>
      <c r="AC24" s="1340"/>
      <c r="AD24" s="1340"/>
      <c r="AE24" s="1340"/>
      <c r="AF24" s="1340"/>
      <c r="AG24" s="1340"/>
      <c r="AH24" s="1340"/>
      <c r="AI24" s="1340"/>
      <c r="AJ24" s="1340"/>
      <c r="AK24" s="1340"/>
      <c r="AL24" s="1340"/>
      <c r="AM24" s="1340"/>
      <c r="AN24" s="1340"/>
      <c r="AO24" s="1340"/>
      <c r="AP24" s="1340"/>
      <c r="AQ24" s="1340"/>
      <c r="AR24" s="1340"/>
      <c r="AS24" s="1340"/>
      <c r="AT24" s="1340"/>
      <c r="AU24" s="1340"/>
      <c r="AV24" s="1340"/>
      <c r="AW24" s="1340"/>
    </row>
    <row r="25" spans="1:50" s="72" customFormat="1" ht="12.75" customHeight="1" x14ac:dyDescent="0.2">
      <c r="A25" s="1340" t="s">
        <v>379</v>
      </c>
      <c r="B25" s="1340"/>
      <c r="C25" s="1340"/>
      <c r="D25" s="1340"/>
      <c r="E25" s="1340"/>
      <c r="F25" s="1340"/>
      <c r="G25" s="1340"/>
      <c r="H25" s="1340"/>
      <c r="I25" s="1340"/>
      <c r="J25" s="1340"/>
      <c r="K25" s="1340"/>
      <c r="L25" s="1340"/>
      <c r="M25" s="1340"/>
      <c r="N25" s="1340"/>
      <c r="O25" s="1340"/>
      <c r="P25" s="1340"/>
      <c r="Q25" s="1340"/>
      <c r="R25" s="1340"/>
      <c r="S25" s="1340"/>
      <c r="T25" s="1340"/>
      <c r="U25" s="1340"/>
      <c r="V25" s="1340"/>
      <c r="W25" s="1340"/>
      <c r="X25" s="1340"/>
      <c r="Y25" s="1340"/>
      <c r="Z25" s="1340"/>
      <c r="AA25" s="1340"/>
      <c r="AB25" s="1340"/>
      <c r="AC25" s="1340"/>
      <c r="AD25" s="1340"/>
      <c r="AE25" s="1340"/>
      <c r="AF25" s="1340"/>
      <c r="AG25" s="1340"/>
      <c r="AH25" s="1340"/>
      <c r="AI25" s="1340"/>
      <c r="AJ25" s="1340"/>
      <c r="AK25" s="1340"/>
      <c r="AL25" s="1340"/>
      <c r="AM25" s="1340"/>
      <c r="AN25" s="1340"/>
      <c r="AO25" s="1340"/>
      <c r="AP25" s="1340"/>
      <c r="AQ25" s="1340"/>
      <c r="AR25" s="1340"/>
      <c r="AS25" s="1340"/>
      <c r="AT25" s="1340"/>
      <c r="AU25" s="1340"/>
      <c r="AV25" s="1340"/>
      <c r="AW25" s="1340"/>
    </row>
    <row r="26" spans="1:50" ht="12.75" customHeight="1" x14ac:dyDescent="0.2">
      <c r="A26" s="1382" t="s">
        <v>335</v>
      </c>
      <c r="B26" s="1382"/>
      <c r="C26" s="1382"/>
      <c r="D26" s="1382"/>
      <c r="E26" s="1382"/>
      <c r="F26" s="1382"/>
      <c r="G26" s="1382"/>
      <c r="H26" s="1382"/>
      <c r="I26" s="1382"/>
      <c r="J26" s="1382"/>
      <c r="K26" s="1382"/>
      <c r="L26" s="1382"/>
      <c r="M26" s="1382"/>
      <c r="N26" s="1382"/>
      <c r="O26" s="1382"/>
      <c r="P26" s="1382"/>
      <c r="Q26" s="1382"/>
      <c r="R26" s="1382"/>
      <c r="S26" s="1382"/>
      <c r="T26" s="1382"/>
      <c r="U26" s="1382"/>
      <c r="V26" s="1382"/>
      <c r="W26" s="1382"/>
      <c r="X26" s="1382"/>
      <c r="Y26" s="1382"/>
      <c r="Z26" s="1382"/>
      <c r="AA26" s="1382"/>
      <c r="AB26" s="1382"/>
      <c r="AC26" s="1382"/>
      <c r="AD26" s="1382"/>
      <c r="AE26" s="1382"/>
      <c r="AF26" s="1382"/>
      <c r="AG26" s="1382"/>
      <c r="AH26" s="1382"/>
      <c r="AI26" s="1382"/>
      <c r="AJ26" s="1382"/>
      <c r="AK26" s="1382"/>
      <c r="AL26" s="1382"/>
      <c r="AM26" s="1382"/>
      <c r="AN26" s="1382"/>
      <c r="AO26" s="1382"/>
      <c r="AP26" s="1382"/>
      <c r="AQ26" s="1382"/>
      <c r="AR26" s="1382"/>
      <c r="AS26" s="1382"/>
      <c r="AT26" s="1382"/>
      <c r="AU26" s="1382"/>
      <c r="AV26" s="1382"/>
      <c r="AW26" s="1382"/>
    </row>
    <row r="27" spans="1:50" ht="12.75" customHeight="1" x14ac:dyDescent="0.2">
      <c r="A27" s="1340" t="s">
        <v>380</v>
      </c>
      <c r="B27" s="1340"/>
      <c r="C27" s="1340"/>
      <c r="D27" s="1340"/>
      <c r="E27" s="1340"/>
      <c r="F27" s="1340"/>
      <c r="G27" s="1340"/>
      <c r="H27" s="1340"/>
      <c r="I27" s="1340"/>
      <c r="J27" s="1340"/>
      <c r="K27" s="1340"/>
      <c r="L27" s="1340"/>
      <c r="M27" s="1340"/>
      <c r="N27" s="1340"/>
      <c r="O27" s="1340"/>
      <c r="P27" s="1340"/>
      <c r="Q27" s="1340"/>
      <c r="R27" s="1340"/>
      <c r="S27" s="1340"/>
      <c r="T27" s="1340"/>
      <c r="U27" s="1340"/>
      <c r="V27" s="1340"/>
      <c r="W27" s="1340"/>
      <c r="X27" s="1340"/>
      <c r="Y27" s="1340"/>
      <c r="Z27" s="1340"/>
      <c r="AA27" s="1340"/>
      <c r="AB27" s="1340"/>
      <c r="AC27" s="1340"/>
      <c r="AD27" s="1340"/>
      <c r="AE27" s="1340"/>
      <c r="AF27" s="1340"/>
      <c r="AG27" s="1340"/>
      <c r="AH27" s="1340"/>
      <c r="AI27" s="1340"/>
      <c r="AJ27" s="1340"/>
      <c r="AK27" s="1340"/>
      <c r="AL27" s="1340"/>
      <c r="AM27" s="1340"/>
      <c r="AN27" s="1340"/>
      <c r="AO27" s="1340"/>
      <c r="AP27" s="1340"/>
      <c r="AQ27" s="1340"/>
      <c r="AR27" s="1340"/>
      <c r="AS27" s="1340"/>
      <c r="AT27" s="1340"/>
      <c r="AU27" s="1340"/>
      <c r="AV27" s="1340"/>
      <c r="AW27" s="1340"/>
    </row>
    <row r="28" spans="1:50" ht="6" customHeight="1" x14ac:dyDescent="0.2">
      <c r="A28" s="484" t="s">
        <v>39</v>
      </c>
      <c r="B28" s="1195"/>
      <c r="C28" s="1195"/>
      <c r="D28" s="1195"/>
      <c r="E28" s="1195"/>
      <c r="F28" s="1195"/>
      <c r="G28" s="1195"/>
      <c r="H28" s="1195"/>
      <c r="I28" s="1195"/>
      <c r="J28" s="1195"/>
      <c r="K28" s="1195"/>
      <c r="L28" s="1195"/>
      <c r="M28" s="1195"/>
      <c r="N28" s="1195"/>
      <c r="O28" s="1195"/>
      <c r="P28" s="1195"/>
    </row>
    <row r="29" spans="1:50" ht="12.75" customHeight="1" x14ac:dyDescent="0.2">
      <c r="A29" s="1340" t="s">
        <v>194</v>
      </c>
      <c r="B29" s="1340"/>
      <c r="C29" s="1340"/>
      <c r="D29" s="1340"/>
      <c r="E29" s="1340"/>
      <c r="F29" s="1340"/>
      <c r="G29" s="1340"/>
      <c r="H29" s="1340"/>
      <c r="I29" s="1340"/>
      <c r="J29" s="1340"/>
      <c r="K29" s="1340"/>
      <c r="L29" s="1340"/>
      <c r="M29" s="1340"/>
      <c r="N29" s="1340"/>
      <c r="O29" s="1340"/>
      <c r="P29" s="1340"/>
      <c r="Q29" s="1340"/>
      <c r="R29" s="1340"/>
      <c r="S29" s="1340"/>
      <c r="T29" s="1340"/>
      <c r="U29" s="1340"/>
      <c r="V29" s="1340"/>
      <c r="W29" s="1340"/>
      <c r="X29" s="1340"/>
      <c r="Y29" s="1340"/>
      <c r="Z29" s="1340"/>
      <c r="AA29" s="1340"/>
      <c r="AB29" s="1340"/>
      <c r="AC29" s="1340"/>
      <c r="AD29" s="1340"/>
      <c r="AE29" s="1340"/>
      <c r="AF29" s="1340"/>
      <c r="AG29" s="1340"/>
      <c r="AH29" s="1340"/>
      <c r="AI29" s="1340"/>
      <c r="AJ29" s="1340"/>
      <c r="AK29" s="1340"/>
      <c r="AL29" s="1340"/>
      <c r="AM29" s="1340"/>
      <c r="AN29" s="1340"/>
      <c r="AO29" s="1340"/>
      <c r="AP29" s="1340"/>
      <c r="AQ29" s="1340"/>
      <c r="AR29" s="1340"/>
      <c r="AS29" s="1340"/>
      <c r="AT29" s="1340"/>
      <c r="AU29" s="1340"/>
      <c r="AV29" s="1340"/>
      <c r="AW29" s="1340"/>
    </row>
    <row r="31" spans="1:50" x14ac:dyDescent="0.2">
      <c r="B31" s="81"/>
      <c r="C31" s="81"/>
      <c r="D31" s="81"/>
      <c r="E31" s="462"/>
    </row>
    <row r="32" spans="1:50" x14ac:dyDescent="0.2">
      <c r="B32" s="81"/>
      <c r="C32" s="81"/>
      <c r="D32" s="81"/>
      <c r="E32" s="462"/>
    </row>
  </sheetData>
  <mergeCells count="24">
    <mergeCell ref="A27:AW27"/>
    <mergeCell ref="A29:AW29"/>
    <mergeCell ref="AR3:AT3"/>
    <mergeCell ref="AU3:AW3"/>
    <mergeCell ref="A23:AW23"/>
    <mergeCell ref="A24:AW24"/>
    <mergeCell ref="A25:AW25"/>
    <mergeCell ref="A26:AW26"/>
    <mergeCell ref="Z3:AB3"/>
    <mergeCell ref="AC3:AE3"/>
    <mergeCell ref="AF3:AH3"/>
    <mergeCell ref="AI3:AK3"/>
    <mergeCell ref="AL3:AN3"/>
    <mergeCell ref="AO3:AQ3"/>
    <mergeCell ref="O1:U1"/>
    <mergeCell ref="A2:AW2"/>
    <mergeCell ref="B3:D3"/>
    <mergeCell ref="E3:G3"/>
    <mergeCell ref="H3:J3"/>
    <mergeCell ref="K3:M3"/>
    <mergeCell ref="N3:P3"/>
    <mergeCell ref="Q3:S3"/>
    <mergeCell ref="T3:V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4"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40"/>
  <sheetViews>
    <sheetView workbookViewId="0">
      <pane ySplit="4" topLeftCell="A22" activePane="bottomLeft" state="frozen"/>
      <selection activeCell="K27" sqref="K27"/>
      <selection pane="bottomLeft" activeCell="K27" sqref="K27"/>
    </sheetView>
  </sheetViews>
  <sheetFormatPr defaultColWidth="9.140625" defaultRowHeight="12.75" x14ac:dyDescent="0.2"/>
  <cols>
    <col min="1" max="1" width="6.7109375" style="484" customWidth="1"/>
    <col min="2" max="16" width="6.7109375" style="1199" customWidth="1"/>
    <col min="17" max="24" width="8.7109375" style="1199" customWidth="1"/>
    <col min="25" max="16384" width="9.140625" style="1199"/>
  </cols>
  <sheetData>
    <row r="1" spans="1:19" ht="30" customHeight="1" x14ac:dyDescent="0.25">
      <c r="A1" s="84"/>
      <c r="B1" s="484"/>
      <c r="C1" s="484"/>
      <c r="D1" s="484"/>
      <c r="E1" s="1195"/>
      <c r="F1" s="1195"/>
      <c r="G1" s="1195"/>
      <c r="H1" s="1195"/>
      <c r="I1" s="1195"/>
      <c r="J1" s="1195"/>
      <c r="K1" s="1195"/>
      <c r="L1" s="1195"/>
      <c r="M1" s="1195"/>
      <c r="N1" s="1195"/>
      <c r="O1" s="1311" t="s">
        <v>328</v>
      </c>
      <c r="P1" s="1311"/>
      <c r="Q1" s="1312"/>
      <c r="R1" s="1312"/>
      <c r="S1" s="1322"/>
    </row>
    <row r="2" spans="1:19" s="1200" customFormat="1" ht="30" customHeight="1" x14ac:dyDescent="0.2">
      <c r="A2" s="1317" t="s">
        <v>477</v>
      </c>
      <c r="B2" s="1317"/>
      <c r="C2" s="1317"/>
      <c r="D2" s="1317"/>
      <c r="E2" s="1317"/>
      <c r="F2" s="1317"/>
      <c r="G2" s="1317"/>
      <c r="H2" s="1317"/>
      <c r="I2" s="1317"/>
      <c r="J2" s="1317"/>
      <c r="K2" s="1317"/>
      <c r="L2" s="1317"/>
      <c r="M2" s="1317"/>
      <c r="N2" s="1317"/>
      <c r="O2" s="1317"/>
      <c r="P2" s="1317"/>
    </row>
    <row r="3" spans="1:19" ht="30" customHeight="1" x14ac:dyDescent="0.2">
      <c r="B3" s="1338" t="s">
        <v>10</v>
      </c>
      <c r="C3" s="1338"/>
      <c r="D3" s="1338"/>
      <c r="E3" s="1349" t="s">
        <v>52</v>
      </c>
      <c r="F3" s="1349"/>
      <c r="G3" s="1349"/>
      <c r="H3" s="1349" t="s">
        <v>53</v>
      </c>
      <c r="I3" s="1349"/>
      <c r="J3" s="1349"/>
      <c r="K3" s="1349" t="s">
        <v>51</v>
      </c>
      <c r="L3" s="1349"/>
      <c r="M3" s="1349"/>
      <c r="N3" s="1373" t="s">
        <v>35</v>
      </c>
      <c r="O3" s="1373"/>
      <c r="P3" s="1373"/>
    </row>
    <row r="4" spans="1:19" ht="15" customHeight="1" x14ac:dyDescent="0.2">
      <c r="A4" s="484" t="s">
        <v>39</v>
      </c>
      <c r="B4" s="140" t="s">
        <v>28</v>
      </c>
      <c r="C4" s="140" t="s">
        <v>29</v>
      </c>
      <c r="D4" s="140" t="s">
        <v>382</v>
      </c>
      <c r="E4" s="140" t="s">
        <v>28</v>
      </c>
      <c r="F4" s="140" t="s">
        <v>29</v>
      </c>
      <c r="G4" s="140" t="s">
        <v>382</v>
      </c>
      <c r="H4" s="140" t="s">
        <v>28</v>
      </c>
      <c r="I4" s="140" t="s">
        <v>29</v>
      </c>
      <c r="J4" s="140" t="s">
        <v>382</v>
      </c>
      <c r="K4" s="140" t="s">
        <v>28</v>
      </c>
      <c r="L4" s="140" t="s">
        <v>29</v>
      </c>
      <c r="M4" s="140" t="s">
        <v>382</v>
      </c>
      <c r="N4" s="140" t="s">
        <v>28</v>
      </c>
      <c r="O4" s="140" t="s">
        <v>29</v>
      </c>
      <c r="P4" s="140" t="s">
        <v>382</v>
      </c>
    </row>
    <row r="5" spans="1:19" ht="6" customHeight="1" x14ac:dyDescent="0.2">
      <c r="A5" s="1203"/>
      <c r="B5" s="1226"/>
      <c r="C5" s="1226"/>
      <c r="D5" s="1226"/>
      <c r="E5" s="1227"/>
      <c r="F5" s="1227"/>
      <c r="G5" s="1227"/>
      <c r="H5" s="1227"/>
      <c r="I5" s="1227"/>
      <c r="J5" s="1227"/>
      <c r="K5" s="1227"/>
      <c r="L5" s="1227"/>
      <c r="M5" s="1227"/>
      <c r="N5" s="1227"/>
      <c r="O5" s="1227"/>
      <c r="P5" s="562"/>
    </row>
    <row r="6" spans="1:19" ht="12.75" customHeight="1" x14ac:dyDescent="0.2">
      <c r="A6" s="204">
        <v>1989</v>
      </c>
      <c r="B6" s="188">
        <v>94</v>
      </c>
      <c r="C6" s="188">
        <v>75</v>
      </c>
      <c r="D6" s="188"/>
      <c r="E6" s="188">
        <v>72.340425531914903</v>
      </c>
      <c r="F6" s="188">
        <v>64</v>
      </c>
      <c r="G6" s="188"/>
      <c r="H6" s="188">
        <v>6.3829787234042596</v>
      </c>
      <c r="I6" s="188">
        <v>2.6666666666666701</v>
      </c>
      <c r="J6" s="188"/>
      <c r="K6" s="188">
        <v>11.702127659574501</v>
      </c>
      <c r="L6" s="188">
        <v>17.3333333333333</v>
      </c>
      <c r="M6" s="188"/>
      <c r="N6" s="188">
        <v>9.5744680851063801</v>
      </c>
      <c r="O6" s="188">
        <v>16</v>
      </c>
      <c r="P6" s="73"/>
    </row>
    <row r="7" spans="1:19" ht="12.75" customHeight="1" x14ac:dyDescent="0.2">
      <c r="A7" s="204">
        <v>1990</v>
      </c>
      <c r="B7" s="188">
        <v>124</v>
      </c>
      <c r="C7" s="188">
        <v>99</v>
      </c>
      <c r="D7" s="188"/>
      <c r="E7" s="188">
        <v>62.4</v>
      </c>
      <c r="F7" s="188">
        <v>76.530612244897995</v>
      </c>
      <c r="G7" s="188"/>
      <c r="H7" s="188">
        <v>8.8000000000000007</v>
      </c>
      <c r="I7" s="188">
        <v>4.0816326530612201</v>
      </c>
      <c r="J7" s="188"/>
      <c r="K7" s="188">
        <v>20.8</v>
      </c>
      <c r="L7" s="188">
        <v>16.326530612244898</v>
      </c>
      <c r="M7" s="188"/>
      <c r="N7" s="188">
        <v>8</v>
      </c>
      <c r="O7" s="188">
        <v>3.06122448979592</v>
      </c>
      <c r="P7" s="73"/>
    </row>
    <row r="8" spans="1:19" ht="12.75" customHeight="1" x14ac:dyDescent="0.2">
      <c r="A8" s="204">
        <v>1991</v>
      </c>
      <c r="B8" s="188">
        <v>102</v>
      </c>
      <c r="C8" s="188">
        <v>101</v>
      </c>
      <c r="D8" s="188"/>
      <c r="E8" s="188">
        <v>76.470588235294102</v>
      </c>
      <c r="F8" s="188">
        <v>72</v>
      </c>
      <c r="G8" s="188"/>
      <c r="H8" s="188">
        <v>3.9215686274509798</v>
      </c>
      <c r="I8" s="188">
        <v>2</v>
      </c>
      <c r="J8" s="188"/>
      <c r="K8" s="188">
        <v>6.8627450980392197</v>
      </c>
      <c r="L8" s="188">
        <v>20</v>
      </c>
      <c r="M8" s="188"/>
      <c r="N8" s="188">
        <v>12.7450980392157</v>
      </c>
      <c r="O8" s="188">
        <v>6</v>
      </c>
      <c r="P8" s="73"/>
    </row>
    <row r="9" spans="1:19" ht="12.75" customHeight="1" x14ac:dyDescent="0.2">
      <c r="A9" s="204">
        <v>1992</v>
      </c>
      <c r="B9" s="188">
        <v>131</v>
      </c>
      <c r="C9" s="188">
        <v>92</v>
      </c>
      <c r="D9" s="188"/>
      <c r="E9" s="188">
        <v>79.389312977099195</v>
      </c>
      <c r="F9" s="188">
        <v>75</v>
      </c>
      <c r="G9" s="188"/>
      <c r="H9" s="188">
        <v>5.3435114503816799</v>
      </c>
      <c r="I9" s="188">
        <v>2.1739130434782599</v>
      </c>
      <c r="J9" s="188"/>
      <c r="K9" s="188">
        <v>12.2137404580153</v>
      </c>
      <c r="L9" s="188">
        <v>18.478260869565201</v>
      </c>
      <c r="M9" s="188"/>
      <c r="N9" s="188">
        <v>3.0534351145038201</v>
      </c>
      <c r="O9" s="188">
        <v>4.3478260869565197</v>
      </c>
      <c r="P9" s="73"/>
    </row>
    <row r="10" spans="1:19" ht="12.75" customHeight="1" x14ac:dyDescent="0.2">
      <c r="A10" s="204">
        <v>1993</v>
      </c>
      <c r="B10" s="188">
        <v>142</v>
      </c>
      <c r="C10" s="188">
        <v>130</v>
      </c>
      <c r="D10" s="188"/>
      <c r="E10" s="188">
        <v>65.957446808510596</v>
      </c>
      <c r="F10" s="188">
        <v>66.923076923076906</v>
      </c>
      <c r="G10" s="188"/>
      <c r="H10" s="188">
        <v>4.2553191489361701</v>
      </c>
      <c r="I10" s="188">
        <v>4.6153846153846203</v>
      </c>
      <c r="J10" s="188"/>
      <c r="K10" s="188">
        <v>26.241134751773</v>
      </c>
      <c r="L10" s="188">
        <v>18.461538461538499</v>
      </c>
      <c r="M10" s="188"/>
      <c r="N10" s="188">
        <v>3.5460992907801399</v>
      </c>
      <c r="O10" s="188">
        <v>10</v>
      </c>
      <c r="P10" s="73"/>
    </row>
    <row r="11" spans="1:19" ht="12.75" customHeight="1" x14ac:dyDescent="0.2">
      <c r="A11" s="204">
        <v>1994</v>
      </c>
      <c r="B11" s="188">
        <v>143</v>
      </c>
      <c r="C11" s="188">
        <v>125</v>
      </c>
      <c r="D11" s="188"/>
      <c r="E11" s="188">
        <v>63.513513513513502</v>
      </c>
      <c r="F11" s="188">
        <v>67.213114754098399</v>
      </c>
      <c r="G11" s="188"/>
      <c r="H11" s="188">
        <v>10.1351351351351</v>
      </c>
      <c r="I11" s="188">
        <v>5.7377049180327901</v>
      </c>
      <c r="J11" s="188"/>
      <c r="K11" s="188">
        <v>23.648648648648599</v>
      </c>
      <c r="L11" s="188">
        <v>24.590163934426201</v>
      </c>
      <c r="M11" s="188"/>
      <c r="N11" s="188">
        <v>2.7027027027027</v>
      </c>
      <c r="O11" s="188">
        <v>2.4590163934426199</v>
      </c>
      <c r="P11" s="73"/>
    </row>
    <row r="12" spans="1:19" ht="12.75" customHeight="1" x14ac:dyDescent="0.2">
      <c r="A12" s="204">
        <v>1995</v>
      </c>
      <c r="B12" s="188">
        <v>186</v>
      </c>
      <c r="C12" s="188">
        <v>152</v>
      </c>
      <c r="D12" s="188"/>
      <c r="E12" s="188">
        <v>70.899470899470899</v>
      </c>
      <c r="F12" s="188">
        <v>64.625850340136097</v>
      </c>
      <c r="G12" s="188"/>
      <c r="H12" s="188">
        <v>8.99470899470899</v>
      </c>
      <c r="I12" s="188">
        <v>9.5238095238095202</v>
      </c>
      <c r="J12" s="188"/>
      <c r="K12" s="188">
        <v>15.8730158730159</v>
      </c>
      <c r="L12" s="188">
        <v>21.7687074829932</v>
      </c>
      <c r="M12" s="188"/>
      <c r="N12" s="188">
        <v>4.2328042328042299</v>
      </c>
      <c r="O12" s="188">
        <v>4.0816326530612201</v>
      </c>
      <c r="P12" s="73"/>
    </row>
    <row r="13" spans="1:19" ht="12.75" customHeight="1" x14ac:dyDescent="0.2">
      <c r="A13" s="204">
        <v>1996</v>
      </c>
      <c r="B13" s="188">
        <v>247</v>
      </c>
      <c r="C13" s="188">
        <v>194</v>
      </c>
      <c r="D13" s="188"/>
      <c r="E13" s="188">
        <v>72.332015810276701</v>
      </c>
      <c r="F13" s="188">
        <v>69.189189189189193</v>
      </c>
      <c r="G13" s="188"/>
      <c r="H13" s="188">
        <v>3.9525691699604701</v>
      </c>
      <c r="I13" s="188">
        <v>4.8648648648648596</v>
      </c>
      <c r="J13" s="188"/>
      <c r="K13" s="188">
        <v>19.7628458498024</v>
      </c>
      <c r="L13" s="188">
        <v>21.081081081081098</v>
      </c>
      <c r="M13" s="188"/>
      <c r="N13" s="188">
        <v>3.9525691699604701</v>
      </c>
      <c r="O13" s="188">
        <v>4.8648648648648596</v>
      </c>
      <c r="P13" s="73"/>
    </row>
    <row r="14" spans="1:19" ht="12.75" customHeight="1" x14ac:dyDescent="0.2">
      <c r="A14" s="204">
        <v>1997</v>
      </c>
      <c r="B14" s="188">
        <v>249</v>
      </c>
      <c r="C14" s="188">
        <v>193</v>
      </c>
      <c r="D14" s="188"/>
      <c r="E14" s="188">
        <v>65.079365079365104</v>
      </c>
      <c r="F14" s="188">
        <v>64.5</v>
      </c>
      <c r="G14" s="188"/>
      <c r="H14" s="188">
        <v>5.5555555555555598</v>
      </c>
      <c r="I14" s="188">
        <v>11</v>
      </c>
      <c r="J14" s="188"/>
      <c r="K14" s="188">
        <v>28.174603174603199</v>
      </c>
      <c r="L14" s="188">
        <v>18</v>
      </c>
      <c r="M14" s="188"/>
      <c r="N14" s="188">
        <v>1.19047619047619</v>
      </c>
      <c r="O14" s="188">
        <v>6.5</v>
      </c>
      <c r="P14" s="73"/>
    </row>
    <row r="15" spans="1:19" ht="12.75" customHeight="1" x14ac:dyDescent="0.2">
      <c r="A15" s="204">
        <v>1998</v>
      </c>
      <c r="B15" s="188">
        <v>241</v>
      </c>
      <c r="C15" s="188">
        <v>153</v>
      </c>
      <c r="D15" s="188"/>
      <c r="E15" s="188">
        <v>69.615384615384599</v>
      </c>
      <c r="F15" s="188">
        <v>66.451612903225794</v>
      </c>
      <c r="G15" s="188"/>
      <c r="H15" s="188">
        <v>3.0769230769230802</v>
      </c>
      <c r="I15" s="188">
        <v>3.87096774193548</v>
      </c>
      <c r="J15" s="188"/>
      <c r="K15" s="188">
        <v>23.461538461538499</v>
      </c>
      <c r="L15" s="188">
        <v>20</v>
      </c>
      <c r="M15" s="188"/>
      <c r="N15" s="188">
        <v>3.8461538461538498</v>
      </c>
      <c r="O15" s="188">
        <v>9.67741935483871</v>
      </c>
      <c r="P15" s="73"/>
    </row>
    <row r="16" spans="1:19" ht="12.75" customHeight="1" x14ac:dyDescent="0.2">
      <c r="A16" s="204">
        <v>1999</v>
      </c>
      <c r="B16" s="188">
        <v>255</v>
      </c>
      <c r="C16" s="188">
        <v>195</v>
      </c>
      <c r="D16" s="188"/>
      <c r="E16" s="188">
        <v>65.490196078431396</v>
      </c>
      <c r="F16" s="188">
        <v>61.855670103092798</v>
      </c>
      <c r="G16" s="188"/>
      <c r="H16" s="188">
        <v>3.1372549019607798</v>
      </c>
      <c r="I16" s="188">
        <v>8.2474226804123703</v>
      </c>
      <c r="J16" s="188"/>
      <c r="K16" s="188">
        <v>23.529411764705898</v>
      </c>
      <c r="L16" s="188">
        <v>21.134020618556701</v>
      </c>
      <c r="M16" s="188"/>
      <c r="N16" s="188">
        <v>7.8431372549019596</v>
      </c>
      <c r="O16" s="188">
        <v>8.7628865979381398</v>
      </c>
      <c r="P16" s="73"/>
    </row>
    <row r="17" spans="1:17" ht="12.75" customHeight="1" x14ac:dyDescent="0.2">
      <c r="A17" s="204">
        <v>2000</v>
      </c>
      <c r="B17" s="188">
        <v>235</v>
      </c>
      <c r="C17" s="188">
        <v>220</v>
      </c>
      <c r="D17" s="188"/>
      <c r="E17" s="188">
        <v>58.4</v>
      </c>
      <c r="F17" s="188">
        <v>60.7655502392344</v>
      </c>
      <c r="G17" s="188"/>
      <c r="H17" s="188">
        <v>8.8000000000000007</v>
      </c>
      <c r="I17" s="188">
        <v>7.1770334928229698</v>
      </c>
      <c r="J17" s="188"/>
      <c r="K17" s="188">
        <v>25.2</v>
      </c>
      <c r="L17" s="188">
        <v>22.488038277512</v>
      </c>
      <c r="M17" s="188"/>
      <c r="N17" s="188">
        <v>7.6</v>
      </c>
      <c r="O17" s="188">
        <v>9.5693779904306204</v>
      </c>
      <c r="P17" s="73"/>
    </row>
    <row r="18" spans="1:17" ht="12.75" customHeight="1" x14ac:dyDescent="0.2">
      <c r="A18" s="204">
        <v>2001</v>
      </c>
      <c r="B18" s="188">
        <v>260</v>
      </c>
      <c r="C18" s="188">
        <v>243</v>
      </c>
      <c r="D18" s="188"/>
      <c r="E18" s="188">
        <v>51.879699248120303</v>
      </c>
      <c r="F18" s="188">
        <v>54.185022026431703</v>
      </c>
      <c r="G18" s="188"/>
      <c r="H18" s="188">
        <v>10.150375939849599</v>
      </c>
      <c r="I18" s="188">
        <v>10.1321585903084</v>
      </c>
      <c r="J18" s="188"/>
      <c r="K18" s="188">
        <v>31.203007518797001</v>
      </c>
      <c r="L18" s="188">
        <v>29.5154185022026</v>
      </c>
      <c r="M18" s="188"/>
      <c r="N18" s="188">
        <v>6.7669172932330799</v>
      </c>
      <c r="O18" s="188">
        <v>6.1674008810572696</v>
      </c>
      <c r="P18" s="73"/>
    </row>
    <row r="19" spans="1:17" ht="12.75" customHeight="1" x14ac:dyDescent="0.2">
      <c r="A19" s="204">
        <v>2002</v>
      </c>
      <c r="B19" s="188">
        <v>233</v>
      </c>
      <c r="C19" s="188">
        <v>205</v>
      </c>
      <c r="D19" s="188"/>
      <c r="E19" s="188">
        <v>60.515021459227498</v>
      </c>
      <c r="F19" s="188">
        <v>56.5</v>
      </c>
      <c r="G19" s="188"/>
      <c r="H19" s="188">
        <v>7.2961373390557904</v>
      </c>
      <c r="I19" s="188">
        <v>8</v>
      </c>
      <c r="J19" s="188"/>
      <c r="K19" s="188">
        <v>26.609442060085801</v>
      </c>
      <c r="L19" s="188">
        <v>25</v>
      </c>
      <c r="M19" s="188"/>
      <c r="N19" s="188">
        <v>5.5793991416309003</v>
      </c>
      <c r="O19" s="188">
        <v>10.5</v>
      </c>
      <c r="P19" s="73"/>
    </row>
    <row r="20" spans="1:17" ht="12.75" customHeight="1" x14ac:dyDescent="0.2">
      <c r="A20" s="204">
        <v>2003</v>
      </c>
      <c r="B20" s="188">
        <v>195</v>
      </c>
      <c r="C20" s="188">
        <v>181</v>
      </c>
      <c r="D20" s="188"/>
      <c r="E20" s="188">
        <v>62.162162162162197</v>
      </c>
      <c r="F20" s="188">
        <v>61.413043478260903</v>
      </c>
      <c r="G20" s="188"/>
      <c r="H20" s="188">
        <v>8.6486486486486491</v>
      </c>
      <c r="I20" s="188">
        <v>10.869565217391299</v>
      </c>
      <c r="J20" s="188"/>
      <c r="K20" s="188">
        <v>22.1621621621622</v>
      </c>
      <c r="L20" s="188">
        <v>19.565217391304301</v>
      </c>
      <c r="M20" s="188"/>
      <c r="N20" s="188">
        <v>7.0270270270270299</v>
      </c>
      <c r="O20" s="188">
        <v>8.1521739130434803</v>
      </c>
      <c r="P20" s="73"/>
    </row>
    <row r="21" spans="1:17" ht="12.75" customHeight="1" x14ac:dyDescent="0.2">
      <c r="A21" s="204">
        <v>2004</v>
      </c>
      <c r="B21" s="188">
        <v>204</v>
      </c>
      <c r="C21" s="188">
        <v>192</v>
      </c>
      <c r="D21" s="188"/>
      <c r="E21" s="188">
        <v>62.135922330097102</v>
      </c>
      <c r="F21" s="188">
        <v>59.890109890109898</v>
      </c>
      <c r="G21" s="188"/>
      <c r="H21" s="188">
        <v>5.3398058252427196</v>
      </c>
      <c r="I21" s="188">
        <v>7.1428571428571397</v>
      </c>
      <c r="J21" s="188"/>
      <c r="K21" s="188">
        <v>26.699029126213599</v>
      </c>
      <c r="L21" s="188">
        <v>20.879120879120901</v>
      </c>
      <c r="M21" s="188"/>
      <c r="N21" s="188">
        <v>5.8252427184466002</v>
      </c>
      <c r="O21" s="188">
        <v>12.0879120879121</v>
      </c>
      <c r="P21" s="73"/>
    </row>
    <row r="22" spans="1:17" ht="12.75" customHeight="1" x14ac:dyDescent="0.2">
      <c r="A22" s="204">
        <v>2005</v>
      </c>
      <c r="B22" s="188">
        <v>183</v>
      </c>
      <c r="C22" s="188">
        <v>193</v>
      </c>
      <c r="D22" s="188"/>
      <c r="E22" s="188">
        <v>57</v>
      </c>
      <c r="F22" s="188">
        <v>56.842105263157897</v>
      </c>
      <c r="G22" s="188"/>
      <c r="H22" s="188">
        <v>12</v>
      </c>
      <c r="I22" s="188">
        <v>6.3157894736842097</v>
      </c>
      <c r="J22" s="188"/>
      <c r="K22" s="188">
        <v>23.5</v>
      </c>
      <c r="L22" s="188">
        <v>28.421052631578899</v>
      </c>
      <c r="M22" s="188"/>
      <c r="N22" s="188">
        <v>7.5</v>
      </c>
      <c r="O22" s="188">
        <v>8.4210526315789505</v>
      </c>
      <c r="P22" s="73"/>
    </row>
    <row r="23" spans="1:17" ht="12.75" customHeight="1" x14ac:dyDescent="0.2">
      <c r="A23" s="204">
        <v>2006</v>
      </c>
      <c r="B23" s="188">
        <v>169</v>
      </c>
      <c r="C23" s="188">
        <v>135</v>
      </c>
      <c r="D23" s="188"/>
      <c r="E23" s="188">
        <v>51.381215469613302</v>
      </c>
      <c r="F23" s="188">
        <v>48.872180451127797</v>
      </c>
      <c r="G23" s="188"/>
      <c r="H23" s="188">
        <v>12.154696132596699</v>
      </c>
      <c r="I23" s="188">
        <v>14.285714285714301</v>
      </c>
      <c r="J23" s="188"/>
      <c r="K23" s="188">
        <v>25.414364640883999</v>
      </c>
      <c r="L23" s="188">
        <v>21.804511278195498</v>
      </c>
      <c r="M23" s="188"/>
      <c r="N23" s="188">
        <v>11.049723756906101</v>
      </c>
      <c r="O23" s="188">
        <v>15.037593984962401</v>
      </c>
      <c r="P23" s="73"/>
    </row>
    <row r="24" spans="1:17" ht="12.75" customHeight="1" x14ac:dyDescent="0.2">
      <c r="A24" s="204">
        <v>2007</v>
      </c>
      <c r="B24" s="188">
        <v>165</v>
      </c>
      <c r="C24" s="188">
        <v>134</v>
      </c>
      <c r="D24" s="188"/>
      <c r="E24" s="188">
        <v>57.2289156626506</v>
      </c>
      <c r="F24" s="188">
        <v>41.353383458646597</v>
      </c>
      <c r="G24" s="188"/>
      <c r="H24" s="188">
        <v>12.6506024096386</v>
      </c>
      <c r="I24" s="188">
        <v>9.77443609022556</v>
      </c>
      <c r="J24" s="188"/>
      <c r="K24" s="188">
        <v>24.6987951807229</v>
      </c>
      <c r="L24" s="188">
        <v>44.360902255639097</v>
      </c>
      <c r="M24" s="188"/>
      <c r="N24" s="188">
        <v>5.4216867469879499</v>
      </c>
      <c r="O24" s="188">
        <v>4.5112781954887202</v>
      </c>
      <c r="P24" s="73"/>
    </row>
    <row r="25" spans="1:17" ht="12.75" customHeight="1" x14ac:dyDescent="0.2">
      <c r="A25" s="204">
        <v>2008</v>
      </c>
      <c r="B25" s="188">
        <v>169</v>
      </c>
      <c r="C25" s="188">
        <v>131</v>
      </c>
      <c r="D25" s="188"/>
      <c r="E25" s="188">
        <v>55.688622754491</v>
      </c>
      <c r="F25" s="188">
        <v>52.34375</v>
      </c>
      <c r="G25" s="188"/>
      <c r="H25" s="188">
        <v>5.3892215568862296</v>
      </c>
      <c r="I25" s="188">
        <v>9.375</v>
      </c>
      <c r="J25" s="188"/>
      <c r="K25" s="188">
        <v>31.736526946107801</v>
      </c>
      <c r="L25" s="188">
        <v>30.46875</v>
      </c>
      <c r="M25" s="188"/>
      <c r="N25" s="188">
        <v>7.1856287425149699</v>
      </c>
      <c r="O25" s="188">
        <v>7.8125</v>
      </c>
      <c r="P25" s="73"/>
    </row>
    <row r="26" spans="1:17" ht="12.75" customHeight="1" x14ac:dyDescent="0.2">
      <c r="A26" s="204">
        <v>2009</v>
      </c>
      <c r="B26" s="188">
        <v>231</v>
      </c>
      <c r="C26" s="188">
        <v>184</v>
      </c>
      <c r="D26" s="188"/>
      <c r="E26" s="188">
        <v>56.431535269709499</v>
      </c>
      <c r="F26" s="188">
        <v>55.2486187845304</v>
      </c>
      <c r="G26" s="188"/>
      <c r="H26" s="188">
        <v>7.8838174273858899</v>
      </c>
      <c r="I26" s="188">
        <v>8.2872928176795604</v>
      </c>
      <c r="J26" s="188"/>
      <c r="K26" s="188">
        <v>29.460580912863101</v>
      </c>
      <c r="L26" s="188">
        <v>27.0718232044199</v>
      </c>
      <c r="M26" s="188"/>
      <c r="N26" s="188">
        <v>6.2240663900414903</v>
      </c>
      <c r="O26" s="188">
        <v>9.3922651933701697</v>
      </c>
      <c r="P26" s="73"/>
    </row>
    <row r="27" spans="1:17" ht="12.75" customHeight="1" x14ac:dyDescent="0.2">
      <c r="A27" s="204">
        <v>2010</v>
      </c>
      <c r="B27" s="188">
        <v>238</v>
      </c>
      <c r="C27" s="188">
        <v>166</v>
      </c>
      <c r="D27" s="188"/>
      <c r="E27" s="188">
        <v>63.967611336032398</v>
      </c>
      <c r="F27" s="188">
        <v>57.324840764331199</v>
      </c>
      <c r="G27" s="188"/>
      <c r="H27" s="188">
        <v>6.8825910931174104</v>
      </c>
      <c r="I27" s="188">
        <v>7.6433121019108299</v>
      </c>
      <c r="J27" s="188"/>
      <c r="K27" s="188">
        <v>23.4817813765182</v>
      </c>
      <c r="L27" s="188">
        <v>24.203821656051002</v>
      </c>
      <c r="M27" s="188"/>
      <c r="N27" s="188">
        <v>5.6680161943319796</v>
      </c>
      <c r="O27" s="188">
        <v>10.828025477707</v>
      </c>
      <c r="P27" s="73"/>
    </row>
    <row r="28" spans="1:17" s="72" customFormat="1" ht="12.75" customHeight="1" x14ac:dyDescent="0.2">
      <c r="A28" s="204">
        <v>2011</v>
      </c>
      <c r="B28" s="188">
        <v>238</v>
      </c>
      <c r="C28" s="188">
        <v>147</v>
      </c>
      <c r="D28" s="188"/>
      <c r="E28" s="188">
        <v>52.320675105485201</v>
      </c>
      <c r="F28" s="188">
        <v>46.8965517241379</v>
      </c>
      <c r="G28" s="188"/>
      <c r="H28" s="188">
        <v>9.7046413502109701</v>
      </c>
      <c r="I28" s="188">
        <v>9.6551724137930997</v>
      </c>
      <c r="J28" s="188"/>
      <c r="K28" s="188">
        <v>30.801687763713101</v>
      </c>
      <c r="L28" s="188">
        <v>28.275862068965498</v>
      </c>
      <c r="M28" s="188"/>
      <c r="N28" s="188">
        <v>7.1729957805907203</v>
      </c>
      <c r="O28" s="188">
        <v>15.1724137931034</v>
      </c>
      <c r="P28" s="73"/>
    </row>
    <row r="29" spans="1:17" ht="12.75" customHeight="1" x14ac:dyDescent="0.2">
      <c r="A29" s="204" t="s">
        <v>89</v>
      </c>
      <c r="B29" s="188">
        <v>184</v>
      </c>
      <c r="C29" s="188">
        <v>129</v>
      </c>
      <c r="D29" s="188"/>
      <c r="E29" s="188">
        <v>61.9791666666667</v>
      </c>
      <c r="F29" s="188">
        <v>60.162601626016297</v>
      </c>
      <c r="G29" s="188"/>
      <c r="H29" s="188">
        <v>4.1666666666666696</v>
      </c>
      <c r="I29" s="188">
        <v>2.4390243902439002</v>
      </c>
      <c r="J29" s="188"/>
      <c r="K29" s="188">
        <v>28.125</v>
      </c>
      <c r="L29" s="188">
        <v>24.390243902439</v>
      </c>
      <c r="M29" s="188"/>
      <c r="N29" s="188">
        <v>5.7291666666666696</v>
      </c>
      <c r="O29" s="188">
        <v>13.0081300813008</v>
      </c>
      <c r="P29" s="73"/>
    </row>
    <row r="30" spans="1:17" ht="12.75" customHeight="1" x14ac:dyDescent="0.2">
      <c r="A30" s="204" t="s">
        <v>90</v>
      </c>
      <c r="B30" s="188">
        <v>175</v>
      </c>
      <c r="C30" s="188">
        <v>159</v>
      </c>
      <c r="D30" s="188">
        <v>335</v>
      </c>
      <c r="E30" s="188">
        <v>47.025320745893701</v>
      </c>
      <c r="F30" s="188">
        <v>45.771245857177199</v>
      </c>
      <c r="G30" s="188">
        <v>46.3</v>
      </c>
      <c r="H30" s="188">
        <v>8.9033782829840895</v>
      </c>
      <c r="I30" s="188">
        <v>11.461598060425599</v>
      </c>
      <c r="J30" s="188">
        <v>10.1</v>
      </c>
      <c r="K30" s="188">
        <v>41.398472113689202</v>
      </c>
      <c r="L30" s="188">
        <v>37.649852074634701</v>
      </c>
      <c r="M30" s="188">
        <v>39.799999999999997</v>
      </c>
      <c r="N30" s="188">
        <v>2.6728288574330699</v>
      </c>
      <c r="O30" s="188">
        <v>5.1173040077624696</v>
      </c>
      <c r="P30" s="188">
        <v>3.8</v>
      </c>
      <c r="Q30" s="355"/>
    </row>
    <row r="31" spans="1:17" ht="12.75" customHeight="1" x14ac:dyDescent="0.2">
      <c r="A31" s="204">
        <v>2013</v>
      </c>
      <c r="B31" s="188">
        <v>183</v>
      </c>
      <c r="C31" s="188">
        <v>139</v>
      </c>
      <c r="D31" s="188">
        <v>325</v>
      </c>
      <c r="E31" s="188">
        <v>42.453332812596898</v>
      </c>
      <c r="F31" s="188">
        <v>43.262053722157297</v>
      </c>
      <c r="G31" s="188">
        <v>42.4</v>
      </c>
      <c r="H31" s="188">
        <v>10.1099588130282</v>
      </c>
      <c r="I31" s="188">
        <v>10.928291355496</v>
      </c>
      <c r="J31" s="188">
        <v>10.4</v>
      </c>
      <c r="K31" s="188">
        <v>42.764616213093703</v>
      </c>
      <c r="L31" s="188">
        <v>36.459772109820904</v>
      </c>
      <c r="M31" s="188">
        <v>40.299999999999997</v>
      </c>
      <c r="N31" s="188">
        <v>4.6720921612812401</v>
      </c>
      <c r="O31" s="188">
        <v>9.3498828125257507</v>
      </c>
      <c r="P31" s="188">
        <v>6.9</v>
      </c>
    </row>
    <row r="32" spans="1:17" ht="12.75" customHeight="1" x14ac:dyDescent="0.2">
      <c r="A32" s="204">
        <v>2014</v>
      </c>
      <c r="B32" s="188">
        <v>224</v>
      </c>
      <c r="C32" s="188">
        <v>157</v>
      </c>
      <c r="D32" s="188">
        <v>382</v>
      </c>
      <c r="E32" s="188">
        <v>41.885830940401597</v>
      </c>
      <c r="F32" s="188">
        <v>32.318345144646798</v>
      </c>
      <c r="G32" s="188">
        <v>37.6</v>
      </c>
      <c r="H32" s="188">
        <v>10.119539521861</v>
      </c>
      <c r="I32" s="188">
        <v>15.1436873501865</v>
      </c>
      <c r="J32" s="188">
        <v>12.3</v>
      </c>
      <c r="K32" s="188">
        <v>40.76591322726</v>
      </c>
      <c r="L32" s="188">
        <v>48.602620455686598</v>
      </c>
      <c r="M32" s="188">
        <v>44.3</v>
      </c>
      <c r="N32" s="188">
        <v>7.2287163104773802</v>
      </c>
      <c r="O32" s="188">
        <v>3.93534704948007</v>
      </c>
      <c r="P32" s="188">
        <v>5.8</v>
      </c>
    </row>
    <row r="33" spans="1:17" ht="12.75" customHeight="1" x14ac:dyDescent="0.2">
      <c r="A33" s="204">
        <v>2015</v>
      </c>
      <c r="B33" s="188">
        <v>187</v>
      </c>
      <c r="C33" s="188">
        <v>113</v>
      </c>
      <c r="D33" s="188">
        <v>305</v>
      </c>
      <c r="E33" s="188">
        <v>51.115638878175098</v>
      </c>
      <c r="F33" s="188">
        <v>41.309964484923597</v>
      </c>
      <c r="G33" s="188">
        <v>47.4</v>
      </c>
      <c r="H33" s="357">
        <v>4.4355372949534697</v>
      </c>
      <c r="I33" s="357">
        <v>13.092316804257599</v>
      </c>
      <c r="J33" s="357">
        <v>7.8</v>
      </c>
      <c r="K33" s="188">
        <v>41.738098599662102</v>
      </c>
      <c r="L33" s="188">
        <v>44.184261918945403</v>
      </c>
      <c r="M33" s="188">
        <v>42.3</v>
      </c>
      <c r="N33" s="188">
        <v>2.7107252272093199</v>
      </c>
      <c r="O33" s="188">
        <v>1.41345679187342</v>
      </c>
      <c r="P33" s="188">
        <v>2.5</v>
      </c>
      <c r="Q33" s="355"/>
    </row>
    <row r="34" spans="1:17" ht="12.75" customHeight="1" x14ac:dyDescent="0.2">
      <c r="A34" s="204">
        <v>2016</v>
      </c>
      <c r="B34" s="188">
        <v>136</v>
      </c>
      <c r="C34" s="188">
        <v>102</v>
      </c>
      <c r="D34" s="188">
        <v>259</v>
      </c>
      <c r="E34" s="188">
        <v>58.039467732133197</v>
      </c>
      <c r="F34" s="188">
        <v>64.324627136804665</v>
      </c>
      <c r="G34" s="188">
        <v>57.7</v>
      </c>
      <c r="H34" s="188">
        <v>6.7413830209860137</v>
      </c>
      <c r="I34" s="188">
        <v>2.8510708727010741</v>
      </c>
      <c r="J34" s="188">
        <v>5</v>
      </c>
      <c r="K34" s="188">
        <v>25.609624805460079</v>
      </c>
      <c r="L34" s="188">
        <v>30.51962465031205</v>
      </c>
      <c r="M34" s="188">
        <v>29.3</v>
      </c>
      <c r="N34" s="188">
        <v>9.6095244414206515</v>
      </c>
      <c r="O34" s="188">
        <v>2.3046773401822147</v>
      </c>
      <c r="P34" s="188">
        <v>7.9</v>
      </c>
      <c r="Q34" s="355"/>
    </row>
    <row r="35" spans="1:17" x14ac:dyDescent="0.2">
      <c r="A35" s="484">
        <v>2017</v>
      </c>
      <c r="B35" s="188">
        <v>199</v>
      </c>
      <c r="C35" s="188">
        <v>157</v>
      </c>
      <c r="D35" s="188">
        <v>378</v>
      </c>
      <c r="E35" s="188">
        <v>59.3</v>
      </c>
      <c r="F35" s="188">
        <v>61.8</v>
      </c>
      <c r="G35" s="188">
        <v>58.5</v>
      </c>
      <c r="H35" s="188">
        <v>7</v>
      </c>
      <c r="I35" s="188">
        <v>10.199999999999999</v>
      </c>
      <c r="J35" s="188">
        <v>8.5</v>
      </c>
      <c r="K35" s="188">
        <v>31.2</v>
      </c>
      <c r="L35" s="188">
        <v>28</v>
      </c>
      <c r="M35" s="188">
        <v>31.5</v>
      </c>
      <c r="N35" s="188">
        <v>2.5</v>
      </c>
      <c r="O35" s="188" t="s">
        <v>118</v>
      </c>
      <c r="P35" s="188">
        <v>1.6</v>
      </c>
    </row>
    <row r="36" spans="1:17" x14ac:dyDescent="0.2">
      <c r="A36" s="484">
        <v>2018</v>
      </c>
      <c r="B36" s="188">
        <v>194</v>
      </c>
      <c r="C36" s="188">
        <v>145</v>
      </c>
      <c r="D36" s="188">
        <v>351</v>
      </c>
      <c r="E36" s="188">
        <v>63.8</v>
      </c>
      <c r="F36" s="188">
        <v>49.9</v>
      </c>
      <c r="G36" s="188">
        <v>57.7</v>
      </c>
      <c r="H36" s="188">
        <v>6</v>
      </c>
      <c r="I36" s="188">
        <v>11.3</v>
      </c>
      <c r="J36" s="188">
        <v>8.1999999999999993</v>
      </c>
      <c r="K36" s="188">
        <v>30.1</v>
      </c>
      <c r="L36" s="188">
        <v>36.5</v>
      </c>
      <c r="M36" s="188">
        <v>33.200000000000003</v>
      </c>
      <c r="N36" s="188" t="s">
        <v>118</v>
      </c>
      <c r="O36" s="188">
        <v>2.2999999999999998</v>
      </c>
      <c r="P36" s="188">
        <v>0.9</v>
      </c>
    </row>
    <row r="37" spans="1:17" ht="6" customHeight="1" x14ac:dyDescent="0.2">
      <c r="A37" s="1203"/>
      <c r="B37" s="1224"/>
      <c r="C37" s="1224"/>
      <c r="D37" s="1224"/>
      <c r="E37" s="1090"/>
      <c r="F37" s="1090"/>
      <c r="G37" s="1090"/>
      <c r="H37" s="1090"/>
      <c r="I37" s="1090"/>
      <c r="J37" s="1090"/>
      <c r="K37" s="1090"/>
      <c r="L37" s="1090"/>
      <c r="M37" s="1090"/>
      <c r="N37" s="1090"/>
      <c r="O37" s="1228"/>
      <c r="P37" s="1228"/>
    </row>
    <row r="38" spans="1:17" ht="30" customHeight="1" x14ac:dyDescent="0.2">
      <c r="A38" s="1314" t="s">
        <v>270</v>
      </c>
      <c r="B38" s="1314"/>
      <c r="C38" s="1314"/>
      <c r="D38" s="1314"/>
      <c r="E38" s="1314"/>
      <c r="F38" s="1314"/>
      <c r="G38" s="1314"/>
      <c r="H38" s="1314"/>
      <c r="I38" s="1314"/>
      <c r="J38" s="1314"/>
      <c r="K38" s="1314"/>
      <c r="L38" s="1314"/>
      <c r="M38" s="1314"/>
      <c r="N38" s="1314"/>
      <c r="O38" s="1314"/>
      <c r="P38" s="1314"/>
    </row>
    <row r="39" spans="1:17" s="184" customFormat="1" ht="6" customHeight="1" x14ac:dyDescent="0.2">
      <c r="A39" s="182" t="s">
        <v>39</v>
      </c>
      <c r="B39" s="183"/>
      <c r="C39" s="183"/>
      <c r="D39" s="183"/>
      <c r="E39" s="183"/>
      <c r="F39" s="183"/>
      <c r="G39" s="183"/>
      <c r="H39" s="183"/>
      <c r="I39" s="183"/>
      <c r="J39" s="183"/>
      <c r="K39" s="183"/>
      <c r="L39" s="183"/>
      <c r="M39" s="183"/>
      <c r="N39" s="183"/>
      <c r="O39" s="1195"/>
      <c r="P39" s="1195"/>
    </row>
    <row r="40" spans="1:17" s="184" customFormat="1" ht="12.75" customHeight="1" x14ac:dyDescent="0.2">
      <c r="A40" s="1331" t="s">
        <v>194</v>
      </c>
      <c r="B40" s="1331"/>
      <c r="C40" s="1331"/>
      <c r="D40" s="1331"/>
      <c r="E40" s="1331"/>
      <c r="F40" s="1331"/>
      <c r="G40" s="1331"/>
      <c r="H40" s="1331"/>
      <c r="I40" s="1331"/>
      <c r="J40" s="1331"/>
      <c r="K40" s="1331"/>
      <c r="L40" s="1331"/>
      <c r="M40" s="1331"/>
      <c r="N40" s="1331"/>
      <c r="O40" s="1331"/>
      <c r="P40" s="1331"/>
    </row>
  </sheetData>
  <mergeCells count="9">
    <mergeCell ref="A38:P38"/>
    <mergeCell ref="A40:P40"/>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43"/>
  <sheetViews>
    <sheetView zoomScaleNormal="100" workbookViewId="0">
      <pane ySplit="4" topLeftCell="A5" activePane="bottomLeft" state="frozen"/>
      <selection activeCell="K27" sqref="K27"/>
      <selection pane="bottomLeft" activeCell="K27" sqref="K27"/>
    </sheetView>
  </sheetViews>
  <sheetFormatPr defaultColWidth="9.140625" defaultRowHeight="12.75" x14ac:dyDescent="0.2"/>
  <cols>
    <col min="1" max="1" width="6.7109375" style="484" customWidth="1"/>
    <col min="2" max="16" width="6.7109375" style="1199" customWidth="1"/>
    <col min="17" max="30" width="8.7109375" style="1199" customWidth="1"/>
    <col min="31" max="16384" width="9.140625" style="1199"/>
  </cols>
  <sheetData>
    <row r="1" spans="1:20" s="74" customFormat="1" ht="30" customHeight="1" x14ac:dyDescent="0.25">
      <c r="A1" s="349"/>
      <c r="B1" s="116"/>
      <c r="C1" s="116"/>
      <c r="D1" s="116"/>
      <c r="E1" s="824"/>
      <c r="F1" s="824"/>
      <c r="G1" s="824"/>
      <c r="H1" s="824"/>
      <c r="I1" s="824"/>
      <c r="J1" s="824"/>
      <c r="K1" s="824"/>
      <c r="L1" s="824"/>
      <c r="M1" s="824"/>
      <c r="N1" s="824"/>
      <c r="O1" s="824"/>
      <c r="P1" s="1311" t="s">
        <v>328</v>
      </c>
      <c r="Q1" s="1311"/>
      <c r="R1" s="1312"/>
      <c r="S1" s="1312"/>
      <c r="T1" s="1322"/>
    </row>
    <row r="2" spans="1:20" s="1200" customFormat="1" ht="30" customHeight="1" x14ac:dyDescent="0.2">
      <c r="A2" s="1317" t="s">
        <v>478</v>
      </c>
      <c r="B2" s="1317"/>
      <c r="C2" s="1317"/>
      <c r="D2" s="1317"/>
      <c r="E2" s="1317"/>
      <c r="F2" s="1317"/>
      <c r="G2" s="1317"/>
      <c r="H2" s="1317"/>
      <c r="I2" s="1317"/>
      <c r="J2" s="1317"/>
      <c r="K2" s="1317"/>
      <c r="L2" s="1317"/>
      <c r="M2" s="1317"/>
      <c r="N2" s="1317"/>
      <c r="O2" s="1317"/>
      <c r="P2" s="1317"/>
    </row>
    <row r="3" spans="1:20" ht="30" customHeight="1" x14ac:dyDescent="0.2">
      <c r="B3" s="1338" t="s">
        <v>10</v>
      </c>
      <c r="C3" s="1338"/>
      <c r="D3" s="1338"/>
      <c r="E3" s="1349" t="s">
        <v>52</v>
      </c>
      <c r="F3" s="1349"/>
      <c r="G3" s="1349"/>
      <c r="H3" s="1349" t="s">
        <v>53</v>
      </c>
      <c r="I3" s="1349"/>
      <c r="J3" s="1349"/>
      <c r="K3" s="1349" t="s">
        <v>51</v>
      </c>
      <c r="L3" s="1349"/>
      <c r="M3" s="1349"/>
      <c r="N3" s="1373" t="s">
        <v>35</v>
      </c>
      <c r="O3" s="1373"/>
      <c r="P3" s="1373"/>
    </row>
    <row r="4" spans="1:20" ht="15" customHeight="1" x14ac:dyDescent="0.2">
      <c r="A4" s="484" t="s">
        <v>39</v>
      </c>
      <c r="B4" s="140" t="s">
        <v>28</v>
      </c>
      <c r="C4" s="140" t="s">
        <v>29</v>
      </c>
      <c r="D4" s="140" t="s">
        <v>382</v>
      </c>
      <c r="E4" s="140" t="s">
        <v>28</v>
      </c>
      <c r="F4" s="140" t="s">
        <v>29</v>
      </c>
      <c r="G4" s="140" t="s">
        <v>382</v>
      </c>
      <c r="H4" s="140" t="s">
        <v>28</v>
      </c>
      <c r="I4" s="140" t="s">
        <v>29</v>
      </c>
      <c r="J4" s="140" t="s">
        <v>382</v>
      </c>
      <c r="K4" s="140" t="s">
        <v>28</v>
      </c>
      <c r="L4" s="140" t="s">
        <v>29</v>
      </c>
      <c r="M4" s="140" t="s">
        <v>382</v>
      </c>
      <c r="N4" s="140" t="s">
        <v>28</v>
      </c>
      <c r="O4" s="140" t="s">
        <v>29</v>
      </c>
      <c r="P4" s="140" t="s">
        <v>382</v>
      </c>
    </row>
    <row r="5" spans="1:20" ht="6" customHeight="1" x14ac:dyDescent="0.2">
      <c r="A5" s="1203"/>
      <c r="B5" s="1229"/>
      <c r="C5" s="1229"/>
      <c r="D5" s="1229"/>
      <c r="E5" s="1230"/>
      <c r="F5" s="1230"/>
      <c r="G5" s="1230"/>
      <c r="H5" s="1230"/>
      <c r="I5" s="1230"/>
      <c r="J5" s="1230"/>
      <c r="K5" s="1230"/>
      <c r="L5" s="1230"/>
      <c r="M5" s="1230"/>
      <c r="N5" s="1230"/>
      <c r="O5" s="1230"/>
      <c r="P5" s="404"/>
    </row>
    <row r="6" spans="1:20" ht="12.75" customHeight="1" x14ac:dyDescent="0.2">
      <c r="A6" s="204">
        <v>2004</v>
      </c>
      <c r="B6" s="188">
        <v>360</v>
      </c>
      <c r="C6" s="188">
        <v>295</v>
      </c>
      <c r="D6" s="188"/>
      <c r="E6" s="188">
        <v>68.518518518518505</v>
      </c>
      <c r="F6" s="188">
        <v>61.347517730496499</v>
      </c>
      <c r="G6" s="188"/>
      <c r="H6" s="188">
        <v>3.7037037037037002</v>
      </c>
      <c r="I6" s="188">
        <v>7.4468085106383004</v>
      </c>
      <c r="J6" s="188"/>
      <c r="K6" s="188">
        <v>25.132275132275101</v>
      </c>
      <c r="L6" s="188">
        <v>26.9503546099291</v>
      </c>
      <c r="M6" s="188"/>
      <c r="N6" s="188">
        <v>2.64550264550265</v>
      </c>
      <c r="O6" s="188">
        <v>4.2553191489361701</v>
      </c>
      <c r="P6" s="73"/>
    </row>
    <row r="7" spans="1:20" ht="12.75" customHeight="1" x14ac:dyDescent="0.2">
      <c r="A7" s="204">
        <v>2005</v>
      </c>
      <c r="B7" s="188">
        <v>370</v>
      </c>
      <c r="C7" s="188">
        <v>292</v>
      </c>
      <c r="D7" s="188"/>
      <c r="E7" s="188">
        <v>74.045801526717597</v>
      </c>
      <c r="F7" s="188">
        <v>69.014084507042298</v>
      </c>
      <c r="G7" s="188"/>
      <c r="H7" s="188">
        <v>1.2722646310432599</v>
      </c>
      <c r="I7" s="188">
        <v>3.1690140845070398</v>
      </c>
      <c r="J7" s="188"/>
      <c r="K7" s="188">
        <v>22.391857506361301</v>
      </c>
      <c r="L7" s="188">
        <v>22.887323943662</v>
      </c>
      <c r="M7" s="188"/>
      <c r="N7" s="188">
        <v>2.2900763358778602</v>
      </c>
      <c r="O7" s="188">
        <v>4.9295774647887303</v>
      </c>
      <c r="P7" s="73"/>
    </row>
    <row r="8" spans="1:20" ht="12.75" customHeight="1" x14ac:dyDescent="0.2">
      <c r="A8" s="204">
        <v>2006</v>
      </c>
      <c r="B8" s="188">
        <v>296</v>
      </c>
      <c r="C8" s="188">
        <v>268</v>
      </c>
      <c r="D8" s="188"/>
      <c r="E8" s="188">
        <v>73.700305810397595</v>
      </c>
      <c r="F8" s="188">
        <v>66.147859922178995</v>
      </c>
      <c r="G8" s="188"/>
      <c r="H8" s="188">
        <v>3.05810397553517</v>
      </c>
      <c r="I8" s="188">
        <v>5.8365758754863801</v>
      </c>
      <c r="J8" s="188"/>
      <c r="K8" s="188">
        <v>21.100917431192698</v>
      </c>
      <c r="L8" s="188">
        <v>22.957198443579799</v>
      </c>
      <c r="M8" s="188"/>
      <c r="N8" s="188">
        <v>2.1406727828746202</v>
      </c>
      <c r="O8" s="188">
        <v>5.0583657587548601</v>
      </c>
      <c r="P8" s="73"/>
    </row>
    <row r="9" spans="1:20" ht="12.75" customHeight="1" x14ac:dyDescent="0.2">
      <c r="A9" s="204">
        <v>2007</v>
      </c>
      <c r="B9" s="188">
        <v>354</v>
      </c>
      <c r="C9" s="188">
        <v>302</v>
      </c>
      <c r="D9" s="188"/>
      <c r="E9" s="188">
        <v>69.329896907216494</v>
      </c>
      <c r="F9" s="188">
        <v>62.9893238434164</v>
      </c>
      <c r="G9" s="188"/>
      <c r="H9" s="188">
        <v>4.3814432989690699</v>
      </c>
      <c r="I9" s="188">
        <v>2.8469750889679699</v>
      </c>
      <c r="J9" s="188"/>
      <c r="K9" s="188">
        <v>24.7422680412371</v>
      </c>
      <c r="L9" s="188">
        <v>30.604982206405701</v>
      </c>
      <c r="M9" s="188"/>
      <c r="N9" s="188">
        <v>1.5463917525773201</v>
      </c>
      <c r="O9" s="188">
        <v>3.5587188612099601</v>
      </c>
      <c r="P9" s="73"/>
    </row>
    <row r="10" spans="1:20" ht="12.75" customHeight="1" x14ac:dyDescent="0.2">
      <c r="A10" s="204">
        <v>2008</v>
      </c>
      <c r="B10" s="188">
        <v>319</v>
      </c>
      <c r="C10" s="188">
        <v>293</v>
      </c>
      <c r="D10" s="188"/>
      <c r="E10" s="188">
        <v>75.722543352601093</v>
      </c>
      <c r="F10" s="188">
        <v>62.162162162162197</v>
      </c>
      <c r="G10" s="188"/>
      <c r="H10" s="188">
        <v>3.1791907514450899</v>
      </c>
      <c r="I10" s="188">
        <v>4.2471042471042502</v>
      </c>
      <c r="J10" s="188"/>
      <c r="K10" s="188">
        <v>18.786127167630099</v>
      </c>
      <c r="L10" s="188">
        <v>29.343629343629299</v>
      </c>
      <c r="M10" s="188"/>
      <c r="N10" s="188">
        <v>2.3121387283237</v>
      </c>
      <c r="O10" s="188">
        <v>4.2471042471042502</v>
      </c>
      <c r="P10" s="73"/>
    </row>
    <row r="11" spans="1:20" ht="12.75" customHeight="1" x14ac:dyDescent="0.2">
      <c r="A11" s="204">
        <v>2009</v>
      </c>
      <c r="B11" s="188">
        <v>349</v>
      </c>
      <c r="C11" s="188">
        <v>328</v>
      </c>
      <c r="D11" s="188"/>
      <c r="E11" s="188">
        <v>67.958656330749406</v>
      </c>
      <c r="F11" s="188">
        <v>63.907284768211902</v>
      </c>
      <c r="G11" s="188"/>
      <c r="H11" s="188">
        <v>2.32558139534884</v>
      </c>
      <c r="I11" s="188">
        <v>3.3112582781456998</v>
      </c>
      <c r="J11" s="188"/>
      <c r="K11" s="188">
        <v>26.873385012919901</v>
      </c>
      <c r="L11" s="188">
        <v>28.476821192052999</v>
      </c>
      <c r="M11" s="188"/>
      <c r="N11" s="188">
        <v>2.8423772609819098</v>
      </c>
      <c r="O11" s="188">
        <v>4.3046357615893998</v>
      </c>
      <c r="P11" s="73"/>
    </row>
    <row r="12" spans="1:20" ht="12.75" customHeight="1" x14ac:dyDescent="0.2">
      <c r="A12" s="204">
        <v>2010</v>
      </c>
      <c r="B12" s="188">
        <v>434</v>
      </c>
      <c r="C12" s="188">
        <v>291</v>
      </c>
      <c r="D12" s="188"/>
      <c r="E12" s="188">
        <v>69.392523364485996</v>
      </c>
      <c r="F12" s="188">
        <v>69.257950530035302</v>
      </c>
      <c r="G12" s="188"/>
      <c r="H12" s="188">
        <v>3.97196261682243</v>
      </c>
      <c r="I12" s="188">
        <v>4.5936395759717303</v>
      </c>
      <c r="J12" s="188"/>
      <c r="K12" s="188">
        <v>23.598130841121499</v>
      </c>
      <c r="L12" s="188">
        <v>21.554770318021198</v>
      </c>
      <c r="M12" s="188"/>
      <c r="N12" s="188">
        <v>3.0373831775700899</v>
      </c>
      <c r="O12" s="188">
        <v>4.5936395759717303</v>
      </c>
      <c r="P12" s="73"/>
    </row>
    <row r="13" spans="1:20" ht="12.75" customHeight="1" x14ac:dyDescent="0.2">
      <c r="A13" s="204">
        <v>2011</v>
      </c>
      <c r="B13" s="188">
        <v>364</v>
      </c>
      <c r="C13" s="188">
        <v>261</v>
      </c>
      <c r="D13" s="188"/>
      <c r="E13" s="188">
        <v>67.379679144384994</v>
      </c>
      <c r="F13" s="188">
        <v>67.226890756302495</v>
      </c>
      <c r="G13" s="188"/>
      <c r="H13" s="188">
        <v>3.2085561497326198</v>
      </c>
      <c r="I13" s="188">
        <v>2.9411764705882399</v>
      </c>
      <c r="J13" s="188"/>
      <c r="K13" s="188">
        <v>26.203208556149701</v>
      </c>
      <c r="L13" s="188">
        <v>23.949579831932802</v>
      </c>
      <c r="M13" s="188"/>
      <c r="N13" s="188">
        <v>3.2085561497326198</v>
      </c>
      <c r="O13" s="188">
        <v>5.8823529411764701</v>
      </c>
      <c r="P13" s="73"/>
    </row>
    <row r="14" spans="1:20" ht="12.75" customHeight="1" x14ac:dyDescent="0.2">
      <c r="A14" s="204" t="s">
        <v>89</v>
      </c>
      <c r="B14" s="188">
        <v>334</v>
      </c>
      <c r="C14" s="188">
        <v>252</v>
      </c>
      <c r="D14" s="188"/>
      <c r="E14" s="188">
        <v>74.7826086956522</v>
      </c>
      <c r="F14" s="188">
        <v>72.016460905349803</v>
      </c>
      <c r="G14" s="188"/>
      <c r="H14" s="188">
        <v>2.60869565217391</v>
      </c>
      <c r="I14" s="188">
        <v>3.7037037037037002</v>
      </c>
      <c r="J14" s="188"/>
      <c r="K14" s="188">
        <v>20</v>
      </c>
      <c r="L14" s="188">
        <v>20.987654320987701</v>
      </c>
      <c r="M14" s="188"/>
      <c r="N14" s="188">
        <v>2.60869565217391</v>
      </c>
      <c r="O14" s="188">
        <v>3.2921810699588501</v>
      </c>
      <c r="P14" s="73"/>
    </row>
    <row r="15" spans="1:20" ht="12.75" customHeight="1" x14ac:dyDescent="0.2">
      <c r="A15" s="204" t="s">
        <v>90</v>
      </c>
      <c r="B15" s="188">
        <v>350</v>
      </c>
      <c r="C15" s="188">
        <v>281</v>
      </c>
      <c r="D15" s="188">
        <v>632</v>
      </c>
      <c r="E15" s="188">
        <v>65.099999999999994</v>
      </c>
      <c r="F15" s="188">
        <v>60.4</v>
      </c>
      <c r="G15" s="188">
        <v>63.2</v>
      </c>
      <c r="H15" s="188">
        <v>4.2</v>
      </c>
      <c r="I15" s="188">
        <v>6.4</v>
      </c>
      <c r="J15" s="188">
        <v>5.0999999999999996</v>
      </c>
      <c r="K15" s="188">
        <v>29.4</v>
      </c>
      <c r="L15" s="188">
        <v>28.7</v>
      </c>
      <c r="M15" s="188">
        <v>29</v>
      </c>
      <c r="N15" s="188">
        <v>1.3</v>
      </c>
      <c r="O15" s="188">
        <v>4.5</v>
      </c>
      <c r="P15" s="188">
        <v>2.6</v>
      </c>
    </row>
    <row r="16" spans="1:20" ht="12.75" customHeight="1" x14ac:dyDescent="0.2">
      <c r="A16" s="204">
        <v>2013</v>
      </c>
      <c r="B16" s="188">
        <v>416</v>
      </c>
      <c r="C16" s="188">
        <v>312</v>
      </c>
      <c r="D16" s="188">
        <v>733</v>
      </c>
      <c r="E16" s="188">
        <v>55.502756199942603</v>
      </c>
      <c r="F16" s="188">
        <v>60.993994916895197</v>
      </c>
      <c r="G16" s="188">
        <v>57.6</v>
      </c>
      <c r="H16" s="188">
        <v>4.8608831625204099</v>
      </c>
      <c r="I16" s="188">
        <v>5.7525418343247097</v>
      </c>
      <c r="J16" s="188">
        <v>5.3</v>
      </c>
      <c r="K16" s="188">
        <v>37.534688065386597</v>
      </c>
      <c r="L16" s="188">
        <v>30.825020448534499</v>
      </c>
      <c r="M16" s="188">
        <v>34.799999999999997</v>
      </c>
      <c r="N16" s="188">
        <v>2.1016725721503802</v>
      </c>
      <c r="O16" s="188">
        <v>2.4284428002456502</v>
      </c>
      <c r="P16" s="188">
        <v>2.4</v>
      </c>
    </row>
    <row r="17" spans="1:16" ht="12.75" customHeight="1" x14ac:dyDescent="0.2">
      <c r="A17" s="204">
        <v>2014</v>
      </c>
      <c r="B17" s="188">
        <v>368</v>
      </c>
      <c r="C17" s="188">
        <v>272</v>
      </c>
      <c r="D17" s="188">
        <v>643</v>
      </c>
      <c r="E17" s="188">
        <v>56.2401560815319</v>
      </c>
      <c r="F17" s="188">
        <v>61.290358133369303</v>
      </c>
      <c r="G17" s="188">
        <v>58.3</v>
      </c>
      <c r="H17" s="188">
        <v>4.4931211890927498</v>
      </c>
      <c r="I17" s="188">
        <v>6.7877942086976502</v>
      </c>
      <c r="J17" s="188">
        <v>5.4</v>
      </c>
      <c r="K17" s="188">
        <v>38.398299858813999</v>
      </c>
      <c r="L17" s="188">
        <v>29.432074662855399</v>
      </c>
      <c r="M17" s="188">
        <v>34.799999999999997</v>
      </c>
      <c r="N17" s="188">
        <v>0.86842287056129397</v>
      </c>
      <c r="O17" s="188">
        <v>2.4897729950776801</v>
      </c>
      <c r="P17" s="188">
        <v>1.5</v>
      </c>
    </row>
    <row r="18" spans="1:16" ht="12.75" customHeight="1" x14ac:dyDescent="0.2">
      <c r="A18" s="204">
        <v>2015</v>
      </c>
      <c r="B18" s="188">
        <v>349</v>
      </c>
      <c r="C18" s="188">
        <v>264</v>
      </c>
      <c r="D18" s="188">
        <v>619</v>
      </c>
      <c r="E18" s="188">
        <v>67.576296877699406</v>
      </c>
      <c r="F18" s="188">
        <v>64.659164619921796</v>
      </c>
      <c r="G18" s="188">
        <v>66.3</v>
      </c>
      <c r="H18" s="188">
        <v>3.7163915279423798</v>
      </c>
      <c r="I18" s="188">
        <v>3.2770068151148699</v>
      </c>
      <c r="J18" s="188">
        <v>3.7</v>
      </c>
      <c r="K18" s="188">
        <v>27.101921762160298</v>
      </c>
      <c r="L18" s="188">
        <v>28.139932666008999</v>
      </c>
      <c r="M18" s="188">
        <v>27.4</v>
      </c>
      <c r="N18" s="188">
        <v>1.6053898321978901</v>
      </c>
      <c r="O18" s="188">
        <v>3.92389589895435</v>
      </c>
      <c r="P18" s="188">
        <v>2.6</v>
      </c>
    </row>
    <row r="19" spans="1:16" ht="12.75" customHeight="1" x14ac:dyDescent="0.2">
      <c r="A19" s="204">
        <v>2016</v>
      </c>
      <c r="B19" s="188">
        <v>389</v>
      </c>
      <c r="C19" s="188">
        <v>290</v>
      </c>
      <c r="D19" s="188">
        <v>699</v>
      </c>
      <c r="E19" s="188">
        <v>66.516572271980152</v>
      </c>
      <c r="F19" s="188">
        <v>69.267820891200287</v>
      </c>
      <c r="G19" s="188">
        <v>66.7</v>
      </c>
      <c r="H19" s="188">
        <v>3.3478447559303701</v>
      </c>
      <c r="I19" s="188">
        <v>5.7006995827407207</v>
      </c>
      <c r="J19" s="188">
        <v>4.5</v>
      </c>
      <c r="K19" s="188">
        <v>28.290414857045725</v>
      </c>
      <c r="L19" s="188">
        <v>23.179268773112</v>
      </c>
      <c r="M19" s="188">
        <v>26.9</v>
      </c>
      <c r="N19" s="188">
        <v>1.8451681150436703</v>
      </c>
      <c r="O19" s="188">
        <v>1.8522107529470071</v>
      </c>
      <c r="P19" s="188">
        <v>1.9</v>
      </c>
    </row>
    <row r="20" spans="1:16" x14ac:dyDescent="0.2">
      <c r="A20" s="484">
        <v>2017</v>
      </c>
      <c r="B20" s="188">
        <v>435</v>
      </c>
      <c r="C20" s="188">
        <v>323</v>
      </c>
      <c r="D20" s="188">
        <v>776</v>
      </c>
      <c r="E20" s="188">
        <v>70.5</v>
      </c>
      <c r="F20" s="188">
        <v>66.253084545457824</v>
      </c>
      <c r="G20" s="188">
        <v>68.400000000000006</v>
      </c>
      <c r="H20" s="188">
        <v>3.7</v>
      </c>
      <c r="I20" s="188">
        <v>7.4099224127766705</v>
      </c>
      <c r="J20" s="188">
        <v>5.0999999999999996</v>
      </c>
      <c r="K20" s="188">
        <v>25.5</v>
      </c>
      <c r="L20" s="188">
        <v>25.675000341244907</v>
      </c>
      <c r="M20" s="188">
        <v>26.1</v>
      </c>
      <c r="N20" s="188">
        <v>0.3</v>
      </c>
      <c r="O20" s="188">
        <v>0.7</v>
      </c>
      <c r="P20" s="188">
        <v>0.4</v>
      </c>
    </row>
    <row r="21" spans="1:16" x14ac:dyDescent="0.2">
      <c r="A21" s="484">
        <v>2018</v>
      </c>
      <c r="B21" s="188">
        <v>389</v>
      </c>
      <c r="C21" s="188">
        <v>329</v>
      </c>
      <c r="D21" s="188">
        <v>729</v>
      </c>
      <c r="E21" s="188">
        <v>65.099999999999994</v>
      </c>
      <c r="F21" s="188">
        <v>73.2</v>
      </c>
      <c r="G21" s="188">
        <v>68</v>
      </c>
      <c r="H21" s="188">
        <v>3.1</v>
      </c>
      <c r="I21" s="188">
        <v>3.8</v>
      </c>
      <c r="J21" s="188">
        <v>3.8</v>
      </c>
      <c r="K21" s="188">
        <v>31.4</v>
      </c>
      <c r="L21" s="188">
        <v>22.2</v>
      </c>
      <c r="M21" s="188">
        <v>27.7</v>
      </c>
      <c r="N21" s="188">
        <v>0.4</v>
      </c>
      <c r="O21" s="188">
        <v>0.8</v>
      </c>
      <c r="P21" s="188">
        <v>0.5</v>
      </c>
    </row>
    <row r="22" spans="1:16" ht="6" customHeight="1" x14ac:dyDescent="0.2">
      <c r="A22" s="1231"/>
      <c r="B22" s="1232"/>
      <c r="C22" s="1232"/>
      <c r="D22" s="1232"/>
      <c r="E22" s="1233"/>
      <c r="F22" s="1233"/>
      <c r="G22" s="1233"/>
      <c r="H22" s="1233"/>
      <c r="I22" s="1233"/>
      <c r="J22" s="1233"/>
      <c r="K22" s="1233"/>
      <c r="L22" s="1233"/>
      <c r="M22" s="1233"/>
      <c r="N22" s="1233"/>
      <c r="O22" s="1233"/>
      <c r="P22" s="1233"/>
    </row>
    <row r="23" spans="1:16" ht="30" customHeight="1" x14ac:dyDescent="0.2">
      <c r="A23" s="1314" t="s">
        <v>163</v>
      </c>
      <c r="B23" s="1314"/>
      <c r="C23" s="1314"/>
      <c r="D23" s="1314"/>
      <c r="E23" s="1314"/>
      <c r="F23" s="1314"/>
      <c r="G23" s="1314"/>
      <c r="H23" s="1314"/>
      <c r="I23" s="1314"/>
      <c r="J23" s="1314"/>
      <c r="K23" s="1314"/>
      <c r="L23" s="1314"/>
      <c r="M23" s="1314"/>
      <c r="N23" s="1314"/>
      <c r="O23" s="1314"/>
      <c r="P23" s="1314"/>
    </row>
    <row r="24" spans="1:16" s="37" customFormat="1" ht="6" customHeight="1" x14ac:dyDescent="0.25">
      <c r="A24" s="521" t="s">
        <v>39</v>
      </c>
      <c r="B24" s="822"/>
      <c r="C24" s="822"/>
      <c r="D24" s="822"/>
      <c r="E24" s="822"/>
      <c r="F24" s="822"/>
      <c r="G24" s="822"/>
      <c r="H24" s="822"/>
      <c r="I24" s="822"/>
      <c r="J24" s="822"/>
      <c r="K24" s="822"/>
      <c r="L24" s="822"/>
      <c r="M24" s="822"/>
      <c r="N24" s="822"/>
      <c r="O24" s="86"/>
      <c r="P24" s="86"/>
    </row>
    <row r="25" spans="1:16" s="37" customFormat="1" ht="12.75" customHeight="1" x14ac:dyDescent="0.25">
      <c r="A25" s="1331" t="s">
        <v>194</v>
      </c>
      <c r="B25" s="1331"/>
      <c r="C25" s="1331"/>
      <c r="D25" s="1331"/>
      <c r="E25" s="1331"/>
      <c r="F25" s="1331"/>
      <c r="G25" s="1331"/>
      <c r="H25" s="1331"/>
      <c r="I25" s="1331"/>
      <c r="J25" s="1331"/>
      <c r="K25" s="1331"/>
      <c r="L25" s="1331"/>
      <c r="M25" s="1331"/>
      <c r="N25" s="1331"/>
      <c r="O25" s="1331"/>
      <c r="P25" s="1331"/>
    </row>
    <row r="37" spans="1:1" x14ac:dyDescent="0.2">
      <c r="A37" s="1199"/>
    </row>
    <row r="38" spans="1:1" x14ac:dyDescent="0.2">
      <c r="A38" s="1199"/>
    </row>
    <row r="39" spans="1:1" x14ac:dyDescent="0.2">
      <c r="A39" s="1199"/>
    </row>
    <row r="40" spans="1:1" x14ac:dyDescent="0.2">
      <c r="A40" s="1199"/>
    </row>
    <row r="41" spans="1:1" x14ac:dyDescent="0.2">
      <c r="A41" s="1199"/>
    </row>
    <row r="42" spans="1:1" x14ac:dyDescent="0.2">
      <c r="A42" s="1199"/>
    </row>
    <row r="43" spans="1:1" x14ac:dyDescent="0.2">
      <c r="A43" s="1199"/>
    </row>
  </sheetData>
  <mergeCells count="9">
    <mergeCell ref="A23:P23"/>
    <mergeCell ref="A25:P25"/>
    <mergeCell ref="P1:T1"/>
    <mergeCell ref="A2:P2"/>
    <mergeCell ref="B3:D3"/>
    <mergeCell ref="E3:G3"/>
    <mergeCell ref="H3:J3"/>
    <mergeCell ref="K3:M3"/>
    <mergeCell ref="N3:P3"/>
  </mergeCells>
  <hyperlinks>
    <hyperlink ref="P1:S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B45"/>
  <sheetViews>
    <sheetView zoomScaleNormal="100" workbookViewId="0">
      <pane ySplit="4" topLeftCell="A10" activePane="bottomLeft" state="frozen"/>
      <selection activeCell="K27" sqref="K27"/>
      <selection pane="bottomLeft" activeCell="B6" sqref="B6:S31"/>
    </sheetView>
  </sheetViews>
  <sheetFormatPr defaultColWidth="8.85546875" defaultRowHeight="12.75" x14ac:dyDescent="0.2"/>
  <cols>
    <col min="1" max="19" width="6.7109375" style="1199" customWidth="1"/>
    <col min="20" max="20" width="8.85546875" style="1199"/>
    <col min="21" max="21" width="9.5703125" style="1199" bestFit="1" customWidth="1"/>
    <col min="22" max="16384" width="8.85546875" style="1199"/>
  </cols>
  <sheetData>
    <row r="1" spans="1:20" s="74" customFormat="1" ht="30" customHeight="1" x14ac:dyDescent="0.25">
      <c r="A1" s="349"/>
      <c r="B1" s="116"/>
      <c r="C1" s="116"/>
      <c r="D1" s="116"/>
      <c r="E1" s="824"/>
      <c r="F1" s="824"/>
      <c r="G1" s="824"/>
      <c r="H1" s="824"/>
      <c r="I1" s="824"/>
      <c r="J1" s="824"/>
      <c r="K1" s="824"/>
      <c r="L1" s="824"/>
      <c r="M1" s="824"/>
      <c r="N1" s="824"/>
      <c r="O1" s="1311" t="s">
        <v>328</v>
      </c>
      <c r="P1" s="1311"/>
      <c r="Q1" s="1312"/>
      <c r="R1" s="1312"/>
      <c r="S1" s="1312"/>
      <c r="T1" s="1322"/>
    </row>
    <row r="2" spans="1:20" s="1200" customFormat="1" ht="15" customHeight="1" x14ac:dyDescent="0.2">
      <c r="A2" s="1316" t="s">
        <v>412</v>
      </c>
      <c r="B2" s="1316"/>
      <c r="C2" s="1316"/>
      <c r="D2" s="1316"/>
      <c r="E2" s="1316"/>
      <c r="F2" s="1316"/>
      <c r="G2" s="1316"/>
      <c r="H2" s="1316"/>
      <c r="I2" s="1316"/>
      <c r="J2" s="1316"/>
      <c r="K2" s="1316"/>
      <c r="L2" s="1316"/>
      <c r="M2" s="1316"/>
      <c r="N2" s="1316"/>
      <c r="O2" s="1316"/>
      <c r="P2" s="1316"/>
      <c r="Q2" s="1316"/>
      <c r="R2" s="1316"/>
      <c r="S2" s="1316"/>
    </row>
    <row r="3" spans="1:20" ht="15" customHeight="1" x14ac:dyDescent="0.2">
      <c r="A3" s="895"/>
      <c r="B3" s="1383" t="s">
        <v>285</v>
      </c>
      <c r="C3" s="1383"/>
      <c r="D3" s="1383"/>
      <c r="E3" s="1345" t="s">
        <v>18</v>
      </c>
      <c r="F3" s="1345"/>
      <c r="G3" s="1345"/>
      <c r="H3" s="1345" t="s">
        <v>182</v>
      </c>
      <c r="I3" s="1345"/>
      <c r="J3" s="1345"/>
      <c r="K3" s="1345" t="s">
        <v>183</v>
      </c>
      <c r="L3" s="1345"/>
      <c r="M3" s="1345"/>
      <c r="N3" s="1345" t="s">
        <v>119</v>
      </c>
      <c r="O3" s="1345"/>
      <c r="P3" s="1345"/>
      <c r="Q3" s="1345" t="s">
        <v>35</v>
      </c>
      <c r="R3" s="1345"/>
      <c r="S3" s="1345"/>
    </row>
    <row r="4" spans="1:20" ht="15" customHeight="1" x14ac:dyDescent="0.2">
      <c r="A4" s="138" t="s">
        <v>39</v>
      </c>
      <c r="B4" s="1191" t="s">
        <v>28</v>
      </c>
      <c r="C4" s="1191" t="s">
        <v>29</v>
      </c>
      <c r="D4" s="1191" t="s">
        <v>382</v>
      </c>
      <c r="E4" s="1191" t="s">
        <v>28</v>
      </c>
      <c r="F4" s="1191" t="s">
        <v>29</v>
      </c>
      <c r="G4" s="1191" t="s">
        <v>382</v>
      </c>
      <c r="H4" s="1191" t="s">
        <v>28</v>
      </c>
      <c r="I4" s="1191" t="s">
        <v>29</v>
      </c>
      <c r="J4" s="1191" t="s">
        <v>382</v>
      </c>
      <c r="K4" s="1191" t="s">
        <v>28</v>
      </c>
      <c r="L4" s="1191" t="s">
        <v>29</v>
      </c>
      <c r="M4" s="1191" t="s">
        <v>382</v>
      </c>
      <c r="N4" s="1191" t="s">
        <v>28</v>
      </c>
      <c r="O4" s="1191" t="s">
        <v>29</v>
      </c>
      <c r="P4" s="1191" t="s">
        <v>382</v>
      </c>
      <c r="Q4" s="1191" t="s">
        <v>28</v>
      </c>
      <c r="R4" s="1191" t="s">
        <v>29</v>
      </c>
      <c r="S4" s="1191" t="s">
        <v>382</v>
      </c>
    </row>
    <row r="5" spans="1:20" ht="6" customHeight="1" x14ac:dyDescent="0.2">
      <c r="A5" s="895"/>
      <c r="B5" s="13"/>
      <c r="C5" s="13"/>
      <c r="D5" s="13"/>
      <c r="E5" s="211"/>
      <c r="F5" s="211"/>
      <c r="G5" s="211"/>
      <c r="H5" s="13"/>
      <c r="I5" s="13"/>
      <c r="J5" s="13"/>
      <c r="K5" s="13"/>
      <c r="L5" s="13"/>
      <c r="M5" s="13"/>
      <c r="N5" s="13"/>
      <c r="O5" s="13"/>
      <c r="P5" s="13"/>
      <c r="Q5" s="13"/>
      <c r="R5" s="13"/>
      <c r="S5" s="13"/>
    </row>
    <row r="6" spans="1:20" ht="12.75" customHeight="1" x14ac:dyDescent="0.2">
      <c r="A6" s="895">
        <v>1989</v>
      </c>
      <c r="B6" s="81">
        <v>96.707999999999998</v>
      </c>
      <c r="C6" s="81">
        <v>97.096999999999994</v>
      </c>
      <c r="D6" s="81">
        <v>96.899000000000001</v>
      </c>
      <c r="E6" s="81">
        <v>1.8149999999999999</v>
      </c>
      <c r="F6" s="81">
        <v>0.97899999999999998</v>
      </c>
      <c r="G6" s="81">
        <v>1.4059999999999999</v>
      </c>
      <c r="H6" s="81">
        <v>0.60499999999999998</v>
      </c>
      <c r="I6" s="81">
        <v>0.69799999999999995</v>
      </c>
      <c r="J6" s="81">
        <v>0.65100000000000002</v>
      </c>
      <c r="K6" s="81">
        <v>0.4</v>
      </c>
      <c r="L6" s="81">
        <v>0.69499999999999995</v>
      </c>
      <c r="M6" s="81">
        <v>0.54500000000000004</v>
      </c>
      <c r="N6" s="81">
        <v>0.114</v>
      </c>
      <c r="O6" s="81">
        <v>3.9E-2</v>
      </c>
      <c r="P6" s="81">
        <v>7.6999999999999999E-2</v>
      </c>
      <c r="Q6" s="81">
        <v>0.35699999999999998</v>
      </c>
      <c r="R6" s="81">
        <v>0.49099999999999999</v>
      </c>
      <c r="S6" s="81">
        <v>0.42299999999999999</v>
      </c>
    </row>
    <row r="7" spans="1:20" ht="15" customHeight="1" x14ac:dyDescent="0.2">
      <c r="A7" s="895">
        <v>1990</v>
      </c>
      <c r="B7" s="81">
        <v>95.896000000000001</v>
      </c>
      <c r="C7" s="81">
        <v>96.679000000000002</v>
      </c>
      <c r="D7" s="81">
        <v>96.278000000000006</v>
      </c>
      <c r="E7" s="81">
        <v>1.651</v>
      </c>
      <c r="F7" s="81">
        <v>1.494</v>
      </c>
      <c r="G7" s="81">
        <v>1.5740000000000001</v>
      </c>
      <c r="H7" s="81">
        <v>0.72599999999999998</v>
      </c>
      <c r="I7" s="81">
        <v>0.67500000000000004</v>
      </c>
      <c r="J7" s="81">
        <v>0.70099999999999996</v>
      </c>
      <c r="K7" s="81">
        <v>0.68400000000000005</v>
      </c>
      <c r="L7" s="81">
        <v>0.58299999999999996</v>
      </c>
      <c r="M7" s="81">
        <v>0.63500000000000001</v>
      </c>
      <c r="N7" s="81">
        <v>0.47</v>
      </c>
      <c r="O7" s="81">
        <v>0.23200000000000001</v>
      </c>
      <c r="P7" s="81">
        <v>0.35399999999999998</v>
      </c>
      <c r="Q7" s="81">
        <v>0.57299999999999995</v>
      </c>
      <c r="R7" s="81">
        <v>0.33700000000000002</v>
      </c>
      <c r="S7" s="81">
        <v>0.45800000000000002</v>
      </c>
    </row>
    <row r="8" spans="1:20" ht="12.75" customHeight="1" x14ac:dyDescent="0.2">
      <c r="A8" s="895">
        <v>1991</v>
      </c>
      <c r="B8" s="81">
        <v>96.742999999999995</v>
      </c>
      <c r="C8" s="81">
        <v>96.481999999999999</v>
      </c>
      <c r="D8" s="81">
        <v>96.616</v>
      </c>
      <c r="E8" s="81">
        <v>1.5820000000000001</v>
      </c>
      <c r="F8" s="81">
        <v>1.4810000000000001</v>
      </c>
      <c r="G8" s="81">
        <v>1.5329999999999999</v>
      </c>
      <c r="H8" s="81">
        <v>0.72299999999999998</v>
      </c>
      <c r="I8" s="81">
        <v>0.68</v>
      </c>
      <c r="J8" s="81">
        <v>0.70199999999999996</v>
      </c>
      <c r="K8" s="81">
        <v>0.42499999999999999</v>
      </c>
      <c r="L8" s="81">
        <v>0.81599999999999995</v>
      </c>
      <c r="M8" s="81">
        <v>0.61599999999999999</v>
      </c>
      <c r="N8" s="81">
        <v>0.16</v>
      </c>
      <c r="O8" s="81">
        <v>0.311</v>
      </c>
      <c r="P8" s="81">
        <v>0.23400000000000001</v>
      </c>
      <c r="Q8" s="81">
        <v>0.36699999999999999</v>
      </c>
      <c r="R8" s="81">
        <v>0.22800000000000001</v>
      </c>
      <c r="S8" s="81">
        <v>0.29899999999999999</v>
      </c>
    </row>
    <row r="9" spans="1:20" ht="12.75" customHeight="1" x14ac:dyDescent="0.2">
      <c r="A9" s="895">
        <v>1992</v>
      </c>
      <c r="B9" s="81">
        <v>95.691000000000003</v>
      </c>
      <c r="C9" s="81">
        <v>96.754000000000005</v>
      </c>
      <c r="D9" s="81">
        <v>96.209000000000003</v>
      </c>
      <c r="E9" s="81">
        <v>1.958</v>
      </c>
      <c r="F9" s="81">
        <v>1.456</v>
      </c>
      <c r="G9" s="81">
        <v>1.714</v>
      </c>
      <c r="H9" s="81">
        <v>0.84599999999999997</v>
      </c>
      <c r="I9" s="81">
        <v>0.99</v>
      </c>
      <c r="J9" s="81">
        <v>0.91600000000000004</v>
      </c>
      <c r="K9" s="81">
        <v>0.97299999999999998</v>
      </c>
      <c r="L9" s="81">
        <v>0.42299999999999999</v>
      </c>
      <c r="M9" s="81">
        <v>0.70499999999999996</v>
      </c>
      <c r="N9" s="81">
        <v>0.3</v>
      </c>
      <c r="O9" s="81">
        <v>0.23799999999999999</v>
      </c>
      <c r="P9" s="81">
        <v>0.27</v>
      </c>
      <c r="Q9" s="81">
        <v>0.23200000000000001</v>
      </c>
      <c r="R9" s="81">
        <v>0.13900000000000001</v>
      </c>
      <c r="S9" s="81">
        <v>0.187</v>
      </c>
    </row>
    <row r="10" spans="1:20" ht="12.75" customHeight="1" x14ac:dyDescent="0.2">
      <c r="A10" s="895">
        <v>1993</v>
      </c>
      <c r="B10" s="81">
        <v>95.135000000000005</v>
      </c>
      <c r="C10" s="81">
        <v>95.381</v>
      </c>
      <c r="D10" s="81">
        <v>95.254000000000005</v>
      </c>
      <c r="E10" s="81">
        <v>1.776</v>
      </c>
      <c r="F10" s="81">
        <v>1.8740000000000001</v>
      </c>
      <c r="G10" s="81">
        <v>1.823</v>
      </c>
      <c r="H10" s="81">
        <v>1.216</v>
      </c>
      <c r="I10" s="81">
        <v>1.409</v>
      </c>
      <c r="J10" s="81">
        <v>1.31</v>
      </c>
      <c r="K10" s="81">
        <v>0.78700000000000003</v>
      </c>
      <c r="L10" s="81">
        <v>0.41699999999999998</v>
      </c>
      <c r="M10" s="81">
        <v>0.60699999999999998</v>
      </c>
      <c r="N10" s="81">
        <v>0.52100000000000002</v>
      </c>
      <c r="O10" s="81">
        <v>0.254</v>
      </c>
      <c r="P10" s="81">
        <v>0.39200000000000002</v>
      </c>
      <c r="Q10" s="81">
        <v>0.56499999999999995</v>
      </c>
      <c r="R10" s="81">
        <v>0.66500000000000004</v>
      </c>
      <c r="S10" s="81">
        <v>0.61399999999999999</v>
      </c>
    </row>
    <row r="11" spans="1:20" ht="12.75" customHeight="1" x14ac:dyDescent="0.2">
      <c r="A11" s="895">
        <v>1994</v>
      </c>
      <c r="B11" s="81">
        <v>94.846999999999994</v>
      </c>
      <c r="C11" s="81">
        <v>95.334999999999994</v>
      </c>
      <c r="D11" s="81">
        <v>95.084999999999994</v>
      </c>
      <c r="E11" s="81">
        <v>2.04</v>
      </c>
      <c r="F11" s="81">
        <v>1.984</v>
      </c>
      <c r="G11" s="81">
        <v>2.012</v>
      </c>
      <c r="H11" s="81">
        <v>1.413</v>
      </c>
      <c r="I11" s="81">
        <v>0.89600000000000002</v>
      </c>
      <c r="J11" s="81">
        <v>1.1599999999999999</v>
      </c>
      <c r="K11" s="81">
        <v>0.77</v>
      </c>
      <c r="L11" s="81">
        <v>0.89700000000000002</v>
      </c>
      <c r="M11" s="81">
        <v>0.83199999999999996</v>
      </c>
      <c r="N11" s="81">
        <v>0.24</v>
      </c>
      <c r="O11" s="81">
        <v>0.23499999999999999</v>
      </c>
      <c r="P11" s="81">
        <v>0.23799999999999999</v>
      </c>
      <c r="Q11" s="81">
        <v>0.69099999999999995</v>
      </c>
      <c r="R11" s="81">
        <v>0.65300000000000002</v>
      </c>
      <c r="S11" s="81">
        <v>0.67200000000000004</v>
      </c>
    </row>
    <row r="12" spans="1:20" ht="12.75" customHeight="1" x14ac:dyDescent="0.2">
      <c r="A12" s="895">
        <v>1995</v>
      </c>
      <c r="B12" s="81">
        <v>93.634</v>
      </c>
      <c r="C12" s="81">
        <v>94.626000000000005</v>
      </c>
      <c r="D12" s="81">
        <v>94.117999999999995</v>
      </c>
      <c r="E12" s="81">
        <v>2.6419999999999999</v>
      </c>
      <c r="F12" s="81">
        <v>2.3919999999999999</v>
      </c>
      <c r="G12" s="81">
        <v>2.52</v>
      </c>
      <c r="H12" s="81">
        <v>1.635</v>
      </c>
      <c r="I12" s="81">
        <v>1.6060000000000001</v>
      </c>
      <c r="J12" s="81">
        <v>1.621</v>
      </c>
      <c r="K12" s="81">
        <v>1.2769999999999999</v>
      </c>
      <c r="L12" s="81">
        <v>0.57299999999999995</v>
      </c>
      <c r="M12" s="81">
        <v>0.93400000000000005</v>
      </c>
      <c r="N12" s="81">
        <v>0.22600000000000001</v>
      </c>
      <c r="O12" s="81">
        <v>0.216</v>
      </c>
      <c r="P12" s="81">
        <v>0.221</v>
      </c>
      <c r="Q12" s="81">
        <v>0.58499999999999996</v>
      </c>
      <c r="R12" s="81">
        <v>0.58699999999999997</v>
      </c>
      <c r="S12" s="81">
        <v>0.58599999999999997</v>
      </c>
    </row>
    <row r="13" spans="1:20" ht="12.75" customHeight="1" x14ac:dyDescent="0.2">
      <c r="A13" s="895">
        <v>1996</v>
      </c>
      <c r="B13" s="81">
        <v>90.695999999999998</v>
      </c>
      <c r="C13" s="81">
        <v>93.477999999999994</v>
      </c>
      <c r="D13" s="81">
        <v>92.052000000000007</v>
      </c>
      <c r="E13" s="81">
        <v>3.2490000000000001</v>
      </c>
      <c r="F13" s="81">
        <v>2.9470000000000001</v>
      </c>
      <c r="G13" s="81">
        <v>3.1019999999999999</v>
      </c>
      <c r="H13" s="81">
        <v>2.2770000000000001</v>
      </c>
      <c r="I13" s="81">
        <v>1.69</v>
      </c>
      <c r="J13" s="81">
        <v>1.9910000000000001</v>
      </c>
      <c r="K13" s="81">
        <v>1.4630000000000001</v>
      </c>
      <c r="L13" s="81">
        <v>0.82</v>
      </c>
      <c r="M13" s="81">
        <v>1.1499999999999999</v>
      </c>
      <c r="N13" s="81">
        <v>0.70399999999999996</v>
      </c>
      <c r="O13" s="81">
        <v>0.222</v>
      </c>
      <c r="P13" s="81">
        <v>0.46899999999999997</v>
      </c>
      <c r="Q13" s="81">
        <v>1.611</v>
      </c>
      <c r="R13" s="81">
        <v>0.84199999999999997</v>
      </c>
      <c r="S13" s="81">
        <v>1.236</v>
      </c>
    </row>
    <row r="14" spans="1:20" ht="12.75" customHeight="1" x14ac:dyDescent="0.2">
      <c r="A14" s="895">
        <v>1997</v>
      </c>
      <c r="B14" s="81">
        <v>90.932000000000002</v>
      </c>
      <c r="C14" s="81">
        <v>92.99</v>
      </c>
      <c r="D14" s="81">
        <v>91.938000000000002</v>
      </c>
      <c r="E14" s="81">
        <v>3.0720000000000001</v>
      </c>
      <c r="F14" s="81">
        <v>2.9430000000000001</v>
      </c>
      <c r="G14" s="81">
        <v>3.0089999999999999</v>
      </c>
      <c r="H14" s="81">
        <v>2.266</v>
      </c>
      <c r="I14" s="81">
        <v>2.1960000000000002</v>
      </c>
      <c r="J14" s="81">
        <v>2.2320000000000002</v>
      </c>
      <c r="K14" s="81">
        <v>2.0379999999999998</v>
      </c>
      <c r="L14" s="81">
        <v>0.84899999999999998</v>
      </c>
      <c r="M14" s="81">
        <v>1.4570000000000001</v>
      </c>
      <c r="N14" s="81">
        <v>0.8</v>
      </c>
      <c r="O14" s="81">
        <v>0.22900000000000001</v>
      </c>
      <c r="P14" s="81">
        <v>0.52100000000000002</v>
      </c>
      <c r="Q14" s="81">
        <v>0.89300000000000002</v>
      </c>
      <c r="R14" s="81">
        <v>0.79200000000000004</v>
      </c>
      <c r="S14" s="81">
        <v>0.84399999999999997</v>
      </c>
    </row>
    <row r="15" spans="1:20" ht="12.75" customHeight="1" x14ac:dyDescent="0.2">
      <c r="A15" s="895">
        <v>1998</v>
      </c>
      <c r="B15" s="81">
        <v>89.164000000000001</v>
      </c>
      <c r="C15" s="81">
        <v>93.978999999999999</v>
      </c>
      <c r="D15" s="81">
        <v>91.501000000000005</v>
      </c>
      <c r="E15" s="81">
        <v>3.2639999999999998</v>
      </c>
      <c r="F15" s="81">
        <v>2.0779999999999998</v>
      </c>
      <c r="G15" s="81">
        <v>2.6880000000000002</v>
      </c>
      <c r="H15" s="81">
        <v>2.6989999999999998</v>
      </c>
      <c r="I15" s="81">
        <v>1.9430000000000001</v>
      </c>
      <c r="J15" s="81">
        <v>2.3319999999999999</v>
      </c>
      <c r="K15" s="81">
        <v>1.9339999999999999</v>
      </c>
      <c r="L15" s="81">
        <v>0.82399999999999995</v>
      </c>
      <c r="M15" s="81">
        <v>1.395</v>
      </c>
      <c r="N15" s="81">
        <v>0.84799999999999998</v>
      </c>
      <c r="O15" s="81">
        <v>0.40100000000000002</v>
      </c>
      <c r="P15" s="81">
        <v>0.63100000000000001</v>
      </c>
      <c r="Q15" s="81">
        <v>2.0920000000000001</v>
      </c>
      <c r="R15" s="81">
        <v>0.77500000000000002</v>
      </c>
      <c r="S15" s="81">
        <v>1.452</v>
      </c>
    </row>
    <row r="16" spans="1:20" ht="12.75" customHeight="1" x14ac:dyDescent="0.2">
      <c r="A16" s="895">
        <v>1999</v>
      </c>
      <c r="B16" s="81">
        <v>90.120999999999995</v>
      </c>
      <c r="C16" s="81">
        <v>92.67</v>
      </c>
      <c r="D16" s="81">
        <v>91.358000000000004</v>
      </c>
      <c r="E16" s="81">
        <v>3.4009999999999998</v>
      </c>
      <c r="F16" s="81">
        <v>3.4119999999999999</v>
      </c>
      <c r="G16" s="81">
        <v>3.4060000000000001</v>
      </c>
      <c r="H16" s="81">
        <v>2.7050000000000001</v>
      </c>
      <c r="I16" s="81">
        <v>1.7609999999999999</v>
      </c>
      <c r="J16" s="81">
        <v>2.2469999999999999</v>
      </c>
      <c r="K16" s="81">
        <v>1.921</v>
      </c>
      <c r="L16" s="81">
        <v>1.3029999999999999</v>
      </c>
      <c r="M16" s="81">
        <v>1.621</v>
      </c>
      <c r="N16" s="81">
        <v>0.70499999999999996</v>
      </c>
      <c r="O16" s="81">
        <v>0.26</v>
      </c>
      <c r="P16" s="81">
        <v>0.48899999999999999</v>
      </c>
      <c r="Q16" s="81">
        <v>1.147</v>
      </c>
      <c r="R16" s="81">
        <v>0.59399999999999997</v>
      </c>
      <c r="S16" s="81">
        <v>0.878</v>
      </c>
    </row>
    <row r="17" spans="1:28" ht="12.75" customHeight="1" x14ac:dyDescent="0.2">
      <c r="A17" s="895">
        <v>2000</v>
      </c>
      <c r="B17" s="81">
        <v>90.2</v>
      </c>
      <c r="C17" s="81">
        <v>92.225999999999999</v>
      </c>
      <c r="D17" s="81">
        <v>91.224000000000004</v>
      </c>
      <c r="E17" s="81">
        <v>3.4129999999999998</v>
      </c>
      <c r="F17" s="81">
        <v>2.7879999999999998</v>
      </c>
      <c r="G17" s="81">
        <v>3.097</v>
      </c>
      <c r="H17" s="81">
        <v>2.5150000000000001</v>
      </c>
      <c r="I17" s="81">
        <v>2.0550000000000002</v>
      </c>
      <c r="J17" s="81">
        <v>2.282</v>
      </c>
      <c r="K17" s="81">
        <v>1.1499999999999999</v>
      </c>
      <c r="L17" s="81">
        <v>1.4159999999999999</v>
      </c>
      <c r="M17" s="81">
        <v>1.284</v>
      </c>
      <c r="N17" s="81">
        <v>0.91500000000000004</v>
      </c>
      <c r="O17" s="81">
        <v>0.443</v>
      </c>
      <c r="P17" s="81">
        <v>0.67700000000000005</v>
      </c>
      <c r="Q17" s="81">
        <v>1.8069999999999999</v>
      </c>
      <c r="R17" s="81">
        <v>1.071</v>
      </c>
      <c r="S17" s="81">
        <v>1.4350000000000001</v>
      </c>
      <c r="AA17" s="1304"/>
    </row>
    <row r="18" spans="1:28" ht="12.75" customHeight="1" x14ac:dyDescent="0.2">
      <c r="A18" s="895">
        <v>2001</v>
      </c>
      <c r="B18" s="81">
        <v>90.638000000000005</v>
      </c>
      <c r="C18" s="81">
        <v>92.094999999999999</v>
      </c>
      <c r="D18" s="81">
        <v>91.349000000000004</v>
      </c>
      <c r="E18" s="81">
        <v>3.0379999999999998</v>
      </c>
      <c r="F18" s="81">
        <v>2.6230000000000002</v>
      </c>
      <c r="G18" s="81">
        <v>2.835</v>
      </c>
      <c r="H18" s="81">
        <v>2.242</v>
      </c>
      <c r="I18" s="81">
        <v>2.3069999999999999</v>
      </c>
      <c r="J18" s="81">
        <v>2.2730000000000001</v>
      </c>
      <c r="K18" s="81">
        <v>1.9470000000000001</v>
      </c>
      <c r="L18" s="81">
        <v>1.522</v>
      </c>
      <c r="M18" s="81">
        <v>1.74</v>
      </c>
      <c r="N18" s="81">
        <v>0.86499999999999999</v>
      </c>
      <c r="O18" s="81">
        <v>0.68799999999999994</v>
      </c>
      <c r="P18" s="81">
        <v>0.77900000000000003</v>
      </c>
      <c r="Q18" s="81">
        <v>1.27</v>
      </c>
      <c r="R18" s="81">
        <v>0.76600000000000001</v>
      </c>
      <c r="S18" s="81">
        <v>1.0249999999999999</v>
      </c>
      <c r="AA18" s="1304"/>
    </row>
    <row r="19" spans="1:28" ht="12.75" customHeight="1" x14ac:dyDescent="0.2">
      <c r="A19" s="895">
        <v>2002</v>
      </c>
      <c r="B19" s="81">
        <v>91.74</v>
      </c>
      <c r="C19" s="81">
        <v>92.543000000000006</v>
      </c>
      <c r="D19" s="81">
        <v>92.131</v>
      </c>
      <c r="E19" s="81">
        <v>2.4359999999999999</v>
      </c>
      <c r="F19" s="81">
        <v>2.1360000000000001</v>
      </c>
      <c r="G19" s="81">
        <v>2.29</v>
      </c>
      <c r="H19" s="81">
        <v>2.4089999999999998</v>
      </c>
      <c r="I19" s="81">
        <v>2.6760000000000002</v>
      </c>
      <c r="J19" s="81">
        <v>2.5379999999999998</v>
      </c>
      <c r="K19" s="81">
        <v>1.5529999999999999</v>
      </c>
      <c r="L19" s="81">
        <v>1.0680000000000001</v>
      </c>
      <c r="M19" s="81">
        <v>1.3180000000000001</v>
      </c>
      <c r="N19" s="81">
        <v>0.96399999999999997</v>
      </c>
      <c r="O19" s="81">
        <v>0.65</v>
      </c>
      <c r="P19" s="81">
        <v>0.81100000000000005</v>
      </c>
      <c r="Q19" s="81">
        <v>0.89900000000000002</v>
      </c>
      <c r="R19" s="81">
        <v>0.92500000000000004</v>
      </c>
      <c r="S19" s="81">
        <v>0.91100000000000003</v>
      </c>
      <c r="AA19" s="1304"/>
    </row>
    <row r="20" spans="1:28" ht="12.75" customHeight="1" x14ac:dyDescent="0.2">
      <c r="A20" s="895">
        <v>2003</v>
      </c>
      <c r="B20" s="81">
        <v>93.242000000000004</v>
      </c>
      <c r="C20" s="81">
        <v>92.953999999999994</v>
      </c>
      <c r="D20" s="81">
        <v>93.100999999999999</v>
      </c>
      <c r="E20" s="81">
        <v>2.2309999999999999</v>
      </c>
      <c r="F20" s="81">
        <v>2.4569999999999999</v>
      </c>
      <c r="G20" s="81">
        <v>2.3420000000000001</v>
      </c>
      <c r="H20" s="81">
        <v>1.43</v>
      </c>
      <c r="I20" s="81">
        <v>1.877</v>
      </c>
      <c r="J20" s="81">
        <v>1.649</v>
      </c>
      <c r="K20" s="81">
        <v>1.33</v>
      </c>
      <c r="L20" s="81">
        <v>1.212</v>
      </c>
      <c r="M20" s="81">
        <v>1.272</v>
      </c>
      <c r="N20" s="81">
        <v>1.0489999999999999</v>
      </c>
      <c r="O20" s="81">
        <v>0.41599999999999998</v>
      </c>
      <c r="P20" s="81">
        <v>0.73899999999999999</v>
      </c>
      <c r="Q20" s="81">
        <v>0.71799999999999997</v>
      </c>
      <c r="R20" s="81">
        <v>1.083</v>
      </c>
      <c r="S20" s="81">
        <v>0.89700000000000002</v>
      </c>
      <c r="AA20" s="1304"/>
    </row>
    <row r="21" spans="1:28" ht="12.75" customHeight="1" x14ac:dyDescent="0.2">
      <c r="A21" s="895">
        <v>2004</v>
      </c>
      <c r="B21" s="81">
        <v>92.510999999999996</v>
      </c>
      <c r="C21" s="81">
        <v>93.134</v>
      </c>
      <c r="D21" s="81">
        <v>92.813999999999993</v>
      </c>
      <c r="E21" s="81">
        <v>2.133</v>
      </c>
      <c r="F21" s="81">
        <v>2.7330000000000001</v>
      </c>
      <c r="G21" s="81">
        <v>2.423</v>
      </c>
      <c r="H21" s="81">
        <v>2.1070000000000002</v>
      </c>
      <c r="I21" s="81">
        <v>1.583</v>
      </c>
      <c r="J21" s="81">
        <v>1.853</v>
      </c>
      <c r="K21" s="81">
        <v>1.153</v>
      </c>
      <c r="L21" s="81">
        <v>1.1830000000000001</v>
      </c>
      <c r="M21" s="81">
        <v>1.1679999999999999</v>
      </c>
      <c r="N21" s="81">
        <v>1.2669999999999999</v>
      </c>
      <c r="O21" s="81">
        <v>0.48199999999999998</v>
      </c>
      <c r="P21" s="81">
        <v>0.88600000000000001</v>
      </c>
      <c r="Q21" s="81">
        <v>0.82899999999999996</v>
      </c>
      <c r="R21" s="81">
        <v>0.88400000000000001</v>
      </c>
      <c r="S21" s="81">
        <v>0.85599999999999998</v>
      </c>
      <c r="AA21" s="1304"/>
    </row>
    <row r="22" spans="1:28" ht="12.75" customHeight="1" x14ac:dyDescent="0.2">
      <c r="A22" s="895">
        <v>2005</v>
      </c>
      <c r="B22" s="81">
        <v>93.286000000000001</v>
      </c>
      <c r="C22" s="81">
        <v>92.936999999999998</v>
      </c>
      <c r="D22" s="81">
        <v>93.100999999999999</v>
      </c>
      <c r="E22" s="81">
        <v>2.5680000000000001</v>
      </c>
      <c r="F22" s="81">
        <v>2.298</v>
      </c>
      <c r="G22" s="81">
        <v>2.4359999999999999</v>
      </c>
      <c r="H22" s="81">
        <v>1.429</v>
      </c>
      <c r="I22" s="81">
        <v>1.9370000000000001</v>
      </c>
      <c r="J22" s="81">
        <v>1.675</v>
      </c>
      <c r="K22" s="81">
        <v>1.2170000000000001</v>
      </c>
      <c r="L22" s="81">
        <v>1.278</v>
      </c>
      <c r="M22" s="81">
        <v>1.246</v>
      </c>
      <c r="N22" s="81">
        <v>0.748</v>
      </c>
      <c r="O22" s="81">
        <v>0.53100000000000003</v>
      </c>
      <c r="P22" s="81">
        <v>0.64200000000000002</v>
      </c>
      <c r="Q22" s="81">
        <v>0.753</v>
      </c>
      <c r="R22" s="81">
        <v>1.0189999999999999</v>
      </c>
      <c r="S22" s="81">
        <v>0.9</v>
      </c>
      <c r="AA22" s="1304"/>
    </row>
    <row r="23" spans="1:28" ht="12" customHeight="1" x14ac:dyDescent="0.2">
      <c r="A23" s="895">
        <v>2006</v>
      </c>
      <c r="B23" s="81">
        <v>92.938000000000002</v>
      </c>
      <c r="C23" s="81">
        <v>94.311999999999998</v>
      </c>
      <c r="D23" s="81">
        <v>93.613</v>
      </c>
      <c r="E23" s="81">
        <v>2.145</v>
      </c>
      <c r="F23" s="81">
        <v>1.7290000000000001</v>
      </c>
      <c r="G23" s="81">
        <v>1.9410000000000001</v>
      </c>
      <c r="H23" s="81">
        <v>1.411</v>
      </c>
      <c r="I23" s="81">
        <v>1.641</v>
      </c>
      <c r="J23" s="81">
        <v>1.522</v>
      </c>
      <c r="K23" s="81">
        <v>1.244</v>
      </c>
      <c r="L23" s="81">
        <v>0.621</v>
      </c>
      <c r="M23" s="81">
        <v>0.93899999999999995</v>
      </c>
      <c r="N23" s="81">
        <v>0.85899999999999999</v>
      </c>
      <c r="O23" s="81">
        <v>0.23300000000000001</v>
      </c>
      <c r="P23" s="81">
        <v>0.55300000000000005</v>
      </c>
      <c r="Q23" s="81">
        <v>1.4039999999999999</v>
      </c>
      <c r="R23" s="81">
        <v>1.464</v>
      </c>
      <c r="S23" s="81">
        <v>1.4319999999999999</v>
      </c>
      <c r="AA23" s="223"/>
    </row>
    <row r="24" spans="1:28" ht="12.75" customHeight="1" x14ac:dyDescent="0.2">
      <c r="A24" s="895">
        <v>2007</v>
      </c>
      <c r="B24" s="81">
        <v>93.783000000000001</v>
      </c>
      <c r="C24" s="81">
        <v>94.679000000000002</v>
      </c>
      <c r="D24" s="81">
        <v>94.206999999999994</v>
      </c>
      <c r="E24" s="81">
        <v>1.752</v>
      </c>
      <c r="F24" s="81">
        <v>1.627</v>
      </c>
      <c r="G24" s="81">
        <v>1.6890000000000001</v>
      </c>
      <c r="H24" s="81">
        <v>1.1619999999999999</v>
      </c>
      <c r="I24" s="81">
        <v>1.4590000000000001</v>
      </c>
      <c r="J24" s="81">
        <v>1.304</v>
      </c>
      <c r="K24" s="81">
        <v>1.41</v>
      </c>
      <c r="L24" s="81">
        <v>0.76400000000000001</v>
      </c>
      <c r="M24" s="81">
        <v>1.095</v>
      </c>
      <c r="N24" s="81">
        <v>0.65900000000000003</v>
      </c>
      <c r="O24" s="81">
        <v>0.54</v>
      </c>
      <c r="P24" s="81">
        <v>0.6</v>
      </c>
      <c r="Q24" s="81">
        <v>1.234</v>
      </c>
      <c r="R24" s="81">
        <v>0.93200000000000005</v>
      </c>
      <c r="S24" s="81">
        <v>1.105</v>
      </c>
      <c r="U24" s="1304"/>
      <c r="V24" s="1304"/>
      <c r="W24" s="223"/>
      <c r="X24" s="223"/>
      <c r="Y24" s="223"/>
      <c r="Z24" s="223"/>
      <c r="AA24" s="223"/>
      <c r="AB24" s="815"/>
    </row>
    <row r="25" spans="1:28" ht="12.75" customHeight="1" x14ac:dyDescent="0.2">
      <c r="A25" s="895">
        <v>2008</v>
      </c>
      <c r="B25" s="81">
        <v>93.263999999999996</v>
      </c>
      <c r="C25" s="81">
        <v>94.135000000000005</v>
      </c>
      <c r="D25" s="81">
        <v>93.676000000000002</v>
      </c>
      <c r="E25" s="81">
        <v>1.956</v>
      </c>
      <c r="F25" s="81">
        <v>1.9410000000000001</v>
      </c>
      <c r="G25" s="81">
        <v>1.946</v>
      </c>
      <c r="H25" s="81">
        <v>1.869</v>
      </c>
      <c r="I25" s="81">
        <v>1.7110000000000001</v>
      </c>
      <c r="J25" s="81">
        <v>1.79</v>
      </c>
      <c r="K25" s="81">
        <v>0.92800000000000005</v>
      </c>
      <c r="L25" s="81">
        <v>0.73499999999999999</v>
      </c>
      <c r="M25" s="81">
        <v>0.83299999999999996</v>
      </c>
      <c r="N25" s="81">
        <v>1.095</v>
      </c>
      <c r="O25" s="81">
        <v>0.188</v>
      </c>
      <c r="P25" s="81">
        <v>0.65400000000000003</v>
      </c>
      <c r="Q25" s="81">
        <v>0.88800000000000001</v>
      </c>
      <c r="R25" s="81">
        <v>1.29</v>
      </c>
      <c r="S25" s="81">
        <v>1.1020000000000001</v>
      </c>
      <c r="AA25" s="223"/>
      <c r="AB25" s="815"/>
    </row>
    <row r="26" spans="1:28" ht="12.75" customHeight="1" x14ac:dyDescent="0.2">
      <c r="A26" s="895">
        <v>2009</v>
      </c>
      <c r="B26" s="81">
        <v>91.207999999999998</v>
      </c>
      <c r="C26" s="81">
        <v>93.022999999999996</v>
      </c>
      <c r="D26" s="81">
        <v>92.1</v>
      </c>
      <c r="E26" s="81">
        <v>2.2160000000000002</v>
      </c>
      <c r="F26" s="81">
        <v>2.9540000000000002</v>
      </c>
      <c r="G26" s="81">
        <v>2.5739999999999998</v>
      </c>
      <c r="H26" s="81">
        <v>2.028</v>
      </c>
      <c r="I26" s="81">
        <v>1.742</v>
      </c>
      <c r="J26" s="81">
        <v>1.887</v>
      </c>
      <c r="K26" s="81">
        <v>1.835</v>
      </c>
      <c r="L26" s="81">
        <v>0.92200000000000004</v>
      </c>
      <c r="M26" s="81">
        <v>1.3879999999999999</v>
      </c>
      <c r="N26" s="81">
        <v>1.6870000000000001</v>
      </c>
      <c r="O26" s="81">
        <v>0.45200000000000001</v>
      </c>
      <c r="P26" s="81">
        <v>1.083</v>
      </c>
      <c r="Q26" s="81">
        <v>1.026</v>
      </c>
      <c r="R26" s="81">
        <v>0.90700000000000003</v>
      </c>
      <c r="S26" s="81">
        <v>0.96699999999999997</v>
      </c>
      <c r="AA26" s="223"/>
    </row>
    <row r="27" spans="1:28" ht="12.75" customHeight="1" x14ac:dyDescent="0.2">
      <c r="A27" s="895">
        <v>2010</v>
      </c>
      <c r="B27" s="81">
        <v>90.031000000000006</v>
      </c>
      <c r="C27" s="81">
        <v>93.531000000000006</v>
      </c>
      <c r="D27" s="81">
        <v>91.718999999999994</v>
      </c>
      <c r="E27" s="81">
        <v>2.6859999999999999</v>
      </c>
      <c r="F27" s="81">
        <v>2.3460000000000001</v>
      </c>
      <c r="G27" s="81">
        <v>2.5190000000000001</v>
      </c>
      <c r="H27" s="81">
        <v>2.306</v>
      </c>
      <c r="I27" s="81">
        <v>1.7170000000000001</v>
      </c>
      <c r="J27" s="81">
        <v>2.0179999999999998</v>
      </c>
      <c r="K27" s="81">
        <v>2.282</v>
      </c>
      <c r="L27" s="81">
        <v>1.2909999999999999</v>
      </c>
      <c r="M27" s="81">
        <v>1.7989999999999999</v>
      </c>
      <c r="N27" s="81">
        <v>1.571</v>
      </c>
      <c r="O27" s="81">
        <v>0.185</v>
      </c>
      <c r="P27" s="81">
        <v>0.91700000000000004</v>
      </c>
      <c r="Q27" s="81">
        <v>1.125</v>
      </c>
      <c r="R27" s="81">
        <v>0.93</v>
      </c>
      <c r="S27" s="81">
        <v>1.0289999999999999</v>
      </c>
      <c r="AA27" s="223"/>
    </row>
    <row r="28" spans="1:28" ht="12.75" customHeight="1" x14ac:dyDescent="0.2">
      <c r="A28" s="895">
        <v>2011</v>
      </c>
      <c r="B28" s="81">
        <v>90.174999999999997</v>
      </c>
      <c r="C28" s="81">
        <v>93.558999999999997</v>
      </c>
      <c r="D28" s="81">
        <v>91.801000000000002</v>
      </c>
      <c r="E28" s="81">
        <v>2.1</v>
      </c>
      <c r="F28" s="81">
        <v>1.905</v>
      </c>
      <c r="G28" s="81">
        <v>2.024</v>
      </c>
      <c r="H28" s="81">
        <v>2.5960000000000001</v>
      </c>
      <c r="I28" s="81">
        <v>1.41</v>
      </c>
      <c r="J28" s="81">
        <v>2.02</v>
      </c>
      <c r="K28" s="81">
        <v>2.2130000000000001</v>
      </c>
      <c r="L28" s="81">
        <v>0.92400000000000004</v>
      </c>
      <c r="M28" s="81">
        <v>1.587</v>
      </c>
      <c r="N28" s="81">
        <v>1.5960000000000001</v>
      </c>
      <c r="O28" s="81">
        <v>0.77600000000000002</v>
      </c>
      <c r="P28" s="81">
        <v>1.198</v>
      </c>
      <c r="Q28" s="81">
        <v>1.32</v>
      </c>
      <c r="R28" s="81">
        <v>1.427</v>
      </c>
      <c r="S28" s="81">
        <v>1.37</v>
      </c>
      <c r="AA28" s="1304"/>
    </row>
    <row r="29" spans="1:28" ht="12.75" customHeight="1" x14ac:dyDescent="0.2">
      <c r="A29" s="895" t="s">
        <v>89</v>
      </c>
      <c r="B29" s="81">
        <v>91.353999999999999</v>
      </c>
      <c r="C29" s="81">
        <v>94.43</v>
      </c>
      <c r="D29" s="81">
        <v>92.835999999999999</v>
      </c>
      <c r="E29" s="81">
        <v>1.6519999999999999</v>
      </c>
      <c r="F29" s="81">
        <v>1.82</v>
      </c>
      <c r="G29" s="81">
        <v>1.732</v>
      </c>
      <c r="H29" s="81">
        <v>2.5979999999999999</v>
      </c>
      <c r="I29" s="81">
        <v>1.482</v>
      </c>
      <c r="J29" s="81">
        <v>2.0529999999999999</v>
      </c>
      <c r="K29" s="81">
        <v>1.534</v>
      </c>
      <c r="L29" s="81">
        <v>1.012</v>
      </c>
      <c r="M29" s="81">
        <v>1.278</v>
      </c>
      <c r="N29" s="81">
        <v>1.429</v>
      </c>
      <c r="O29" s="81">
        <v>0.46899999999999997</v>
      </c>
      <c r="P29" s="81">
        <v>0.98299999999999998</v>
      </c>
      <c r="Q29" s="81">
        <v>1.4330000000000001</v>
      </c>
      <c r="R29" s="81">
        <v>0.78800000000000003</v>
      </c>
      <c r="S29" s="81">
        <v>1.1180000000000001</v>
      </c>
      <c r="AA29" s="1304"/>
    </row>
    <row r="30" spans="1:28" ht="12.75" customHeight="1" x14ac:dyDescent="0.2">
      <c r="A30" s="895" t="s">
        <v>90</v>
      </c>
      <c r="B30" s="81">
        <v>91.947683856328695</v>
      </c>
      <c r="C30" s="81">
        <v>93.3359313222346</v>
      </c>
      <c r="D30" s="81">
        <v>92.6</v>
      </c>
      <c r="E30" s="81">
        <v>2.0858231554339</v>
      </c>
      <c r="F30" s="81">
        <v>1.55170856654712</v>
      </c>
      <c r="G30" s="81">
        <v>1.8</v>
      </c>
      <c r="H30" s="81">
        <v>1.9018547278268201</v>
      </c>
      <c r="I30" s="81">
        <v>2.2818016499723499</v>
      </c>
      <c r="J30" s="81">
        <v>2.1</v>
      </c>
      <c r="K30" s="81">
        <v>0.7</v>
      </c>
      <c r="L30" s="81">
        <v>1.43168339456694</v>
      </c>
      <c r="M30" s="81">
        <v>1.5</v>
      </c>
      <c r="N30" s="81">
        <v>1.07733434921982</v>
      </c>
      <c r="O30" s="81">
        <v>0.446242982852603</v>
      </c>
      <c r="P30" s="81">
        <v>0.8</v>
      </c>
      <c r="Q30" s="81">
        <v>1.4965649448644001</v>
      </c>
      <c r="R30" s="81">
        <v>0.95263208382633502</v>
      </c>
      <c r="S30" s="81">
        <v>1.2</v>
      </c>
      <c r="AA30" s="1304"/>
    </row>
    <row r="31" spans="1:28" ht="12.75" customHeight="1" x14ac:dyDescent="0.2">
      <c r="A31" s="895">
        <v>2013</v>
      </c>
      <c r="B31" s="81">
        <v>92.238816017444805</v>
      </c>
      <c r="C31" s="81">
        <v>94.369189424958194</v>
      </c>
      <c r="D31" s="81">
        <v>93.3</v>
      </c>
      <c r="E31" s="81">
        <v>1.59273743916776</v>
      </c>
      <c r="F31" s="81">
        <v>1.79704719140513</v>
      </c>
      <c r="G31" s="81">
        <v>1.7</v>
      </c>
      <c r="H31" s="81">
        <v>1.76712086380162</v>
      </c>
      <c r="I31" s="81">
        <v>1.45014569526611</v>
      </c>
      <c r="J31" s="81">
        <v>1.6</v>
      </c>
      <c r="K31" s="81">
        <v>1.4520043062460799</v>
      </c>
      <c r="L31" s="81">
        <v>0.94978552004963501</v>
      </c>
      <c r="M31" s="81">
        <v>1.2</v>
      </c>
      <c r="N31" s="81">
        <v>1.9073424859464601</v>
      </c>
      <c r="O31" s="81">
        <v>0.56423709004096601</v>
      </c>
      <c r="P31" s="81">
        <v>1.3</v>
      </c>
      <c r="Q31" s="81">
        <v>1.0419788873933</v>
      </c>
      <c r="R31" s="81">
        <v>0.86959507827997296</v>
      </c>
      <c r="S31" s="81">
        <v>1</v>
      </c>
      <c r="U31" s="1304"/>
      <c r="V31" s="1304"/>
      <c r="W31" s="1304"/>
      <c r="X31" s="1304"/>
      <c r="Y31" s="1304"/>
      <c r="Z31" s="1304"/>
      <c r="AA31" s="1304"/>
    </row>
    <row r="32" spans="1:28" ht="12.75" customHeight="1" x14ac:dyDescent="0.2">
      <c r="A32" s="895">
        <v>2014</v>
      </c>
      <c r="B32" s="81">
        <v>90.593268223440603</v>
      </c>
      <c r="C32" s="81">
        <v>92.417851517735599</v>
      </c>
      <c r="D32" s="81">
        <v>91.5</v>
      </c>
      <c r="E32" s="81">
        <v>1.99925449516975</v>
      </c>
      <c r="F32" s="81">
        <v>1.8958879053173401</v>
      </c>
      <c r="G32" s="81">
        <v>1.9</v>
      </c>
      <c r="H32" s="81">
        <v>2.3591715323611999</v>
      </c>
      <c r="I32" s="81">
        <v>2.1477830506501401</v>
      </c>
      <c r="J32" s="81">
        <v>2.2999999999999998</v>
      </c>
      <c r="K32" s="81">
        <v>1.67895540000745</v>
      </c>
      <c r="L32" s="81">
        <v>1.2263260353232099</v>
      </c>
      <c r="M32" s="81">
        <v>1.5</v>
      </c>
      <c r="N32" s="81">
        <v>1.5717054017674701</v>
      </c>
      <c r="O32" s="81">
        <v>0.77725410528286498</v>
      </c>
      <c r="P32" s="81">
        <v>1.2</v>
      </c>
      <c r="Q32" s="81">
        <v>1.7976449472535601</v>
      </c>
      <c r="R32" s="81">
        <v>1.5348973856907999</v>
      </c>
      <c r="S32" s="81">
        <v>1.7</v>
      </c>
    </row>
    <row r="33" spans="1:19" ht="12.75" customHeight="1" x14ac:dyDescent="0.2">
      <c r="A33" s="204">
        <v>2015</v>
      </c>
      <c r="B33" s="81">
        <v>91.309476995674402</v>
      </c>
      <c r="C33" s="81">
        <v>94.437473860309495</v>
      </c>
      <c r="D33" s="81">
        <v>92.8</v>
      </c>
      <c r="E33" s="81">
        <v>1.29767990562328</v>
      </c>
      <c r="F33" s="81">
        <v>1.2128816394813899</v>
      </c>
      <c r="G33" s="81">
        <v>1.3</v>
      </c>
      <c r="H33" s="81">
        <v>2.0841525756979902</v>
      </c>
      <c r="I33" s="81">
        <v>1.4638226683396101</v>
      </c>
      <c r="J33" s="81">
        <v>1.8</v>
      </c>
      <c r="K33" s="81">
        <v>2.0055053086905201</v>
      </c>
      <c r="L33" s="81">
        <v>0.92011710581346695</v>
      </c>
      <c r="M33" s="81">
        <v>1.5</v>
      </c>
      <c r="N33" s="81">
        <v>1.6122689736531699</v>
      </c>
      <c r="O33" s="81">
        <v>0.33458803847762397</v>
      </c>
      <c r="P33" s="81">
        <v>1</v>
      </c>
      <c r="Q33" s="81">
        <v>1.6909162406606399</v>
      </c>
      <c r="R33" s="81">
        <v>1.63111668757842</v>
      </c>
      <c r="S33" s="81">
        <v>1.6</v>
      </c>
    </row>
    <row r="34" spans="1:19" ht="12.75" customHeight="1" x14ac:dyDescent="0.2">
      <c r="A34" s="204">
        <v>2016</v>
      </c>
      <c r="B34" s="81">
        <v>93.338906224059428</v>
      </c>
      <c r="C34" s="81">
        <v>94.775720571216496</v>
      </c>
      <c r="D34" s="81">
        <v>93.7</v>
      </c>
      <c r="E34" s="81">
        <v>1.2418833062371084</v>
      </c>
      <c r="F34" s="81">
        <v>1.1939376541999631</v>
      </c>
      <c r="G34" s="81">
        <v>1.3</v>
      </c>
      <c r="H34" s="81">
        <v>1.2463931749046957</v>
      </c>
      <c r="I34" s="81">
        <v>1.097734165007296</v>
      </c>
      <c r="J34" s="81">
        <v>1.2</v>
      </c>
      <c r="K34" s="81">
        <v>1.1166963601490583</v>
      </c>
      <c r="L34" s="81">
        <v>1.3268285662436896</v>
      </c>
      <c r="M34" s="81">
        <v>1.3</v>
      </c>
      <c r="N34" s="81">
        <v>1.2277416030899837</v>
      </c>
      <c r="O34" s="81">
        <v>0.61687992167546724</v>
      </c>
      <c r="P34" s="81">
        <v>1.1000000000000001</v>
      </c>
      <c r="Q34" s="81">
        <v>1.8283793315599035</v>
      </c>
      <c r="R34" s="81">
        <v>0.98889912165709881</v>
      </c>
      <c r="S34" s="81">
        <v>1.5</v>
      </c>
    </row>
    <row r="35" spans="1:19" ht="12.75" customHeight="1" x14ac:dyDescent="0.2">
      <c r="A35" s="204">
        <v>2017</v>
      </c>
      <c r="B35" s="81">
        <v>92.604820072631199</v>
      </c>
      <c r="C35" s="81">
        <v>93.781855249745206</v>
      </c>
      <c r="D35" s="81">
        <v>92.962116263879807</v>
      </c>
      <c r="E35" s="81">
        <v>1.5516672169032699</v>
      </c>
      <c r="F35" s="81">
        <v>1.49507305470608</v>
      </c>
      <c r="G35" s="81">
        <v>1.5512736773350799</v>
      </c>
      <c r="H35" s="81">
        <v>1.5516672169032699</v>
      </c>
      <c r="I35" s="81">
        <v>1.2232415902140701</v>
      </c>
      <c r="J35" s="81">
        <v>1.42064010450686</v>
      </c>
      <c r="K35" s="81">
        <v>1.5186530207989399</v>
      </c>
      <c r="L35" s="81">
        <v>1.3591573224600699</v>
      </c>
      <c r="M35" s="81">
        <v>1.4859568909209699</v>
      </c>
      <c r="N35" s="81">
        <v>1.28755364806867</v>
      </c>
      <c r="O35" s="81">
        <v>0.78151546041454301</v>
      </c>
      <c r="P35" s="81">
        <v>1.11038536903984</v>
      </c>
      <c r="Q35" s="81">
        <v>1.4856388246946199</v>
      </c>
      <c r="R35" s="81">
        <v>1.3591573224600699</v>
      </c>
      <c r="S35" s="81">
        <v>1.46962769431744</v>
      </c>
    </row>
    <row r="36" spans="1:19" ht="12.75" customHeight="1" x14ac:dyDescent="0.2">
      <c r="A36" s="204">
        <v>2018</v>
      </c>
      <c r="B36" s="81">
        <v>90.472386852301</v>
      </c>
      <c r="C36" s="81">
        <v>93.529705778737494</v>
      </c>
      <c r="D36" s="81">
        <v>91.781274367751195</v>
      </c>
      <c r="E36" s="81">
        <v>2.1789453962019101</v>
      </c>
      <c r="F36" s="81">
        <v>1.62262025259966</v>
      </c>
      <c r="G36" s="81">
        <v>1.92079093741087</v>
      </c>
      <c r="H36" s="81">
        <v>2.1167523154146499</v>
      </c>
      <c r="I36" s="81">
        <v>1.1114952861173399</v>
      </c>
      <c r="J36" s="81">
        <v>1.6325115343236301</v>
      </c>
      <c r="K36" s="81">
        <v>1.985847246714</v>
      </c>
      <c r="L36" s="81">
        <v>1.2768403759685101</v>
      </c>
      <c r="M36" s="81">
        <v>1.62399028491121</v>
      </c>
      <c r="N36" s="81">
        <v>1.5375328168373701</v>
      </c>
      <c r="O36" s="81">
        <v>1.0163529765571699</v>
      </c>
      <c r="P36" s="81">
        <v>1.3497316760632401</v>
      </c>
      <c r="Q36" s="81">
        <v>1.7085353725310599</v>
      </c>
      <c r="R36" s="81">
        <v>1.4429853300197999</v>
      </c>
      <c r="S36" s="81">
        <v>1.6917011995398701</v>
      </c>
    </row>
    <row r="37" spans="1:19" s="37" customFormat="1" ht="6" customHeight="1" x14ac:dyDescent="0.25">
      <c r="A37" s="1205" t="s">
        <v>39</v>
      </c>
      <c r="B37" s="1107"/>
      <c r="C37" s="1107"/>
      <c r="D37" s="1107"/>
      <c r="E37" s="1107"/>
      <c r="F37" s="1107"/>
      <c r="G37" s="1107"/>
      <c r="H37" s="1107"/>
      <c r="I37" s="1107"/>
      <c r="J37" s="1107"/>
      <c r="K37" s="1107"/>
      <c r="L37" s="1107"/>
      <c r="M37" s="1107"/>
      <c r="N37" s="1107"/>
      <c r="O37" s="1234"/>
      <c r="P37" s="1234"/>
      <c r="Q37" s="1107"/>
      <c r="R37" s="1234"/>
      <c r="S37" s="1234"/>
    </row>
    <row r="38" spans="1:19" s="37" customFormat="1" ht="12.75" customHeight="1" x14ac:dyDescent="0.25">
      <c r="A38" s="1331" t="s">
        <v>194</v>
      </c>
      <c r="B38" s="1331"/>
      <c r="C38" s="1331"/>
      <c r="D38" s="1331"/>
      <c r="E38" s="1331"/>
      <c r="F38" s="1331"/>
      <c r="G38" s="1331"/>
      <c r="H38" s="1331"/>
      <c r="I38" s="1331"/>
      <c r="J38" s="1331"/>
      <c r="K38" s="1331"/>
      <c r="L38" s="1331"/>
      <c r="M38" s="1331"/>
      <c r="N38" s="1331"/>
      <c r="O38" s="1331"/>
      <c r="P38" s="1331"/>
      <c r="Q38" s="1331"/>
      <c r="R38" s="1331"/>
      <c r="S38" s="1331"/>
    </row>
    <row r="40" spans="1:19" x14ac:dyDescent="0.2">
      <c r="E40" s="901"/>
    </row>
    <row r="41" spans="1:19" x14ac:dyDescent="0.2">
      <c r="E41" s="901"/>
    </row>
    <row r="42" spans="1:19" x14ac:dyDescent="0.2">
      <c r="E42" s="901"/>
    </row>
    <row r="43" spans="1:19" x14ac:dyDescent="0.2">
      <c r="E43" s="901"/>
    </row>
    <row r="44" spans="1:19" x14ac:dyDescent="0.2">
      <c r="E44" s="901"/>
    </row>
    <row r="45" spans="1:19" x14ac:dyDescent="0.2">
      <c r="E45" s="901"/>
    </row>
  </sheetData>
  <mergeCells count="9">
    <mergeCell ref="A38:S38"/>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H30"/>
  <sheetViews>
    <sheetView workbookViewId="0">
      <pane ySplit="4" topLeftCell="A5" activePane="bottomLeft" state="frozen"/>
      <selection activeCell="K27" sqref="K27"/>
      <selection pane="bottomLeft" activeCell="G33" sqref="G33"/>
    </sheetView>
  </sheetViews>
  <sheetFormatPr defaultColWidth="8.85546875" defaultRowHeight="12.75" x14ac:dyDescent="0.2"/>
  <cols>
    <col min="1" max="19" width="6.7109375" style="1199" customWidth="1"/>
    <col min="20" max="20" width="8.7109375" style="1199" customWidth="1"/>
    <col min="21" max="16384" width="8.85546875" style="1199"/>
  </cols>
  <sheetData>
    <row r="1" spans="1:34" s="74" customFormat="1" ht="30" customHeight="1" x14ac:dyDescent="0.25">
      <c r="A1" s="349"/>
      <c r="B1" s="116"/>
      <c r="C1" s="116"/>
      <c r="D1" s="116"/>
      <c r="E1" s="824"/>
      <c r="F1" s="824"/>
      <c r="G1" s="824"/>
      <c r="H1" s="824"/>
      <c r="I1" s="824"/>
      <c r="J1" s="824"/>
      <c r="K1" s="824"/>
      <c r="L1" s="824"/>
      <c r="M1" s="824"/>
      <c r="N1" s="824"/>
      <c r="O1" s="1311" t="s">
        <v>328</v>
      </c>
      <c r="P1" s="1311"/>
      <c r="Q1" s="1312"/>
      <c r="R1" s="1312"/>
      <c r="S1" s="1312"/>
      <c r="T1" s="1322"/>
    </row>
    <row r="2" spans="1:34" s="1200" customFormat="1" ht="15" customHeight="1" x14ac:dyDescent="0.2">
      <c r="A2" s="1316" t="s">
        <v>413</v>
      </c>
      <c r="B2" s="1316"/>
      <c r="C2" s="1316"/>
      <c r="D2" s="1316"/>
      <c r="E2" s="1316"/>
      <c r="F2" s="1316"/>
      <c r="G2" s="1316"/>
      <c r="H2" s="1316"/>
      <c r="I2" s="1316"/>
      <c r="J2" s="1316"/>
      <c r="K2" s="1316"/>
      <c r="L2" s="1316"/>
      <c r="M2" s="1316"/>
      <c r="N2" s="1316"/>
      <c r="O2" s="1316"/>
      <c r="P2" s="1316"/>
      <c r="Q2" s="1316"/>
      <c r="R2" s="1316"/>
      <c r="S2" s="1316"/>
    </row>
    <row r="3" spans="1:34" ht="15" customHeight="1" x14ac:dyDescent="0.2">
      <c r="A3" s="3"/>
      <c r="B3" s="1383" t="s">
        <v>285</v>
      </c>
      <c r="C3" s="1383"/>
      <c r="D3" s="1383"/>
      <c r="E3" s="1384" t="s">
        <v>18</v>
      </c>
      <c r="F3" s="1384"/>
      <c r="G3" s="1384"/>
      <c r="H3" s="1384" t="s">
        <v>182</v>
      </c>
      <c r="I3" s="1384"/>
      <c r="J3" s="1384"/>
      <c r="K3" s="1384" t="s">
        <v>183</v>
      </c>
      <c r="L3" s="1384"/>
      <c r="M3" s="1384"/>
      <c r="N3" s="1384" t="s">
        <v>119</v>
      </c>
      <c r="O3" s="1384"/>
      <c r="P3" s="1384"/>
      <c r="Q3" s="1384" t="s">
        <v>35</v>
      </c>
      <c r="R3" s="1384"/>
      <c r="S3" s="1384"/>
    </row>
    <row r="4" spans="1:34" ht="15" customHeight="1" x14ac:dyDescent="0.2">
      <c r="A4" s="4" t="s">
        <v>39</v>
      </c>
      <c r="B4" s="13" t="s">
        <v>28</v>
      </c>
      <c r="C4" s="13" t="s">
        <v>29</v>
      </c>
      <c r="D4" s="13" t="s">
        <v>382</v>
      </c>
      <c r="E4" s="13" t="s">
        <v>28</v>
      </c>
      <c r="F4" s="13" t="s">
        <v>29</v>
      </c>
      <c r="G4" s="13" t="s">
        <v>382</v>
      </c>
      <c r="H4" s="13" t="s">
        <v>28</v>
      </c>
      <c r="I4" s="13" t="s">
        <v>29</v>
      </c>
      <c r="J4" s="13" t="s">
        <v>382</v>
      </c>
      <c r="K4" s="13" t="s">
        <v>28</v>
      </c>
      <c r="L4" s="13" t="s">
        <v>29</v>
      </c>
      <c r="M4" s="13" t="s">
        <v>382</v>
      </c>
      <c r="N4" s="13" t="s">
        <v>28</v>
      </c>
      <c r="O4" s="13" t="s">
        <v>29</v>
      </c>
      <c r="P4" s="13" t="s">
        <v>382</v>
      </c>
      <c r="Q4" s="13" t="s">
        <v>28</v>
      </c>
      <c r="R4" s="13" t="s">
        <v>29</v>
      </c>
      <c r="S4" s="13" t="s">
        <v>382</v>
      </c>
    </row>
    <row r="5" spans="1:34" ht="6" customHeight="1" x14ac:dyDescent="0.2">
      <c r="A5" s="1215"/>
      <c r="B5" s="1235"/>
      <c r="C5" s="1235"/>
      <c r="D5" s="1235"/>
      <c r="E5" s="1216"/>
      <c r="F5" s="1216"/>
      <c r="G5" s="1216"/>
      <c r="H5" s="1216"/>
      <c r="I5" s="1216"/>
      <c r="J5" s="1216"/>
      <c r="K5" s="1216"/>
      <c r="L5" s="1216"/>
      <c r="M5" s="1216"/>
      <c r="N5" s="1216"/>
      <c r="O5" s="1216"/>
      <c r="P5" s="1216"/>
      <c r="Q5" s="1216"/>
      <c r="R5" s="1216"/>
      <c r="S5" s="13"/>
    </row>
    <row r="6" spans="1:34" ht="12.75" customHeight="1" x14ac:dyDescent="0.2">
      <c r="A6" s="6">
        <v>2004</v>
      </c>
      <c r="B6" s="81">
        <v>83.998000000000005</v>
      </c>
      <c r="C6" s="81">
        <v>87.88</v>
      </c>
      <c r="D6" s="81">
        <v>85.882999999999996</v>
      </c>
      <c r="E6" s="81">
        <v>4.5419999999999998</v>
      </c>
      <c r="F6" s="81">
        <v>3.7930000000000001</v>
      </c>
      <c r="G6" s="81">
        <v>4.1779999999999999</v>
      </c>
      <c r="H6" s="81">
        <v>3.8290000000000002</v>
      </c>
      <c r="I6" s="81">
        <v>3.8149999999999999</v>
      </c>
      <c r="J6" s="81">
        <v>3.8220000000000001</v>
      </c>
      <c r="K6" s="81">
        <v>3.9350000000000001</v>
      </c>
      <c r="L6" s="81">
        <v>2.6480000000000001</v>
      </c>
      <c r="M6" s="81">
        <v>3.31</v>
      </c>
      <c r="N6" s="81">
        <v>2.871</v>
      </c>
      <c r="O6" s="81">
        <v>1.2430000000000001</v>
      </c>
      <c r="P6" s="81">
        <v>2.081</v>
      </c>
      <c r="Q6" s="81">
        <v>0.82399999999999995</v>
      </c>
      <c r="R6" s="81">
        <v>0.621</v>
      </c>
      <c r="S6" s="81">
        <v>0.72599999999999998</v>
      </c>
    </row>
    <row r="7" spans="1:34" ht="12.75" customHeight="1" x14ac:dyDescent="0.2">
      <c r="A7" s="6">
        <v>2005</v>
      </c>
      <c r="B7" s="81">
        <v>82.875</v>
      </c>
      <c r="C7" s="81">
        <v>87.488</v>
      </c>
      <c r="D7" s="81">
        <v>85.123999999999995</v>
      </c>
      <c r="E7" s="81">
        <v>5.3319999999999999</v>
      </c>
      <c r="F7" s="81">
        <v>3.968</v>
      </c>
      <c r="G7" s="81">
        <v>4.6669999999999998</v>
      </c>
      <c r="H7" s="81">
        <v>4.359</v>
      </c>
      <c r="I7" s="81">
        <v>3.7709999999999999</v>
      </c>
      <c r="J7" s="81">
        <v>4.0720000000000001</v>
      </c>
      <c r="K7" s="81">
        <v>3.569</v>
      </c>
      <c r="L7" s="81">
        <v>2.4790000000000001</v>
      </c>
      <c r="M7" s="81">
        <v>3.0379999999999998</v>
      </c>
      <c r="N7" s="81">
        <v>2.9740000000000002</v>
      </c>
      <c r="O7" s="81">
        <v>1.64</v>
      </c>
      <c r="P7" s="81">
        <v>2.323</v>
      </c>
      <c r="Q7" s="81">
        <v>0.89100000000000001</v>
      </c>
      <c r="R7" s="81">
        <v>0.65400000000000003</v>
      </c>
      <c r="S7" s="81">
        <v>0.77500000000000002</v>
      </c>
    </row>
    <row r="8" spans="1:34" ht="12.75" customHeight="1" x14ac:dyDescent="0.2">
      <c r="A8" s="6">
        <v>2006</v>
      </c>
      <c r="B8" s="81">
        <v>83.141000000000005</v>
      </c>
      <c r="C8" s="81">
        <v>86.206000000000003</v>
      </c>
      <c r="D8" s="81">
        <v>84.643000000000001</v>
      </c>
      <c r="E8" s="81">
        <v>4.6980000000000004</v>
      </c>
      <c r="F8" s="81">
        <v>4.4029999999999996</v>
      </c>
      <c r="G8" s="81">
        <v>4.5519999999999996</v>
      </c>
      <c r="H8" s="81">
        <v>4.2779999999999996</v>
      </c>
      <c r="I8" s="81">
        <v>4.1020000000000003</v>
      </c>
      <c r="J8" s="81">
        <v>4.1900000000000004</v>
      </c>
      <c r="K8" s="81">
        <v>4.0910000000000002</v>
      </c>
      <c r="L8" s="81">
        <v>2.4769999999999999</v>
      </c>
      <c r="M8" s="81">
        <v>3.3029999999999999</v>
      </c>
      <c r="N8" s="81">
        <v>3.1469999999999998</v>
      </c>
      <c r="O8" s="81">
        <v>1.677</v>
      </c>
      <c r="P8" s="81">
        <v>2.4289999999999998</v>
      </c>
      <c r="Q8" s="81">
        <v>0.64500000000000002</v>
      </c>
      <c r="R8" s="81">
        <v>1.135</v>
      </c>
      <c r="S8" s="81">
        <v>0.88400000000000001</v>
      </c>
    </row>
    <row r="9" spans="1:34" ht="12.75" customHeight="1" x14ac:dyDescent="0.2">
      <c r="A9" s="6">
        <v>2007</v>
      </c>
      <c r="B9" s="81">
        <v>82.382999999999996</v>
      </c>
      <c r="C9" s="81">
        <v>86.837000000000003</v>
      </c>
      <c r="D9" s="81">
        <v>84.537000000000006</v>
      </c>
      <c r="E9" s="81">
        <v>4.2130000000000001</v>
      </c>
      <c r="F9" s="81">
        <v>3.7890000000000001</v>
      </c>
      <c r="G9" s="81">
        <v>4.0199999999999996</v>
      </c>
      <c r="H9" s="81">
        <v>5.6879999999999997</v>
      </c>
      <c r="I9" s="81">
        <v>4.4370000000000003</v>
      </c>
      <c r="J9" s="81">
        <v>5.0919999999999996</v>
      </c>
      <c r="K9" s="81">
        <v>4.0839999999999996</v>
      </c>
      <c r="L9" s="81">
        <v>2.504</v>
      </c>
      <c r="M9" s="81">
        <v>3.3090000000000002</v>
      </c>
      <c r="N9" s="81">
        <v>2.4609999999999999</v>
      </c>
      <c r="O9" s="81">
        <v>1.734</v>
      </c>
      <c r="P9" s="81">
        <v>2.1030000000000002</v>
      </c>
      <c r="Q9" s="81">
        <v>1.171</v>
      </c>
      <c r="R9" s="81">
        <v>0.7</v>
      </c>
      <c r="S9" s="81">
        <v>0.94</v>
      </c>
    </row>
    <row r="10" spans="1:34" ht="12.75" customHeight="1" x14ac:dyDescent="0.2">
      <c r="A10" s="6">
        <v>2008</v>
      </c>
      <c r="B10" s="81">
        <v>83.569000000000003</v>
      </c>
      <c r="C10" s="81">
        <v>86.707999999999998</v>
      </c>
      <c r="D10" s="81">
        <v>85.034999999999997</v>
      </c>
      <c r="E10" s="81">
        <v>4.8310000000000004</v>
      </c>
      <c r="F10" s="81">
        <v>4.4809999999999999</v>
      </c>
      <c r="G10" s="81">
        <v>4.7089999999999996</v>
      </c>
      <c r="H10" s="81">
        <v>5.2880000000000003</v>
      </c>
      <c r="I10" s="81">
        <v>4.181</v>
      </c>
      <c r="J10" s="81">
        <v>4.7539999999999996</v>
      </c>
      <c r="K10" s="81">
        <v>3.5209999999999999</v>
      </c>
      <c r="L10" s="81">
        <v>2.1819999999999999</v>
      </c>
      <c r="M10" s="81">
        <v>2.8780000000000001</v>
      </c>
      <c r="N10" s="81">
        <v>2.226</v>
      </c>
      <c r="O10" s="81">
        <v>1.5389999999999999</v>
      </c>
      <c r="P10" s="81">
        <v>1.895</v>
      </c>
      <c r="Q10" s="81">
        <v>0.56499999999999995</v>
      </c>
      <c r="R10" s="81">
        <v>0.91100000000000003</v>
      </c>
      <c r="S10" s="81">
        <v>0.73</v>
      </c>
    </row>
    <row r="11" spans="1:34" ht="12.75" customHeight="1" x14ac:dyDescent="0.2">
      <c r="A11" s="6">
        <v>2009</v>
      </c>
      <c r="B11" s="81">
        <v>82.027000000000001</v>
      </c>
      <c r="C11" s="81">
        <v>84.775000000000006</v>
      </c>
      <c r="D11" s="81">
        <v>83.352999999999994</v>
      </c>
      <c r="E11" s="81">
        <v>4.4489999999999998</v>
      </c>
      <c r="F11" s="81">
        <v>5.194</v>
      </c>
      <c r="G11" s="81">
        <v>4.8040000000000003</v>
      </c>
      <c r="H11" s="81">
        <v>5.4420000000000002</v>
      </c>
      <c r="I11" s="81">
        <v>4.7759999999999998</v>
      </c>
      <c r="J11" s="81">
        <v>5.12</v>
      </c>
      <c r="K11" s="81">
        <v>3.82</v>
      </c>
      <c r="L11" s="81">
        <v>2.7029999999999998</v>
      </c>
      <c r="M11" s="81">
        <v>3.2829999999999999</v>
      </c>
      <c r="N11" s="81">
        <v>3.4319999999999999</v>
      </c>
      <c r="O11" s="81">
        <v>1.7649999999999999</v>
      </c>
      <c r="P11" s="81">
        <v>2.6320000000000001</v>
      </c>
      <c r="Q11" s="81">
        <v>0.83</v>
      </c>
      <c r="R11" s="81">
        <v>0.78700000000000003</v>
      </c>
      <c r="S11" s="81">
        <v>0.80900000000000005</v>
      </c>
    </row>
    <row r="12" spans="1:34" ht="12.75" customHeight="1" x14ac:dyDescent="0.2">
      <c r="A12" s="6">
        <v>2010</v>
      </c>
      <c r="B12" s="81">
        <v>79.272999999999996</v>
      </c>
      <c r="C12" s="81">
        <v>85.281999999999996</v>
      </c>
      <c r="D12" s="81">
        <v>82.144999999999996</v>
      </c>
      <c r="E12" s="81">
        <v>4.4409999999999998</v>
      </c>
      <c r="F12" s="81">
        <v>4.3499999999999996</v>
      </c>
      <c r="G12" s="81">
        <v>4.3959999999999999</v>
      </c>
      <c r="H12" s="81">
        <v>5.9260000000000002</v>
      </c>
      <c r="I12" s="81">
        <v>4.3310000000000004</v>
      </c>
      <c r="J12" s="81">
        <v>5.1630000000000003</v>
      </c>
      <c r="K12" s="81">
        <v>5.3109999999999999</v>
      </c>
      <c r="L12" s="81">
        <v>3.161</v>
      </c>
      <c r="M12" s="81">
        <v>4.2830000000000004</v>
      </c>
      <c r="N12" s="81">
        <v>3.778</v>
      </c>
      <c r="O12" s="81">
        <v>1.823</v>
      </c>
      <c r="P12" s="81">
        <v>2.8439999999999999</v>
      </c>
      <c r="Q12" s="81">
        <v>1.272</v>
      </c>
      <c r="R12" s="81">
        <v>1.0529999999999999</v>
      </c>
      <c r="S12" s="81">
        <v>1.167</v>
      </c>
    </row>
    <row r="13" spans="1:34" ht="12.75" customHeight="1" x14ac:dyDescent="0.2">
      <c r="A13" s="6">
        <v>2011</v>
      </c>
      <c r="B13" s="81">
        <v>80.046000000000006</v>
      </c>
      <c r="C13" s="81">
        <v>86.55</v>
      </c>
      <c r="D13" s="81">
        <v>83.215000000000003</v>
      </c>
      <c r="E13" s="81">
        <v>4.0380000000000003</v>
      </c>
      <c r="F13" s="81">
        <v>4.165</v>
      </c>
      <c r="G13" s="81">
        <v>4.12</v>
      </c>
      <c r="H13" s="81">
        <v>5.1550000000000002</v>
      </c>
      <c r="I13" s="81">
        <v>4.4530000000000003</v>
      </c>
      <c r="J13" s="81">
        <v>4.8040000000000003</v>
      </c>
      <c r="K13" s="81">
        <v>5.2910000000000004</v>
      </c>
      <c r="L13" s="81">
        <v>2.6760000000000002</v>
      </c>
      <c r="M13" s="81">
        <v>4.0110000000000001</v>
      </c>
      <c r="N13" s="81">
        <v>4.6020000000000003</v>
      </c>
      <c r="O13" s="81">
        <v>0.86399999999999999</v>
      </c>
      <c r="P13" s="81">
        <v>2.7789999999999999</v>
      </c>
      <c r="Q13" s="81">
        <v>0.86799999999999999</v>
      </c>
      <c r="R13" s="81">
        <v>1.292</v>
      </c>
      <c r="S13" s="81">
        <v>1.0720000000000001</v>
      </c>
      <c r="W13" s="223"/>
      <c r="X13" s="223"/>
      <c r="Y13" s="223"/>
      <c r="Z13" s="223"/>
      <c r="AA13" s="223"/>
      <c r="AB13" s="223"/>
    </row>
    <row r="14" spans="1:34" ht="12.75" customHeight="1" x14ac:dyDescent="0.2">
      <c r="A14" s="6" t="s">
        <v>89</v>
      </c>
      <c r="B14" s="81">
        <v>79.784000000000006</v>
      </c>
      <c r="C14" s="81">
        <v>85.298000000000002</v>
      </c>
      <c r="D14" s="81">
        <v>82.486000000000004</v>
      </c>
      <c r="E14" s="81">
        <v>4.4589999999999996</v>
      </c>
      <c r="F14" s="81">
        <v>4.4119999999999999</v>
      </c>
      <c r="G14" s="81">
        <v>4.4320000000000004</v>
      </c>
      <c r="H14" s="81">
        <v>5.9550000000000001</v>
      </c>
      <c r="I14" s="81">
        <v>4.2510000000000003</v>
      </c>
      <c r="J14" s="81">
        <v>5.12</v>
      </c>
      <c r="K14" s="81">
        <v>4.5780000000000003</v>
      </c>
      <c r="L14" s="81">
        <v>3.26</v>
      </c>
      <c r="M14" s="81">
        <v>3.9319999999999999</v>
      </c>
      <c r="N14" s="81">
        <v>3.859</v>
      </c>
      <c r="O14" s="81">
        <v>1.7529999999999999</v>
      </c>
      <c r="P14" s="81">
        <v>2.83</v>
      </c>
      <c r="Q14" s="81">
        <v>1.3660000000000001</v>
      </c>
      <c r="R14" s="81">
        <v>1.026</v>
      </c>
      <c r="S14" s="81">
        <v>1.1990000000000001</v>
      </c>
      <c r="W14" s="223"/>
      <c r="X14" s="223"/>
      <c r="Y14" s="223"/>
      <c r="Z14" s="223"/>
      <c r="AA14" s="223"/>
      <c r="AB14" s="223"/>
      <c r="AH14" s="817"/>
    </row>
    <row r="15" spans="1:34" ht="12.75" customHeight="1" x14ac:dyDescent="0.2">
      <c r="A15" s="6" t="s">
        <v>90</v>
      </c>
      <c r="B15" s="81">
        <v>79.397292202674706</v>
      </c>
      <c r="C15" s="81">
        <v>85.0710633659439</v>
      </c>
      <c r="D15" s="81">
        <v>82.2</v>
      </c>
      <c r="E15" s="81">
        <v>5.0153815367929298</v>
      </c>
      <c r="F15" s="81">
        <v>5.0177148367628899</v>
      </c>
      <c r="G15" s="81">
        <v>5</v>
      </c>
      <c r="H15" s="81">
        <v>4.8947673168570898</v>
      </c>
      <c r="I15" s="81">
        <v>4.0832521642000303</v>
      </c>
      <c r="J15" s="81">
        <v>4.5</v>
      </c>
      <c r="K15" s="81">
        <v>4.8216898230657899</v>
      </c>
      <c r="L15" s="81">
        <v>3.0818016176623302</v>
      </c>
      <c r="M15" s="81">
        <v>4</v>
      </c>
      <c r="N15" s="81">
        <v>4.0485661588559001</v>
      </c>
      <c r="O15" s="81">
        <v>1.4215039691389599</v>
      </c>
      <c r="P15" s="81">
        <v>2.8</v>
      </c>
      <c r="Q15" s="81">
        <v>1.82230296175353</v>
      </c>
      <c r="R15" s="81">
        <v>1.3246640462919099</v>
      </c>
      <c r="S15" s="81">
        <v>1.6</v>
      </c>
      <c r="W15" s="223"/>
      <c r="X15" s="223"/>
      <c r="Y15" s="223"/>
      <c r="Z15" s="223"/>
      <c r="AA15" s="223"/>
      <c r="AB15" s="223"/>
    </row>
    <row r="16" spans="1:34" ht="12.75" customHeight="1" x14ac:dyDescent="0.2">
      <c r="A16" s="6">
        <v>2013</v>
      </c>
      <c r="B16" s="81">
        <v>79.488007957952107</v>
      </c>
      <c r="C16" s="81">
        <v>86.055576975671499</v>
      </c>
      <c r="D16" s="81">
        <v>82.6</v>
      </c>
      <c r="E16" s="81">
        <v>4.1917664048385603</v>
      </c>
      <c r="F16" s="81">
        <v>4.0583320025173899</v>
      </c>
      <c r="G16" s="81">
        <v>4.0999999999999996</v>
      </c>
      <c r="H16" s="81">
        <v>4.9955653263570499</v>
      </c>
      <c r="I16" s="81">
        <v>3.8620241157873698</v>
      </c>
      <c r="J16" s="81">
        <v>4.5</v>
      </c>
      <c r="K16" s="81">
        <v>4.8325601478245499</v>
      </c>
      <c r="L16" s="81">
        <v>3.3311009554920799</v>
      </c>
      <c r="M16" s="81">
        <v>4.0999999999999996</v>
      </c>
      <c r="N16" s="81">
        <v>4.01871428780216</v>
      </c>
      <c r="O16" s="81">
        <v>1.6792267871665501</v>
      </c>
      <c r="P16" s="81">
        <v>2.9</v>
      </c>
      <c r="Q16" s="81">
        <v>2.4733858752255999</v>
      </c>
      <c r="R16" s="81">
        <v>1.01373916336517</v>
      </c>
      <c r="S16" s="81">
        <v>1.8</v>
      </c>
      <c r="W16" s="223"/>
      <c r="X16" s="223"/>
      <c r="Y16" s="223"/>
      <c r="Z16" s="223"/>
      <c r="AA16" s="223"/>
      <c r="AB16" s="223"/>
    </row>
    <row r="17" spans="1:20" ht="12.75" customHeight="1" x14ac:dyDescent="0.2">
      <c r="A17" s="6">
        <v>2014</v>
      </c>
      <c r="B17" s="81">
        <v>79.347014269149895</v>
      </c>
      <c r="C17" s="81">
        <v>85.729016624138197</v>
      </c>
      <c r="D17" s="81">
        <v>82.4</v>
      </c>
      <c r="E17" s="81">
        <v>4.2675524384198598</v>
      </c>
      <c r="F17" s="81">
        <v>3.5408432893090498</v>
      </c>
      <c r="G17" s="81">
        <v>3.9</v>
      </c>
      <c r="H17" s="81">
        <v>5.5299149651577899</v>
      </c>
      <c r="I17" s="81">
        <v>5.05934749324721</v>
      </c>
      <c r="J17" s="81">
        <v>5.3</v>
      </c>
      <c r="K17" s="81">
        <v>4.6968326300947902</v>
      </c>
      <c r="L17" s="81">
        <v>2.4448480593066799</v>
      </c>
      <c r="M17" s="81">
        <v>3.6</v>
      </c>
      <c r="N17" s="81">
        <v>4.4645983187214098</v>
      </c>
      <c r="O17" s="81">
        <v>2.3854868860664902</v>
      </c>
      <c r="P17" s="81">
        <v>3.4</v>
      </c>
      <c r="Q17" s="81">
        <v>1.69408737845627</v>
      </c>
      <c r="R17" s="81">
        <v>0.84045764793242395</v>
      </c>
      <c r="S17" s="81">
        <v>1.3</v>
      </c>
    </row>
    <row r="18" spans="1:20" ht="12.75" customHeight="1" x14ac:dyDescent="0.2">
      <c r="A18" s="204">
        <v>2015</v>
      </c>
      <c r="B18" s="81">
        <v>81.947882062210198</v>
      </c>
      <c r="C18" s="81">
        <v>85.492604189462497</v>
      </c>
      <c r="D18" s="81">
        <v>83.6</v>
      </c>
      <c r="E18" s="81">
        <v>3.6425678364527401</v>
      </c>
      <c r="F18" s="81">
        <v>3.6584195805476298</v>
      </c>
      <c r="G18" s="81">
        <v>3.7</v>
      </c>
      <c r="H18" s="81">
        <v>4.6939769786837502</v>
      </c>
      <c r="I18" s="81">
        <v>3.6738993972176202</v>
      </c>
      <c r="J18" s="81">
        <v>4.2</v>
      </c>
      <c r="K18" s="81">
        <v>4.1439708846615</v>
      </c>
      <c r="L18" s="81">
        <v>3.78344292445338</v>
      </c>
      <c r="M18" s="81">
        <v>3.9</v>
      </c>
      <c r="N18" s="81">
        <v>3.5458448459968399</v>
      </c>
      <c r="O18" s="81">
        <v>1.7499462182538199</v>
      </c>
      <c r="P18" s="81">
        <v>2.7</v>
      </c>
      <c r="Q18" s="81">
        <v>2.0257573919949499</v>
      </c>
      <c r="R18" s="81">
        <v>1.6416876900650701</v>
      </c>
      <c r="S18" s="81">
        <v>1.8</v>
      </c>
    </row>
    <row r="19" spans="1:20" ht="12.75" customHeight="1" x14ac:dyDescent="0.2">
      <c r="A19" s="204">
        <v>2016</v>
      </c>
      <c r="B19" s="81">
        <v>77.145558126149169</v>
      </c>
      <c r="C19" s="81">
        <v>85.338550417973906</v>
      </c>
      <c r="D19" s="81">
        <v>80.7</v>
      </c>
      <c r="E19" s="81">
        <v>5.2991498958310412</v>
      </c>
      <c r="F19" s="81">
        <v>4.0306098189194017</v>
      </c>
      <c r="G19" s="81">
        <v>4.7</v>
      </c>
      <c r="H19" s="81">
        <v>5.1203829968397088</v>
      </c>
      <c r="I19" s="81">
        <v>4.5237817408940035</v>
      </c>
      <c r="J19" s="81">
        <v>4.8</v>
      </c>
      <c r="K19" s="81">
        <v>5.0104230293082583</v>
      </c>
      <c r="L19" s="81">
        <v>2.9566769837597753</v>
      </c>
      <c r="M19" s="81">
        <v>4.0999999999999996</v>
      </c>
      <c r="N19" s="81">
        <v>4.5212161906179631</v>
      </c>
      <c r="O19" s="81">
        <v>1.6578710096436351</v>
      </c>
      <c r="P19" s="81">
        <v>3.4</v>
      </c>
      <c r="Q19" s="81">
        <v>2.9032697612544487</v>
      </c>
      <c r="R19" s="81">
        <v>1.4925100288098643</v>
      </c>
      <c r="S19" s="81">
        <v>2.4</v>
      </c>
      <c r="T19" s="75"/>
    </row>
    <row r="20" spans="1:20" ht="12.75" customHeight="1" x14ac:dyDescent="0.2">
      <c r="A20" s="204">
        <v>2017</v>
      </c>
      <c r="B20" s="81">
        <v>79.516612360951498</v>
      </c>
      <c r="C20" s="81">
        <v>85.800426984473404</v>
      </c>
      <c r="D20" s="81">
        <v>82.301937513240404</v>
      </c>
      <c r="E20" s="81">
        <v>4.8128798448098102</v>
      </c>
      <c r="F20" s="81">
        <v>4.23658168599421</v>
      </c>
      <c r="G20" s="81">
        <v>4.5346211354327703</v>
      </c>
      <c r="H20" s="81">
        <v>5.0243672191268196</v>
      </c>
      <c r="I20" s="81">
        <v>4.7177862281980696</v>
      </c>
      <c r="J20" s="81">
        <v>4.8644682829473904</v>
      </c>
      <c r="K20" s="81">
        <v>5.1752445469453701</v>
      </c>
      <c r="L20" s="81">
        <v>2.4017050360823</v>
      </c>
      <c r="M20" s="81">
        <v>3.9606459084404801</v>
      </c>
      <c r="N20" s="81">
        <v>3.6298093516482801</v>
      </c>
      <c r="O20" s="81">
        <v>1.4468952261507999</v>
      </c>
      <c r="P20" s="81">
        <v>2.6870950867544598</v>
      </c>
      <c r="Q20" s="81">
        <v>1.8410866765182501</v>
      </c>
      <c r="R20" s="81">
        <v>1.39660483910125</v>
      </c>
      <c r="S20" s="81">
        <v>1.65123207318452</v>
      </c>
      <c r="T20" s="75"/>
    </row>
    <row r="21" spans="1:20" ht="12.75" customHeight="1" x14ac:dyDescent="0.2">
      <c r="A21" s="204">
        <v>2018</v>
      </c>
      <c r="B21" s="81">
        <v>81.583533347079296</v>
      </c>
      <c r="C21" s="81">
        <v>85.372469281408797</v>
      </c>
      <c r="D21" s="81">
        <v>83.345272662774207</v>
      </c>
      <c r="E21" s="81">
        <v>2.96721999805977</v>
      </c>
      <c r="F21" s="81">
        <v>4.4531680724791602</v>
      </c>
      <c r="G21" s="81">
        <v>3.6434422370008201</v>
      </c>
      <c r="H21" s="81">
        <v>5.0599962823471802</v>
      </c>
      <c r="I21" s="81">
        <v>4.1559686122260899</v>
      </c>
      <c r="J21" s="81">
        <v>4.6379285077264196</v>
      </c>
      <c r="K21" s="81">
        <v>5.0670908505936998</v>
      </c>
      <c r="L21" s="81">
        <v>3.2931575150571599</v>
      </c>
      <c r="M21" s="81">
        <v>4.2074787635119204</v>
      </c>
      <c r="N21" s="81">
        <v>3.5332395723637799</v>
      </c>
      <c r="O21" s="81">
        <v>1.5772958026155399</v>
      </c>
      <c r="P21" s="81">
        <v>2.6328763171293401</v>
      </c>
      <c r="Q21" s="81">
        <v>1.7889199495563199</v>
      </c>
      <c r="R21" s="81">
        <v>1.14794071621326</v>
      </c>
      <c r="S21" s="81">
        <v>1.5330015118572999</v>
      </c>
      <c r="T21" s="75"/>
    </row>
    <row r="22" spans="1:20" s="37" customFormat="1" ht="6" customHeight="1" x14ac:dyDescent="0.25">
      <c r="A22" s="1220" t="s">
        <v>39</v>
      </c>
      <c r="B22" s="1236"/>
      <c r="C22" s="1236"/>
      <c r="D22" s="1236"/>
      <c r="E22" s="1236"/>
      <c r="F22" s="1236"/>
      <c r="G22" s="1236"/>
      <c r="H22" s="1236"/>
      <c r="I22" s="1236"/>
      <c r="J22" s="1236"/>
      <c r="K22" s="1236"/>
      <c r="L22" s="1236"/>
      <c r="M22" s="1236"/>
      <c r="N22" s="1236"/>
      <c r="O22" s="1237"/>
      <c r="P22" s="1237"/>
      <c r="Q22" s="1236"/>
      <c r="R22" s="1237"/>
      <c r="S22" s="1237"/>
      <c r="T22" s="141"/>
    </row>
    <row r="23" spans="1:20" s="37" customFormat="1" ht="12.75" customHeight="1" x14ac:dyDescent="0.25">
      <c r="A23" s="1375" t="s">
        <v>194</v>
      </c>
      <c r="B23" s="1375"/>
      <c r="C23" s="1375"/>
      <c r="D23" s="1375"/>
      <c r="E23" s="1375"/>
      <c r="F23" s="1375"/>
      <c r="G23" s="1375"/>
      <c r="H23" s="1375"/>
      <c r="I23" s="1375"/>
      <c r="J23" s="1375"/>
      <c r="K23" s="1375"/>
      <c r="L23" s="1375"/>
      <c r="M23" s="1375"/>
      <c r="N23" s="1375"/>
      <c r="O23" s="1375"/>
      <c r="P23" s="1375"/>
      <c r="Q23" s="1375"/>
      <c r="R23" s="1375"/>
      <c r="S23" s="1375"/>
      <c r="T23" s="141"/>
    </row>
    <row r="24" spans="1:20" x14ac:dyDescent="0.2">
      <c r="N24" s="598"/>
    </row>
    <row r="25" spans="1:20" x14ac:dyDescent="0.2">
      <c r="E25" s="1238"/>
      <c r="F25" s="816"/>
      <c r="G25" s="816"/>
    </row>
    <row r="26" spans="1:20" x14ac:dyDescent="0.2">
      <c r="E26" s="1238"/>
      <c r="N26" s="598"/>
    </row>
    <row r="27" spans="1:20" x14ac:dyDescent="0.2">
      <c r="E27" s="1238"/>
      <c r="N27" s="598"/>
    </row>
    <row r="28" spans="1:20" x14ac:dyDescent="0.2">
      <c r="E28" s="1238"/>
    </row>
    <row r="29" spans="1:20" x14ac:dyDescent="0.2">
      <c r="E29" s="1238"/>
    </row>
    <row r="30" spans="1:20" x14ac:dyDescent="0.2">
      <c r="E30" s="1238"/>
    </row>
  </sheetData>
  <mergeCells count="9">
    <mergeCell ref="A23:S23"/>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V43"/>
  <sheetViews>
    <sheetView zoomScaleNormal="100" zoomScalePageLayoutView="125" workbookViewId="0">
      <pane ySplit="4" topLeftCell="A5" activePane="bottomLeft" state="frozen"/>
      <selection activeCell="K27" sqref="K27"/>
      <selection pane="bottomLeft" activeCell="B6" sqref="B6:D30"/>
    </sheetView>
  </sheetViews>
  <sheetFormatPr defaultColWidth="8.85546875" defaultRowHeight="12.75" x14ac:dyDescent="0.2"/>
  <cols>
    <col min="1" max="7" width="6.7109375" style="1199" customWidth="1"/>
    <col min="8" max="8" width="6.5703125" style="1199" customWidth="1"/>
    <col min="9" max="16" width="6.7109375" style="1199" customWidth="1"/>
    <col min="17" max="16384" width="8.85546875" style="1199"/>
  </cols>
  <sheetData>
    <row r="1" spans="1:19" s="74" customFormat="1" ht="30" customHeight="1" x14ac:dyDescent="0.25">
      <c r="A1" s="349"/>
      <c r="B1" s="116"/>
      <c r="C1" s="116"/>
      <c r="D1" s="116"/>
      <c r="E1" s="824"/>
      <c r="F1" s="824"/>
      <c r="G1" s="824"/>
      <c r="H1" s="824"/>
      <c r="I1" s="824"/>
      <c r="J1" s="824"/>
      <c r="K1" s="824"/>
      <c r="L1" s="824"/>
      <c r="M1" s="824"/>
      <c r="N1" s="824"/>
      <c r="O1" s="1311" t="s">
        <v>328</v>
      </c>
      <c r="P1" s="1311"/>
      <c r="Q1" s="1312"/>
      <c r="R1" s="1312"/>
      <c r="S1" s="1322"/>
    </row>
    <row r="2" spans="1:19" s="1200" customFormat="1" ht="15" customHeight="1" x14ac:dyDescent="0.2">
      <c r="A2" s="1316" t="s">
        <v>414</v>
      </c>
      <c r="B2" s="1316"/>
      <c r="C2" s="1316"/>
      <c r="D2" s="1316"/>
      <c r="E2" s="1316"/>
      <c r="F2" s="1316"/>
      <c r="G2" s="1316"/>
      <c r="H2" s="1316"/>
      <c r="I2" s="1316"/>
      <c r="J2" s="1316"/>
      <c r="K2" s="1316"/>
      <c r="L2" s="1316"/>
      <c r="M2" s="1316"/>
      <c r="N2" s="1316"/>
      <c r="O2" s="1316"/>
      <c r="P2" s="1316"/>
    </row>
    <row r="3" spans="1:19" ht="15" customHeight="1" x14ac:dyDescent="0.2">
      <c r="A3" s="895"/>
      <c r="B3" s="1320" t="s">
        <v>10</v>
      </c>
      <c r="C3" s="1320"/>
      <c r="D3" s="1320"/>
      <c r="E3" s="1319" t="s">
        <v>18</v>
      </c>
      <c r="F3" s="1319"/>
      <c r="G3" s="1319"/>
      <c r="H3" s="1319" t="s">
        <v>182</v>
      </c>
      <c r="I3" s="1319"/>
      <c r="J3" s="1319"/>
      <c r="K3" s="1319" t="s">
        <v>183</v>
      </c>
      <c r="L3" s="1319"/>
      <c r="M3" s="1319"/>
      <c r="N3" s="1319" t="s">
        <v>119</v>
      </c>
      <c r="O3" s="1319"/>
      <c r="P3" s="1319"/>
    </row>
    <row r="4" spans="1:19" ht="15" customHeight="1" x14ac:dyDescent="0.2">
      <c r="A4" s="138" t="s">
        <v>39</v>
      </c>
      <c r="B4" s="1191" t="s">
        <v>28</v>
      </c>
      <c r="C4" s="1191" t="s">
        <v>29</v>
      </c>
      <c r="D4" s="1191" t="s">
        <v>382</v>
      </c>
      <c r="E4" s="1191" t="s">
        <v>28</v>
      </c>
      <c r="F4" s="1191" t="s">
        <v>29</v>
      </c>
      <c r="G4" s="1191" t="s">
        <v>382</v>
      </c>
      <c r="H4" s="1191" t="s">
        <v>28</v>
      </c>
      <c r="I4" s="1191" t="s">
        <v>29</v>
      </c>
      <c r="J4" s="1191" t="s">
        <v>382</v>
      </c>
      <c r="K4" s="1191" t="s">
        <v>28</v>
      </c>
      <c r="L4" s="1191" t="s">
        <v>29</v>
      </c>
      <c r="M4" s="1191" t="s">
        <v>382</v>
      </c>
      <c r="N4" s="1191" t="s">
        <v>28</v>
      </c>
      <c r="O4" s="1191" t="s">
        <v>29</v>
      </c>
      <c r="P4" s="1191" t="s">
        <v>382</v>
      </c>
    </row>
    <row r="5" spans="1:19" ht="6" customHeight="1" x14ac:dyDescent="0.2">
      <c r="A5" s="1215"/>
      <c r="B5" s="1217"/>
      <c r="C5" s="1217"/>
      <c r="D5" s="1217"/>
      <c r="E5" s="1216"/>
      <c r="F5" s="1216"/>
      <c r="G5" s="1216"/>
      <c r="H5" s="1216"/>
      <c r="I5" s="1216"/>
      <c r="J5" s="1216"/>
      <c r="K5" s="1216"/>
      <c r="L5" s="1216"/>
      <c r="M5" s="1216"/>
      <c r="N5" s="1216"/>
      <c r="O5" s="1216"/>
      <c r="P5" s="13"/>
    </row>
    <row r="6" spans="1:19" ht="12.75" customHeight="1" x14ac:dyDescent="0.2">
      <c r="A6" s="6">
        <v>1989</v>
      </c>
      <c r="B6" s="212">
        <v>86</v>
      </c>
      <c r="C6" s="212">
        <v>67</v>
      </c>
      <c r="D6" s="212">
        <v>153</v>
      </c>
      <c r="E6" s="247">
        <v>61.853999999999999</v>
      </c>
      <c r="F6" s="247">
        <v>40.594000000000001</v>
      </c>
      <c r="G6" s="247">
        <v>52.500999999999998</v>
      </c>
      <c r="H6" s="247">
        <v>20.623999999999999</v>
      </c>
      <c r="I6" s="247">
        <v>28.949000000000002</v>
      </c>
      <c r="J6" s="247">
        <v>24.286999999999999</v>
      </c>
      <c r="K6" s="247">
        <v>13.643000000000001</v>
      </c>
      <c r="L6" s="247">
        <v>28.835999999999999</v>
      </c>
      <c r="M6" s="247">
        <v>20.327000000000002</v>
      </c>
      <c r="N6" s="247">
        <v>3.879</v>
      </c>
      <c r="O6" s="247">
        <v>1.62</v>
      </c>
      <c r="P6" s="247">
        <v>2.8849999999999998</v>
      </c>
    </row>
    <row r="7" spans="1:19" ht="12.75" customHeight="1" x14ac:dyDescent="0.2">
      <c r="A7" s="6">
        <v>1990</v>
      </c>
      <c r="B7" s="212">
        <v>108</v>
      </c>
      <c r="C7" s="212">
        <v>88</v>
      </c>
      <c r="D7" s="212">
        <v>195</v>
      </c>
      <c r="E7" s="247">
        <v>46.753999999999998</v>
      </c>
      <c r="F7" s="247">
        <v>50.054000000000002</v>
      </c>
      <c r="G7" s="247">
        <v>48.225000000000001</v>
      </c>
      <c r="H7" s="247">
        <v>20.562999999999999</v>
      </c>
      <c r="I7" s="247">
        <v>22.613</v>
      </c>
      <c r="J7" s="247">
        <v>21.477</v>
      </c>
      <c r="K7" s="247">
        <v>19.385000000000002</v>
      </c>
      <c r="L7" s="247">
        <v>19.552</v>
      </c>
      <c r="M7" s="247">
        <v>19.46</v>
      </c>
      <c r="N7" s="247">
        <v>13.298</v>
      </c>
      <c r="O7" s="247">
        <v>7.7809999999999997</v>
      </c>
      <c r="P7" s="247">
        <v>10.837999999999999</v>
      </c>
    </row>
    <row r="8" spans="1:19" ht="12.75" customHeight="1" x14ac:dyDescent="0.2">
      <c r="A8" s="6">
        <v>1991</v>
      </c>
      <c r="B8" s="212">
        <v>87</v>
      </c>
      <c r="C8" s="212">
        <v>96</v>
      </c>
      <c r="D8" s="212">
        <v>183</v>
      </c>
      <c r="E8" s="247">
        <v>54.738</v>
      </c>
      <c r="F8" s="247">
        <v>45.037999999999997</v>
      </c>
      <c r="G8" s="247">
        <v>49.682000000000002</v>
      </c>
      <c r="H8" s="247">
        <v>25.010999999999999</v>
      </c>
      <c r="I8" s="247">
        <v>20.687999999999999</v>
      </c>
      <c r="J8" s="247">
        <v>22.757999999999999</v>
      </c>
      <c r="K8" s="247">
        <v>14.718999999999999</v>
      </c>
      <c r="L8" s="247">
        <v>24.812000000000001</v>
      </c>
      <c r="M8" s="247">
        <v>19.978999999999999</v>
      </c>
      <c r="N8" s="247">
        <v>5.532</v>
      </c>
      <c r="O8" s="247">
        <v>9.4619999999999997</v>
      </c>
      <c r="P8" s="247">
        <v>7.5810000000000004</v>
      </c>
    </row>
    <row r="9" spans="1:19" ht="12.75" customHeight="1" x14ac:dyDescent="0.2">
      <c r="A9" s="6">
        <v>1992</v>
      </c>
      <c r="B9" s="212">
        <v>123</v>
      </c>
      <c r="C9" s="212">
        <v>88</v>
      </c>
      <c r="D9" s="212">
        <v>210</v>
      </c>
      <c r="E9" s="247">
        <v>48.018000000000001</v>
      </c>
      <c r="F9" s="247">
        <v>46.877000000000002</v>
      </c>
      <c r="G9" s="247">
        <v>47.539000000000001</v>
      </c>
      <c r="H9" s="247">
        <v>20.754999999999999</v>
      </c>
      <c r="I9" s="247">
        <v>31.850999999999999</v>
      </c>
      <c r="J9" s="247">
        <v>25.411999999999999</v>
      </c>
      <c r="K9" s="247">
        <v>23.87</v>
      </c>
      <c r="L9" s="247">
        <v>13.622999999999999</v>
      </c>
      <c r="M9" s="247">
        <v>19.57</v>
      </c>
      <c r="N9" s="247">
        <v>7.3570000000000002</v>
      </c>
      <c r="O9" s="247">
        <v>7.649</v>
      </c>
      <c r="P9" s="247">
        <v>7.4790000000000001</v>
      </c>
    </row>
    <row r="10" spans="1:19" ht="12.75" customHeight="1" x14ac:dyDescent="0.2">
      <c r="A10" s="6">
        <v>1993</v>
      </c>
      <c r="B10" s="212">
        <v>132</v>
      </c>
      <c r="C10" s="212">
        <v>114</v>
      </c>
      <c r="D10" s="212">
        <v>244</v>
      </c>
      <c r="E10" s="247">
        <v>41.295000000000002</v>
      </c>
      <c r="F10" s="247">
        <v>47.387</v>
      </c>
      <c r="G10" s="247">
        <v>44.125999999999998</v>
      </c>
      <c r="H10" s="247">
        <v>28.277000000000001</v>
      </c>
      <c r="I10" s="247">
        <v>35.639000000000003</v>
      </c>
      <c r="J10" s="247">
        <v>31.699000000000002</v>
      </c>
      <c r="K10" s="247">
        <v>18.3</v>
      </c>
      <c r="L10" s="247">
        <v>10.552</v>
      </c>
      <c r="M10" s="247">
        <v>14.699</v>
      </c>
      <c r="N10" s="247">
        <v>12.128</v>
      </c>
      <c r="O10" s="247">
        <v>6.4210000000000003</v>
      </c>
      <c r="P10" s="247">
        <v>9.4760000000000009</v>
      </c>
    </row>
    <row r="11" spans="1:19" ht="12.75" customHeight="1" x14ac:dyDescent="0.2">
      <c r="A11" s="6">
        <v>1994</v>
      </c>
      <c r="B11" s="212">
        <v>130</v>
      </c>
      <c r="C11" s="212">
        <v>117</v>
      </c>
      <c r="D11" s="212">
        <v>246</v>
      </c>
      <c r="E11" s="247">
        <v>45.707999999999998</v>
      </c>
      <c r="F11" s="247">
        <v>49.45</v>
      </c>
      <c r="G11" s="247">
        <v>47.435000000000002</v>
      </c>
      <c r="H11" s="247">
        <v>31.655000000000001</v>
      </c>
      <c r="I11" s="247">
        <v>22.321999999999999</v>
      </c>
      <c r="J11" s="247">
        <v>27.347999999999999</v>
      </c>
      <c r="K11" s="247">
        <v>17.265999999999998</v>
      </c>
      <c r="L11" s="247">
        <v>22.364000000000001</v>
      </c>
      <c r="M11" s="247">
        <v>19.619</v>
      </c>
      <c r="N11" s="247">
        <v>5.3710000000000004</v>
      </c>
      <c r="O11" s="247">
        <v>5.8639999999999999</v>
      </c>
      <c r="P11" s="247">
        <v>5.5990000000000002</v>
      </c>
    </row>
    <row r="12" spans="1:19" ht="12.75" customHeight="1" x14ac:dyDescent="0.2">
      <c r="A12" s="6">
        <v>1995</v>
      </c>
      <c r="B12" s="212">
        <v>162</v>
      </c>
      <c r="C12" s="212">
        <v>136</v>
      </c>
      <c r="D12" s="212">
        <v>298</v>
      </c>
      <c r="E12" s="247">
        <v>45.706000000000003</v>
      </c>
      <c r="F12" s="247">
        <v>49.963999999999999</v>
      </c>
      <c r="G12" s="247">
        <v>47.585000000000001</v>
      </c>
      <c r="H12" s="247">
        <v>28.282</v>
      </c>
      <c r="I12" s="247">
        <v>33.548999999999999</v>
      </c>
      <c r="J12" s="247">
        <v>30.606000000000002</v>
      </c>
      <c r="K12" s="247">
        <v>22.094000000000001</v>
      </c>
      <c r="L12" s="247">
        <v>11.976000000000001</v>
      </c>
      <c r="M12" s="247">
        <v>17.63</v>
      </c>
      <c r="N12" s="247">
        <v>3.9169999999999998</v>
      </c>
      <c r="O12" s="247">
        <v>4.5119999999999996</v>
      </c>
      <c r="P12" s="247">
        <v>4.1790000000000003</v>
      </c>
    </row>
    <row r="13" spans="1:19" ht="12.75" customHeight="1" x14ac:dyDescent="0.2">
      <c r="A13" s="6">
        <v>1996</v>
      </c>
      <c r="B13" s="212">
        <v>231</v>
      </c>
      <c r="C13" s="212">
        <v>174</v>
      </c>
      <c r="D13" s="212">
        <v>405</v>
      </c>
      <c r="E13" s="247">
        <v>42.241</v>
      </c>
      <c r="F13" s="247">
        <v>51.889000000000003</v>
      </c>
      <c r="G13" s="247">
        <v>46.22</v>
      </c>
      <c r="H13" s="247">
        <v>29.594000000000001</v>
      </c>
      <c r="I13" s="247">
        <v>29.763000000000002</v>
      </c>
      <c r="J13" s="247">
        <v>29.663</v>
      </c>
      <c r="K13" s="247">
        <v>19.015999999999998</v>
      </c>
      <c r="L13" s="247">
        <v>14.445</v>
      </c>
      <c r="M13" s="247">
        <v>17.131</v>
      </c>
      <c r="N13" s="247">
        <v>9.15</v>
      </c>
      <c r="O13" s="247">
        <v>3.903</v>
      </c>
      <c r="P13" s="247">
        <v>6.9859999999999998</v>
      </c>
    </row>
    <row r="14" spans="1:19" ht="12.75" customHeight="1" x14ac:dyDescent="0.2">
      <c r="A14" s="6">
        <v>1997</v>
      </c>
      <c r="B14" s="212">
        <v>235</v>
      </c>
      <c r="C14" s="212">
        <v>166</v>
      </c>
      <c r="D14" s="212">
        <v>401</v>
      </c>
      <c r="E14" s="247">
        <v>37.579000000000001</v>
      </c>
      <c r="F14" s="247">
        <v>47.343000000000004</v>
      </c>
      <c r="G14" s="247">
        <v>41.69</v>
      </c>
      <c r="H14" s="247">
        <v>27.712</v>
      </c>
      <c r="I14" s="247">
        <v>35.326999999999998</v>
      </c>
      <c r="J14" s="247">
        <v>30.919</v>
      </c>
      <c r="K14" s="247">
        <v>24.925999999999998</v>
      </c>
      <c r="L14" s="247">
        <v>13.651</v>
      </c>
      <c r="M14" s="247">
        <v>20.178999999999998</v>
      </c>
      <c r="N14" s="247">
        <v>9.782</v>
      </c>
      <c r="O14" s="247">
        <v>3.6789999999999998</v>
      </c>
      <c r="P14" s="247">
        <v>7.2130000000000001</v>
      </c>
    </row>
    <row r="15" spans="1:19" ht="12.75" customHeight="1" x14ac:dyDescent="0.2">
      <c r="A15" s="6">
        <v>1998</v>
      </c>
      <c r="B15" s="212">
        <v>238</v>
      </c>
      <c r="C15" s="212">
        <v>138</v>
      </c>
      <c r="D15" s="212">
        <v>365</v>
      </c>
      <c r="E15" s="247">
        <v>37.33</v>
      </c>
      <c r="F15" s="247">
        <v>39.604999999999997</v>
      </c>
      <c r="G15" s="247">
        <v>38.152000000000001</v>
      </c>
      <c r="H15" s="247">
        <v>30.861999999999998</v>
      </c>
      <c r="I15" s="247">
        <v>37.030999999999999</v>
      </c>
      <c r="J15" s="247">
        <v>33.091999999999999</v>
      </c>
      <c r="K15" s="247">
        <v>22.114999999999998</v>
      </c>
      <c r="L15" s="247">
        <v>15.714</v>
      </c>
      <c r="M15" s="247">
        <v>19.800999999999998</v>
      </c>
      <c r="N15" s="247">
        <v>9.6929999999999996</v>
      </c>
      <c r="O15" s="247">
        <v>7.65</v>
      </c>
      <c r="P15" s="247">
        <v>8.9550000000000001</v>
      </c>
    </row>
    <row r="16" spans="1:19" ht="12.75" customHeight="1" x14ac:dyDescent="0.2">
      <c r="A16" s="6">
        <v>1999</v>
      </c>
      <c r="B16" s="212">
        <v>235</v>
      </c>
      <c r="C16" s="212">
        <v>167</v>
      </c>
      <c r="D16" s="212">
        <v>397</v>
      </c>
      <c r="E16" s="247">
        <v>38.945999999999998</v>
      </c>
      <c r="F16" s="247">
        <v>50.656999999999996</v>
      </c>
      <c r="G16" s="247">
        <v>43.877000000000002</v>
      </c>
      <c r="H16" s="247">
        <v>30.975000000000001</v>
      </c>
      <c r="I16" s="247">
        <v>26.138000000000002</v>
      </c>
      <c r="J16" s="247">
        <v>28.939</v>
      </c>
      <c r="K16" s="247">
        <v>22.001999999999999</v>
      </c>
      <c r="L16" s="247">
        <v>19.350000000000001</v>
      </c>
      <c r="M16" s="247">
        <v>20.885000000000002</v>
      </c>
      <c r="N16" s="247">
        <v>8.0760000000000005</v>
      </c>
      <c r="O16" s="247">
        <v>3.855</v>
      </c>
      <c r="P16" s="247">
        <v>6.2990000000000004</v>
      </c>
    </row>
    <row r="17" spans="1:22" ht="12.75" customHeight="1" x14ac:dyDescent="0.2">
      <c r="A17" s="895">
        <v>2000</v>
      </c>
      <c r="B17" s="212">
        <v>206</v>
      </c>
      <c r="C17" s="212">
        <v>185</v>
      </c>
      <c r="D17" s="212">
        <v>391</v>
      </c>
      <c r="E17" s="247">
        <v>42.701000000000001</v>
      </c>
      <c r="F17" s="247">
        <v>41.603999999999999</v>
      </c>
      <c r="G17" s="247">
        <v>42.195</v>
      </c>
      <c r="H17" s="247">
        <v>31.457000000000001</v>
      </c>
      <c r="I17" s="247">
        <v>30.664000000000001</v>
      </c>
      <c r="J17" s="247">
        <v>31.091000000000001</v>
      </c>
      <c r="K17" s="247">
        <v>14.391999999999999</v>
      </c>
      <c r="L17" s="247">
        <v>21.122</v>
      </c>
      <c r="M17" s="247">
        <v>17.498000000000001</v>
      </c>
      <c r="N17" s="247">
        <v>11.451000000000001</v>
      </c>
      <c r="O17" s="247">
        <v>6.609</v>
      </c>
      <c r="P17" s="247">
        <v>9.2170000000000005</v>
      </c>
      <c r="U17" s="1304"/>
    </row>
    <row r="18" spans="1:22" ht="12.75" customHeight="1" x14ac:dyDescent="0.2">
      <c r="A18" s="895">
        <v>2001</v>
      </c>
      <c r="B18" s="212">
        <v>226</v>
      </c>
      <c r="C18" s="212">
        <v>205</v>
      </c>
      <c r="D18" s="212">
        <v>431</v>
      </c>
      <c r="E18" s="247">
        <v>37.542999999999999</v>
      </c>
      <c r="F18" s="247">
        <v>36.737000000000002</v>
      </c>
      <c r="G18" s="247">
        <v>37.177</v>
      </c>
      <c r="H18" s="247">
        <v>27.707999999999998</v>
      </c>
      <c r="I18" s="247">
        <v>32.314</v>
      </c>
      <c r="J18" s="247">
        <v>29.800999999999998</v>
      </c>
      <c r="K18" s="247">
        <v>24.064</v>
      </c>
      <c r="L18" s="247">
        <v>21.312000000000001</v>
      </c>
      <c r="M18" s="247">
        <v>22.814</v>
      </c>
      <c r="N18" s="247">
        <v>10.685</v>
      </c>
      <c r="O18" s="247">
        <v>9.6370000000000005</v>
      </c>
      <c r="P18" s="247">
        <v>10.209</v>
      </c>
      <c r="U18" s="1304"/>
    </row>
    <row r="19" spans="1:22" ht="12.75" customHeight="1" x14ac:dyDescent="0.2">
      <c r="A19" s="895">
        <v>2002</v>
      </c>
      <c r="B19" s="212">
        <v>207</v>
      </c>
      <c r="C19" s="212">
        <v>176</v>
      </c>
      <c r="D19" s="212">
        <v>383</v>
      </c>
      <c r="E19" s="247">
        <v>33.088000000000001</v>
      </c>
      <c r="F19" s="247">
        <v>32.709000000000003</v>
      </c>
      <c r="G19" s="247">
        <v>32.915999999999997</v>
      </c>
      <c r="H19" s="247">
        <v>32.725999999999999</v>
      </c>
      <c r="I19" s="247">
        <v>40.98</v>
      </c>
      <c r="J19" s="247">
        <v>36.478999999999999</v>
      </c>
      <c r="K19" s="247">
        <v>21.096</v>
      </c>
      <c r="L19" s="247">
        <v>16.359000000000002</v>
      </c>
      <c r="M19" s="247">
        <v>18.940999999999999</v>
      </c>
      <c r="N19" s="247">
        <v>13.09</v>
      </c>
      <c r="O19" s="247">
        <v>9.952</v>
      </c>
      <c r="P19" s="247">
        <v>11.663</v>
      </c>
      <c r="U19" s="1304"/>
    </row>
    <row r="20" spans="1:22" ht="12.75" customHeight="1" x14ac:dyDescent="0.2">
      <c r="A20" s="895">
        <v>2003</v>
      </c>
      <c r="B20" s="212">
        <v>173</v>
      </c>
      <c r="C20" s="212">
        <v>151</v>
      </c>
      <c r="D20" s="212">
        <v>324</v>
      </c>
      <c r="E20" s="247">
        <v>36.942</v>
      </c>
      <c r="F20" s="247">
        <v>41.209000000000003</v>
      </c>
      <c r="G20" s="247">
        <v>39.017000000000003</v>
      </c>
      <c r="H20" s="247">
        <v>23.67</v>
      </c>
      <c r="I20" s="247">
        <v>31.475000000000001</v>
      </c>
      <c r="J20" s="247">
        <v>27.465</v>
      </c>
      <c r="K20" s="247">
        <v>22.02</v>
      </c>
      <c r="L20" s="247">
        <v>20.332999999999998</v>
      </c>
      <c r="M20" s="247">
        <v>21.2</v>
      </c>
      <c r="N20" s="247">
        <v>17.367999999999999</v>
      </c>
      <c r="O20" s="247">
        <v>6.9829999999999997</v>
      </c>
      <c r="P20" s="247">
        <v>12.318</v>
      </c>
      <c r="U20" s="1304"/>
    </row>
    <row r="21" spans="1:22" ht="12.75" customHeight="1" x14ac:dyDescent="0.2">
      <c r="A21" s="895">
        <v>2004</v>
      </c>
      <c r="B21" s="212">
        <v>183</v>
      </c>
      <c r="C21" s="212">
        <v>164</v>
      </c>
      <c r="D21" s="212">
        <v>347</v>
      </c>
      <c r="E21" s="247">
        <v>32.026000000000003</v>
      </c>
      <c r="F21" s="247">
        <v>45.692999999999998</v>
      </c>
      <c r="G21" s="247">
        <v>38.284999999999997</v>
      </c>
      <c r="H21" s="247">
        <v>31.64</v>
      </c>
      <c r="I21" s="247">
        <v>26.47</v>
      </c>
      <c r="J21" s="247">
        <v>29.271999999999998</v>
      </c>
      <c r="K21" s="247">
        <v>17.312999999999999</v>
      </c>
      <c r="L21" s="247">
        <v>19.785</v>
      </c>
      <c r="M21" s="247">
        <v>18.445</v>
      </c>
      <c r="N21" s="247">
        <v>19.021999999999998</v>
      </c>
      <c r="O21" s="247">
        <v>8.0519999999999996</v>
      </c>
      <c r="P21" s="247">
        <v>13.997999999999999</v>
      </c>
      <c r="U21" s="1304"/>
    </row>
    <row r="22" spans="1:22" ht="12.75" customHeight="1" x14ac:dyDescent="0.2">
      <c r="A22" s="895">
        <v>2005</v>
      </c>
      <c r="B22" s="212">
        <v>155</v>
      </c>
      <c r="C22" s="212">
        <v>158</v>
      </c>
      <c r="D22" s="212">
        <v>313</v>
      </c>
      <c r="E22" s="247">
        <v>43.075000000000003</v>
      </c>
      <c r="F22" s="247">
        <v>38.027000000000001</v>
      </c>
      <c r="G22" s="247">
        <v>40.603999999999999</v>
      </c>
      <c r="H22" s="247">
        <v>23.966000000000001</v>
      </c>
      <c r="I22" s="247">
        <v>32.046999999999997</v>
      </c>
      <c r="J22" s="247">
        <v>27.922000000000001</v>
      </c>
      <c r="K22" s="247">
        <v>20.417000000000002</v>
      </c>
      <c r="L22" s="247">
        <v>21.145</v>
      </c>
      <c r="M22" s="247">
        <v>20.774000000000001</v>
      </c>
      <c r="N22" s="247">
        <v>12.542</v>
      </c>
      <c r="O22" s="247">
        <v>8.7810000000000006</v>
      </c>
      <c r="P22" s="247">
        <v>10.701000000000001</v>
      </c>
      <c r="U22" s="1304"/>
    </row>
    <row r="23" spans="1:22" ht="12.75" customHeight="1" x14ac:dyDescent="0.2">
      <c r="A23" s="895">
        <v>2006</v>
      </c>
      <c r="B23" s="212">
        <v>134</v>
      </c>
      <c r="C23" s="212">
        <v>104</v>
      </c>
      <c r="D23" s="212">
        <v>238</v>
      </c>
      <c r="E23" s="247">
        <v>37.902000000000001</v>
      </c>
      <c r="F23" s="247">
        <v>40.936999999999998</v>
      </c>
      <c r="G23" s="247">
        <v>39.162999999999997</v>
      </c>
      <c r="H23" s="247">
        <v>24.94</v>
      </c>
      <c r="I23" s="247">
        <v>38.844000000000001</v>
      </c>
      <c r="J23" s="247">
        <v>30.718</v>
      </c>
      <c r="K23" s="247">
        <v>21.983000000000001</v>
      </c>
      <c r="L23" s="247">
        <v>14.694000000000001</v>
      </c>
      <c r="M23" s="247">
        <v>18.954999999999998</v>
      </c>
      <c r="N23" s="247">
        <v>15.175000000000001</v>
      </c>
      <c r="O23" s="247">
        <v>5.524</v>
      </c>
      <c r="P23" s="247">
        <v>11.164999999999999</v>
      </c>
      <c r="U23" s="1304"/>
    </row>
    <row r="24" spans="1:22" ht="12.75" customHeight="1" x14ac:dyDescent="0.2">
      <c r="A24" s="895">
        <v>2007</v>
      </c>
      <c r="B24" s="212">
        <v>134</v>
      </c>
      <c r="C24" s="212">
        <v>112</v>
      </c>
      <c r="D24" s="212">
        <v>246</v>
      </c>
      <c r="E24" s="247">
        <v>35.164000000000001</v>
      </c>
      <c r="F24" s="247">
        <v>37.064</v>
      </c>
      <c r="G24" s="247">
        <v>36.024000000000001</v>
      </c>
      <c r="H24" s="247">
        <v>23.323</v>
      </c>
      <c r="I24" s="247">
        <v>33.238999999999997</v>
      </c>
      <c r="J24" s="247">
        <v>27.812000000000001</v>
      </c>
      <c r="K24" s="247">
        <v>28.286999999999999</v>
      </c>
      <c r="L24" s="247">
        <v>17.401</v>
      </c>
      <c r="M24" s="247">
        <v>23.359000000000002</v>
      </c>
      <c r="N24" s="247">
        <v>13.225</v>
      </c>
      <c r="O24" s="247">
        <v>12.295999999999999</v>
      </c>
      <c r="P24" s="247">
        <v>12.805</v>
      </c>
      <c r="Q24" s="223"/>
      <c r="R24" s="1304"/>
      <c r="S24" s="1304"/>
      <c r="T24" s="1304"/>
      <c r="U24" s="1304"/>
    </row>
    <row r="25" spans="1:22" ht="12.75" customHeight="1" x14ac:dyDescent="0.2">
      <c r="A25" s="895">
        <v>2008</v>
      </c>
      <c r="B25" s="212">
        <v>148</v>
      </c>
      <c r="C25" s="212">
        <v>111</v>
      </c>
      <c r="D25" s="212">
        <v>259</v>
      </c>
      <c r="E25" s="247">
        <v>33.442999999999998</v>
      </c>
      <c r="F25" s="247">
        <v>42.420999999999999</v>
      </c>
      <c r="G25" s="247">
        <v>37.255000000000003</v>
      </c>
      <c r="H25" s="247">
        <v>31.957999999999998</v>
      </c>
      <c r="I25" s="247">
        <v>37.408000000000001</v>
      </c>
      <c r="J25" s="247">
        <v>34.271999999999998</v>
      </c>
      <c r="K25" s="247">
        <v>15.875999999999999</v>
      </c>
      <c r="L25" s="247">
        <v>16.061</v>
      </c>
      <c r="M25" s="247">
        <v>15.955</v>
      </c>
      <c r="N25" s="247">
        <v>18.722999999999999</v>
      </c>
      <c r="O25" s="247">
        <v>4.1100000000000003</v>
      </c>
      <c r="P25" s="247">
        <v>12.519</v>
      </c>
      <c r="U25" s="1304"/>
      <c r="V25" s="818"/>
    </row>
    <row r="26" spans="1:22" ht="12.75" customHeight="1" x14ac:dyDescent="0.2">
      <c r="A26" s="895">
        <v>2009</v>
      </c>
      <c r="B26" s="212">
        <v>198</v>
      </c>
      <c r="C26" s="212">
        <v>157</v>
      </c>
      <c r="D26" s="212">
        <v>355</v>
      </c>
      <c r="E26" s="247">
        <v>28.538</v>
      </c>
      <c r="F26" s="247">
        <v>48.668999999999997</v>
      </c>
      <c r="G26" s="247">
        <v>37.134999999999998</v>
      </c>
      <c r="H26" s="247">
        <v>26.11</v>
      </c>
      <c r="I26" s="247">
        <v>28.690999999999999</v>
      </c>
      <c r="J26" s="247">
        <v>27.212</v>
      </c>
      <c r="K26" s="247">
        <v>23.632999999999999</v>
      </c>
      <c r="L26" s="247">
        <v>15.186999999999999</v>
      </c>
      <c r="M26" s="247">
        <v>20.026</v>
      </c>
      <c r="N26" s="247">
        <v>21.718</v>
      </c>
      <c r="O26" s="247">
        <v>7.4530000000000003</v>
      </c>
      <c r="P26" s="247">
        <v>15.627000000000001</v>
      </c>
      <c r="U26" s="1304"/>
    </row>
    <row r="27" spans="1:22" ht="12.75" customHeight="1" x14ac:dyDescent="0.2">
      <c r="A27" s="895">
        <v>2010</v>
      </c>
      <c r="B27" s="212">
        <v>212</v>
      </c>
      <c r="C27" s="212">
        <v>139</v>
      </c>
      <c r="D27" s="212">
        <v>352</v>
      </c>
      <c r="E27" s="247">
        <v>30.37</v>
      </c>
      <c r="F27" s="247">
        <v>42.365000000000002</v>
      </c>
      <c r="G27" s="247">
        <v>34.734000000000002</v>
      </c>
      <c r="H27" s="247">
        <v>26.068999999999999</v>
      </c>
      <c r="I27" s="247">
        <v>30.994</v>
      </c>
      <c r="J27" s="247">
        <v>27.821999999999999</v>
      </c>
      <c r="K27" s="247">
        <v>25.803000000000001</v>
      </c>
      <c r="L27" s="247">
        <v>23.302</v>
      </c>
      <c r="M27" s="247">
        <v>24.802</v>
      </c>
      <c r="N27" s="247">
        <v>17.757999999999999</v>
      </c>
      <c r="O27" s="247">
        <v>3.339</v>
      </c>
      <c r="P27" s="247">
        <v>12.641999999999999</v>
      </c>
      <c r="U27" s="1304"/>
    </row>
    <row r="28" spans="1:22" ht="12.75" customHeight="1" x14ac:dyDescent="0.2">
      <c r="A28" s="895">
        <v>2011</v>
      </c>
      <c r="B28" s="212">
        <v>205</v>
      </c>
      <c r="C28" s="212">
        <v>114</v>
      </c>
      <c r="D28" s="212">
        <v>320</v>
      </c>
      <c r="E28" s="247">
        <v>24.690999999999999</v>
      </c>
      <c r="F28" s="247">
        <v>37.988999999999997</v>
      </c>
      <c r="G28" s="247">
        <v>29.64</v>
      </c>
      <c r="H28" s="247">
        <v>30.524999999999999</v>
      </c>
      <c r="I28" s="247">
        <v>28.123000000000001</v>
      </c>
      <c r="J28" s="247">
        <v>29.577999999999999</v>
      </c>
      <c r="K28" s="247">
        <v>26.021000000000001</v>
      </c>
      <c r="L28" s="247">
        <v>18.420999999999999</v>
      </c>
      <c r="M28" s="247">
        <v>23.247</v>
      </c>
      <c r="N28" s="247">
        <v>18.763000000000002</v>
      </c>
      <c r="O28" s="247">
        <v>15.467000000000001</v>
      </c>
      <c r="P28" s="247">
        <v>17.536000000000001</v>
      </c>
      <c r="U28" s="1304"/>
    </row>
    <row r="29" spans="1:22" ht="12.75" customHeight="1" x14ac:dyDescent="0.2">
      <c r="A29" s="895" t="s">
        <v>89</v>
      </c>
      <c r="B29" s="212">
        <v>160</v>
      </c>
      <c r="C29" s="212">
        <v>111</v>
      </c>
      <c r="D29" s="212">
        <v>272</v>
      </c>
      <c r="E29" s="247">
        <v>22.902000000000001</v>
      </c>
      <c r="F29" s="247">
        <v>38.048000000000002</v>
      </c>
      <c r="G29" s="247">
        <v>28.638000000000002</v>
      </c>
      <c r="H29" s="247">
        <v>36.015000000000001</v>
      </c>
      <c r="I29" s="247">
        <v>30.992999999999999</v>
      </c>
      <c r="J29" s="247">
        <v>33.954000000000001</v>
      </c>
      <c r="K29" s="247">
        <v>21.263999999999999</v>
      </c>
      <c r="L29" s="247">
        <v>21.151</v>
      </c>
      <c r="M29" s="247">
        <v>21.143000000000001</v>
      </c>
      <c r="N29" s="247">
        <v>19.82</v>
      </c>
      <c r="O29" s="247">
        <v>9.8089999999999993</v>
      </c>
      <c r="P29" s="247">
        <v>16.265000000000001</v>
      </c>
      <c r="U29" s="1304"/>
    </row>
    <row r="30" spans="1:22" ht="12.75" customHeight="1" x14ac:dyDescent="0.2">
      <c r="A30" s="895" t="s">
        <v>90</v>
      </c>
      <c r="B30" s="212">
        <v>156</v>
      </c>
      <c r="C30" s="212">
        <v>137</v>
      </c>
      <c r="D30" s="212">
        <v>294</v>
      </c>
      <c r="E30" s="247">
        <v>31.8166918203592</v>
      </c>
      <c r="F30" s="247">
        <v>27.168445994722099</v>
      </c>
      <c r="G30" s="247">
        <v>29.6</v>
      </c>
      <c r="H30" s="247">
        <v>29.010477520454799</v>
      </c>
      <c r="I30" s="247">
        <v>39.9514485093611</v>
      </c>
      <c r="J30" s="247">
        <v>33.9</v>
      </c>
      <c r="K30" s="247">
        <v>22.739407294737799</v>
      </c>
      <c r="L30" s="247">
        <v>25.066957691279399</v>
      </c>
      <c r="M30" s="247">
        <v>24.1</v>
      </c>
      <c r="N30" s="247">
        <v>16.4334233644481</v>
      </c>
      <c r="O30" s="247">
        <v>7.8131478046373903</v>
      </c>
      <c r="P30" s="247">
        <v>12.5</v>
      </c>
      <c r="U30" s="1304"/>
    </row>
    <row r="31" spans="1:22" ht="12.75" customHeight="1" x14ac:dyDescent="0.2">
      <c r="A31" s="895">
        <v>2013</v>
      </c>
      <c r="B31" s="211">
        <v>167</v>
      </c>
      <c r="C31" s="211">
        <v>116</v>
      </c>
      <c r="D31" s="211">
        <v>285</v>
      </c>
      <c r="E31" s="247">
        <v>23.704253949839899</v>
      </c>
      <c r="F31" s="247">
        <v>37.743454221455004</v>
      </c>
      <c r="G31" s="247">
        <v>29.1</v>
      </c>
      <c r="H31" s="247">
        <v>26.299552384165299</v>
      </c>
      <c r="I31" s="247">
        <v>30.457468187532601</v>
      </c>
      <c r="J31" s="247">
        <v>28.1</v>
      </c>
      <c r="K31" s="247">
        <v>21.609763144327498</v>
      </c>
      <c r="L31" s="247">
        <v>19.9483833633575</v>
      </c>
      <c r="M31" s="247">
        <v>20.8</v>
      </c>
      <c r="N31" s="247">
        <v>28.386430521667201</v>
      </c>
      <c r="O31" s="247">
        <v>11.8506942276549</v>
      </c>
      <c r="P31" s="247">
        <v>22</v>
      </c>
      <c r="Q31" s="247"/>
      <c r="R31" s="1239"/>
    </row>
    <row r="32" spans="1:22" ht="12.75" customHeight="1" x14ac:dyDescent="0.2">
      <c r="A32" s="895">
        <v>2014</v>
      </c>
      <c r="B32" s="212">
        <v>191</v>
      </c>
      <c r="C32" s="212">
        <v>132</v>
      </c>
      <c r="D32" s="212">
        <v>324</v>
      </c>
      <c r="E32" s="247">
        <v>26.274565398173099</v>
      </c>
      <c r="F32" s="247">
        <v>31.351235049452001</v>
      </c>
      <c r="G32" s="247">
        <v>28.4</v>
      </c>
      <c r="H32" s="247">
        <v>31.0046604183174</v>
      </c>
      <c r="I32" s="247">
        <v>35.516683801456502</v>
      </c>
      <c r="J32" s="247">
        <v>32.799999999999997</v>
      </c>
      <c r="K32" s="247">
        <v>22.065136561999399</v>
      </c>
      <c r="L32" s="247">
        <v>20.279065905135901</v>
      </c>
      <c r="M32" s="247">
        <v>21.2</v>
      </c>
      <c r="N32" s="247">
        <v>20.655637621509999</v>
      </c>
      <c r="O32" s="247">
        <v>12.8530152439555</v>
      </c>
      <c r="P32" s="247">
        <v>17.600000000000001</v>
      </c>
      <c r="Q32" s="247"/>
      <c r="R32" s="1239"/>
    </row>
    <row r="33" spans="1:18" ht="12.75" customHeight="1" x14ac:dyDescent="0.2">
      <c r="A33" s="204">
        <v>2015</v>
      </c>
      <c r="B33" s="357">
        <v>171</v>
      </c>
      <c r="C33" s="357">
        <v>97</v>
      </c>
      <c r="D33" s="357">
        <v>273</v>
      </c>
      <c r="E33" s="247">
        <v>18.521601046887</v>
      </c>
      <c r="F33" s="247">
        <v>30.854240236314901</v>
      </c>
      <c r="G33" s="247">
        <v>23.1</v>
      </c>
      <c r="H33" s="247">
        <v>29.672184527236599</v>
      </c>
      <c r="I33" s="247">
        <v>36.965082701296701</v>
      </c>
      <c r="J33" s="247">
        <v>32</v>
      </c>
      <c r="K33" s="247">
        <v>28.701730904959899</v>
      </c>
      <c r="L33" s="247">
        <v>23.4633566714712</v>
      </c>
      <c r="M33" s="247">
        <v>26.8</v>
      </c>
      <c r="N33" s="247">
        <v>23.104483520916499</v>
      </c>
      <c r="O33" s="247">
        <v>8.7173203909172905</v>
      </c>
      <c r="P33" s="247">
        <v>18.100000000000001</v>
      </c>
      <c r="Q33" s="247"/>
      <c r="R33" s="1239"/>
    </row>
    <row r="34" spans="1:18" ht="12.75" customHeight="1" x14ac:dyDescent="0.2">
      <c r="A34" s="204">
        <v>2016</v>
      </c>
      <c r="B34" s="357">
        <v>122</v>
      </c>
      <c r="C34" s="357">
        <v>95</v>
      </c>
      <c r="D34" s="357">
        <v>236</v>
      </c>
      <c r="E34" s="247">
        <v>25.697427823013307</v>
      </c>
      <c r="F34" s="247">
        <v>28.189620945988075</v>
      </c>
      <c r="G34" s="247">
        <v>26.3</v>
      </c>
      <c r="H34" s="247">
        <v>25.790747399816176</v>
      </c>
      <c r="I34" s="247">
        <v>25.918195897550373</v>
      </c>
      <c r="J34" s="247">
        <v>25</v>
      </c>
      <c r="K34" s="247">
        <v>23.107021385206725</v>
      </c>
      <c r="L34" s="247">
        <v>31.327259184049606</v>
      </c>
      <c r="M34" s="247">
        <v>26.7</v>
      </c>
      <c r="N34" s="247">
        <v>25.404803391963636</v>
      </c>
      <c r="O34" s="247">
        <v>14.564923972411867</v>
      </c>
      <c r="P34" s="247">
        <v>21.9</v>
      </c>
      <c r="Q34" s="247"/>
      <c r="R34" s="1239"/>
    </row>
    <row r="35" spans="1:18" x14ac:dyDescent="0.2">
      <c r="A35" s="204">
        <v>2017</v>
      </c>
      <c r="B35" s="357">
        <v>179</v>
      </c>
      <c r="C35" s="357">
        <v>143</v>
      </c>
      <c r="D35" s="357">
        <v>341</v>
      </c>
      <c r="E35" s="247">
        <v>26.3</v>
      </c>
      <c r="F35" s="247">
        <v>30.8</v>
      </c>
      <c r="G35" s="247">
        <v>27.9</v>
      </c>
      <c r="H35" s="247">
        <v>26.3</v>
      </c>
      <c r="I35" s="247">
        <v>25.2</v>
      </c>
      <c r="J35" s="247">
        <v>25.5</v>
      </c>
      <c r="K35" s="247">
        <v>25.7</v>
      </c>
      <c r="L35" s="247">
        <v>28</v>
      </c>
      <c r="M35" s="247">
        <v>26.7</v>
      </c>
      <c r="N35" s="247">
        <v>21.8</v>
      </c>
      <c r="O35" s="247">
        <v>16.100000000000001</v>
      </c>
      <c r="P35" s="247">
        <v>19.899999999999999</v>
      </c>
      <c r="Q35" s="247"/>
      <c r="R35" s="1239"/>
    </row>
    <row r="36" spans="1:18" x14ac:dyDescent="0.2">
      <c r="A36" s="204">
        <v>2018</v>
      </c>
      <c r="B36" s="357">
        <v>187</v>
      </c>
      <c r="C36" s="357">
        <v>124</v>
      </c>
      <c r="D36" s="357">
        <v>322</v>
      </c>
      <c r="E36" s="247">
        <v>27.867038273002901</v>
      </c>
      <c r="F36" s="247">
        <v>32.276120041602901</v>
      </c>
      <c r="G36" s="247">
        <v>29.428278646931201</v>
      </c>
      <c r="H36" s="247">
        <v>27.071636531575301</v>
      </c>
      <c r="I36" s="247">
        <v>22.1091504453507</v>
      </c>
      <c r="J36" s="247">
        <v>25.011573821335901</v>
      </c>
      <c r="K36" s="247">
        <v>25.397461232841501</v>
      </c>
      <c r="L36" s="247">
        <v>25.3980887904601</v>
      </c>
      <c r="M36" s="247">
        <v>24.881020465817201</v>
      </c>
      <c r="N36" s="247">
        <v>19.663863962580301</v>
      </c>
      <c r="O36" s="247">
        <v>20.216640722586298</v>
      </c>
      <c r="P36" s="247">
        <v>20.679127065915601</v>
      </c>
      <c r="Q36" s="247"/>
      <c r="R36" s="1239"/>
    </row>
    <row r="37" spans="1:18" s="354" customFormat="1" ht="6" customHeight="1" x14ac:dyDescent="0.25">
      <c r="A37" s="1240" t="s">
        <v>39</v>
      </c>
      <c r="B37" s="1241"/>
      <c r="C37" s="1241"/>
      <c r="D37" s="1241"/>
      <c r="E37" s="1241"/>
      <c r="F37" s="1241"/>
      <c r="G37" s="1241"/>
      <c r="H37" s="1241"/>
      <c r="I37" s="1241"/>
      <c r="J37" s="1241"/>
      <c r="K37" s="1241"/>
      <c r="L37" s="1241"/>
      <c r="M37" s="1241"/>
      <c r="N37" s="1241"/>
      <c r="O37" s="1242"/>
      <c r="P37" s="1242"/>
    </row>
    <row r="38" spans="1:18" s="37" customFormat="1" ht="12.75" customHeight="1" x14ac:dyDescent="0.25">
      <c r="A38" s="1331" t="s">
        <v>194</v>
      </c>
      <c r="B38" s="1331"/>
      <c r="C38" s="1331"/>
      <c r="D38" s="1331"/>
      <c r="E38" s="1331"/>
      <c r="F38" s="1331"/>
      <c r="G38" s="1331"/>
      <c r="H38" s="1331"/>
      <c r="I38" s="1331"/>
      <c r="J38" s="1331"/>
      <c r="K38" s="1331"/>
      <c r="L38" s="1331"/>
      <c r="M38" s="1331"/>
      <c r="N38" s="1331"/>
      <c r="O38" s="1331"/>
      <c r="P38" s="1331"/>
    </row>
    <row r="40" spans="1:18" x14ac:dyDescent="0.2">
      <c r="H40" s="902"/>
    </row>
    <row r="41" spans="1:18" x14ac:dyDescent="0.2">
      <c r="H41" s="902"/>
    </row>
    <row r="42" spans="1:18" x14ac:dyDescent="0.2">
      <c r="H42" s="902"/>
    </row>
    <row r="43" spans="1:18" x14ac:dyDescent="0.2">
      <c r="H43" s="902"/>
    </row>
  </sheetData>
  <mergeCells count="8">
    <mergeCell ref="A38:P38"/>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V25"/>
  <sheetViews>
    <sheetView zoomScaleNormal="100" zoomScalePageLayoutView="125" workbookViewId="0">
      <pane ySplit="4" topLeftCell="A5" activePane="bottomLeft" state="frozen"/>
      <selection activeCell="K27" sqref="K27"/>
      <selection pane="bottomLeft" activeCell="F29" sqref="F29"/>
    </sheetView>
  </sheetViews>
  <sheetFormatPr defaultColWidth="8.85546875" defaultRowHeight="12.75" x14ac:dyDescent="0.2"/>
  <cols>
    <col min="1" max="7" width="6.7109375" style="1199" customWidth="1"/>
    <col min="8" max="8" width="6.5703125" style="1199" customWidth="1"/>
    <col min="9" max="16" width="6.7109375" style="1199" customWidth="1"/>
    <col min="17" max="16384" width="8.85546875" style="1199"/>
  </cols>
  <sheetData>
    <row r="1" spans="1:22" s="74" customFormat="1" ht="30" customHeight="1" x14ac:dyDescent="0.25">
      <c r="A1" s="349"/>
      <c r="B1" s="116"/>
      <c r="C1" s="116"/>
      <c r="D1" s="116"/>
      <c r="E1" s="824"/>
      <c r="F1" s="824"/>
      <c r="G1" s="824"/>
      <c r="H1" s="824"/>
      <c r="I1" s="824"/>
      <c r="J1" s="824"/>
      <c r="K1" s="824"/>
      <c r="L1" s="824"/>
      <c r="M1" s="824"/>
      <c r="N1" s="824"/>
      <c r="O1" s="1311" t="s">
        <v>328</v>
      </c>
      <c r="P1" s="1311"/>
      <c r="Q1" s="1312"/>
      <c r="R1" s="1312"/>
      <c r="S1" s="1322"/>
    </row>
    <row r="2" spans="1:22" s="1200" customFormat="1" ht="15" customHeight="1" x14ac:dyDescent="0.2">
      <c r="A2" s="1316" t="s">
        <v>415</v>
      </c>
      <c r="B2" s="1316"/>
      <c r="C2" s="1316"/>
      <c r="D2" s="1316"/>
      <c r="E2" s="1316"/>
      <c r="F2" s="1316"/>
      <c r="G2" s="1316"/>
      <c r="H2" s="1316"/>
      <c r="I2" s="1316"/>
      <c r="J2" s="1316"/>
      <c r="K2" s="1316"/>
      <c r="L2" s="1316"/>
      <c r="M2" s="1316"/>
      <c r="N2" s="1316"/>
      <c r="O2" s="1316"/>
      <c r="P2" s="1316"/>
    </row>
    <row r="3" spans="1:22" ht="15" customHeight="1" x14ac:dyDescent="0.2">
      <c r="A3" s="3"/>
      <c r="B3" s="1320" t="s">
        <v>10</v>
      </c>
      <c r="C3" s="1320"/>
      <c r="D3" s="1320"/>
      <c r="E3" s="1385" t="s">
        <v>18</v>
      </c>
      <c r="F3" s="1385"/>
      <c r="G3" s="1385"/>
      <c r="H3" s="1385" t="s">
        <v>182</v>
      </c>
      <c r="I3" s="1385"/>
      <c r="J3" s="1385"/>
      <c r="K3" s="1385" t="s">
        <v>183</v>
      </c>
      <c r="L3" s="1385"/>
      <c r="M3" s="1385"/>
      <c r="N3" s="1385" t="s">
        <v>119</v>
      </c>
      <c r="O3" s="1385"/>
      <c r="P3" s="1385"/>
    </row>
    <row r="4" spans="1:22" ht="15" customHeight="1" x14ac:dyDescent="0.2">
      <c r="A4" s="4" t="s">
        <v>39</v>
      </c>
      <c r="B4" s="13" t="s">
        <v>28</v>
      </c>
      <c r="C4" s="13" t="s">
        <v>29</v>
      </c>
      <c r="D4" s="13" t="s">
        <v>382</v>
      </c>
      <c r="E4" s="13" t="s">
        <v>28</v>
      </c>
      <c r="F4" s="13" t="s">
        <v>29</v>
      </c>
      <c r="G4" s="13" t="s">
        <v>382</v>
      </c>
      <c r="H4" s="13" t="s">
        <v>28</v>
      </c>
      <c r="I4" s="13" t="s">
        <v>29</v>
      </c>
      <c r="J4" s="13" t="s">
        <v>382</v>
      </c>
      <c r="K4" s="13" t="s">
        <v>28</v>
      </c>
      <c r="L4" s="13" t="s">
        <v>29</v>
      </c>
      <c r="M4" s="13" t="s">
        <v>382</v>
      </c>
      <c r="N4" s="13" t="s">
        <v>28</v>
      </c>
      <c r="O4" s="13" t="s">
        <v>29</v>
      </c>
      <c r="P4" s="13" t="s">
        <v>382</v>
      </c>
    </row>
    <row r="5" spans="1:22" ht="6" customHeight="1" x14ac:dyDescent="0.2">
      <c r="A5" s="1215"/>
      <c r="B5" s="1235"/>
      <c r="C5" s="1235"/>
      <c r="D5" s="1235"/>
      <c r="E5" s="1216"/>
      <c r="F5" s="1216"/>
      <c r="G5" s="1216"/>
      <c r="H5" s="1216"/>
      <c r="I5" s="1216"/>
      <c r="J5" s="1216"/>
      <c r="K5" s="1216"/>
      <c r="L5" s="1216"/>
      <c r="M5" s="1216"/>
      <c r="N5" s="1216"/>
      <c r="O5" s="1216"/>
      <c r="P5" s="13"/>
    </row>
    <row r="6" spans="1:22" ht="12.75" customHeight="1" x14ac:dyDescent="0.2">
      <c r="A6" s="6">
        <v>2004</v>
      </c>
      <c r="B6" s="189">
        <v>334</v>
      </c>
      <c r="C6" s="247">
        <v>263</v>
      </c>
      <c r="D6" s="247">
        <v>597</v>
      </c>
      <c r="E6" s="247">
        <v>29.923999999999999</v>
      </c>
      <c r="F6" s="247">
        <v>32.981999999999999</v>
      </c>
      <c r="G6" s="247">
        <v>31.199000000000002</v>
      </c>
      <c r="H6" s="247">
        <v>25.23</v>
      </c>
      <c r="I6" s="247">
        <v>32.981999999999999</v>
      </c>
      <c r="J6" s="247">
        <v>28.542999999999999</v>
      </c>
      <c r="K6" s="247">
        <v>25.927</v>
      </c>
      <c r="L6" s="247">
        <v>23.029</v>
      </c>
      <c r="M6" s="247">
        <v>24.719000000000001</v>
      </c>
      <c r="N6" s="247">
        <v>18.917999999999999</v>
      </c>
      <c r="O6" s="247">
        <v>10.813000000000001</v>
      </c>
      <c r="P6" s="247">
        <v>15.539</v>
      </c>
      <c r="Q6" s="223"/>
    </row>
    <row r="7" spans="1:22" ht="12.75" customHeight="1" x14ac:dyDescent="0.2">
      <c r="A7" s="6">
        <v>2005</v>
      </c>
      <c r="B7" s="189">
        <v>358</v>
      </c>
      <c r="C7" s="247">
        <v>272</v>
      </c>
      <c r="D7" s="247">
        <v>630</v>
      </c>
      <c r="E7" s="247">
        <v>32.844999999999999</v>
      </c>
      <c r="F7" s="247">
        <v>33.463000000000001</v>
      </c>
      <c r="G7" s="247">
        <v>33.098999999999997</v>
      </c>
      <c r="H7" s="247">
        <v>26.85</v>
      </c>
      <c r="I7" s="247">
        <v>33.463000000000001</v>
      </c>
      <c r="J7" s="247">
        <v>28.88</v>
      </c>
      <c r="K7" s="247">
        <v>21.984999999999999</v>
      </c>
      <c r="L7" s="247">
        <v>20.908000000000001</v>
      </c>
      <c r="M7" s="247">
        <v>21.542999999999999</v>
      </c>
      <c r="N7" s="247">
        <v>18.32</v>
      </c>
      <c r="O7" s="247">
        <v>13.827</v>
      </c>
      <c r="P7" s="247">
        <v>16.478000000000002</v>
      </c>
      <c r="Q7" s="223"/>
    </row>
    <row r="8" spans="1:22" ht="12.75" customHeight="1" x14ac:dyDescent="0.2">
      <c r="A8" s="6">
        <v>2006</v>
      </c>
      <c r="B8" s="189">
        <v>285</v>
      </c>
      <c r="C8" s="247">
        <v>243</v>
      </c>
      <c r="D8" s="247">
        <v>528</v>
      </c>
      <c r="E8" s="247">
        <v>28.975999999999999</v>
      </c>
      <c r="F8" s="247">
        <v>34.779000000000003</v>
      </c>
      <c r="G8" s="247">
        <v>31.446999999999999</v>
      </c>
      <c r="H8" s="247">
        <v>26.384</v>
      </c>
      <c r="I8" s="247">
        <v>34.779000000000003</v>
      </c>
      <c r="J8" s="247">
        <v>28.95</v>
      </c>
      <c r="K8" s="247">
        <v>25.231000000000002</v>
      </c>
      <c r="L8" s="247">
        <v>19.565999999999999</v>
      </c>
      <c r="M8" s="247">
        <v>22.818000000000001</v>
      </c>
      <c r="N8" s="247">
        <v>19.41</v>
      </c>
      <c r="O8" s="247">
        <v>13.246</v>
      </c>
      <c r="P8" s="247">
        <v>16.783999999999999</v>
      </c>
      <c r="Q8" s="223"/>
    </row>
    <row r="9" spans="1:22" ht="12.75" customHeight="1" x14ac:dyDescent="0.2">
      <c r="A9" s="6">
        <v>2007</v>
      </c>
      <c r="B9" s="189">
        <v>333</v>
      </c>
      <c r="C9" s="247">
        <v>281</v>
      </c>
      <c r="D9" s="247">
        <v>616</v>
      </c>
      <c r="E9" s="247">
        <v>25.614999999999998</v>
      </c>
      <c r="F9" s="247">
        <v>30.396999999999998</v>
      </c>
      <c r="G9" s="247">
        <v>27.681999999999999</v>
      </c>
      <c r="H9" s="247">
        <v>34.588000000000001</v>
      </c>
      <c r="I9" s="247">
        <v>30.396999999999998</v>
      </c>
      <c r="J9" s="247">
        <v>35.058999999999997</v>
      </c>
      <c r="K9" s="247">
        <v>24.834</v>
      </c>
      <c r="L9" s="247">
        <v>20.09</v>
      </c>
      <c r="M9" s="247">
        <v>22.780999999999999</v>
      </c>
      <c r="N9" s="247">
        <v>14.962999999999999</v>
      </c>
      <c r="O9" s="247">
        <v>13.911</v>
      </c>
      <c r="P9" s="247">
        <v>14.477</v>
      </c>
      <c r="Q9" s="223"/>
    </row>
    <row r="10" spans="1:22" ht="12.75" customHeight="1" x14ac:dyDescent="0.2">
      <c r="A10" s="6">
        <v>2008</v>
      </c>
      <c r="B10" s="189">
        <v>304</v>
      </c>
      <c r="C10" s="247">
        <v>265</v>
      </c>
      <c r="D10" s="247">
        <v>571</v>
      </c>
      <c r="E10" s="247">
        <v>30.451000000000001</v>
      </c>
      <c r="F10" s="247">
        <v>36.188000000000002</v>
      </c>
      <c r="G10" s="247">
        <v>33.08</v>
      </c>
      <c r="H10" s="247">
        <v>33.329000000000001</v>
      </c>
      <c r="I10" s="247">
        <v>36.188000000000002</v>
      </c>
      <c r="J10" s="247">
        <v>33.393000000000001</v>
      </c>
      <c r="K10" s="247">
        <v>22.193000000000001</v>
      </c>
      <c r="L10" s="247">
        <v>17.620999999999999</v>
      </c>
      <c r="M10" s="247">
        <v>20.215</v>
      </c>
      <c r="N10" s="247">
        <v>14.026999999999999</v>
      </c>
      <c r="O10" s="247">
        <v>12.426</v>
      </c>
      <c r="P10" s="247">
        <v>13.313000000000001</v>
      </c>
      <c r="Q10" s="223"/>
    </row>
    <row r="11" spans="1:22" ht="12.75" customHeight="1" x14ac:dyDescent="0.2">
      <c r="A11" s="6">
        <v>2009</v>
      </c>
      <c r="B11" s="189">
        <v>329</v>
      </c>
      <c r="C11" s="247">
        <v>306</v>
      </c>
      <c r="D11" s="247">
        <v>635</v>
      </c>
      <c r="E11" s="247">
        <v>25.951000000000001</v>
      </c>
      <c r="F11" s="247">
        <v>35.973999999999997</v>
      </c>
      <c r="G11" s="247">
        <v>30.331</v>
      </c>
      <c r="H11" s="247">
        <v>31.745000000000001</v>
      </c>
      <c r="I11" s="247">
        <v>35.973999999999997</v>
      </c>
      <c r="J11" s="247">
        <v>32.326999999999998</v>
      </c>
      <c r="K11" s="247">
        <v>22.283999999999999</v>
      </c>
      <c r="L11" s="247">
        <v>18.722000000000001</v>
      </c>
      <c r="M11" s="247">
        <v>20.727</v>
      </c>
      <c r="N11" s="247">
        <v>20.02</v>
      </c>
      <c r="O11" s="247">
        <v>12.228</v>
      </c>
      <c r="P11" s="247">
        <v>16.614999999999998</v>
      </c>
      <c r="Q11" s="223"/>
    </row>
    <row r="12" spans="1:22" ht="12.75" customHeight="1" x14ac:dyDescent="0.2">
      <c r="A12" s="6">
        <v>2010</v>
      </c>
      <c r="B12" s="189">
        <v>407</v>
      </c>
      <c r="C12" s="247">
        <v>268</v>
      </c>
      <c r="D12" s="247">
        <v>675</v>
      </c>
      <c r="E12" s="247">
        <v>22.827000000000002</v>
      </c>
      <c r="F12" s="247">
        <v>31.832999999999998</v>
      </c>
      <c r="G12" s="247">
        <v>26.346</v>
      </c>
      <c r="H12" s="247">
        <v>30.459</v>
      </c>
      <c r="I12" s="247">
        <v>31.832999999999998</v>
      </c>
      <c r="J12" s="247">
        <v>30.942</v>
      </c>
      <c r="K12" s="247">
        <v>27.295999999999999</v>
      </c>
      <c r="L12" s="247">
        <v>23.129000000000001</v>
      </c>
      <c r="M12" s="247">
        <v>25.667999999999999</v>
      </c>
      <c r="N12" s="247">
        <v>19.417999999999999</v>
      </c>
      <c r="O12" s="247">
        <v>13.343</v>
      </c>
      <c r="P12" s="247">
        <v>17.044</v>
      </c>
      <c r="Q12" s="223"/>
    </row>
    <row r="13" spans="1:22" ht="12.75" customHeight="1" x14ac:dyDescent="0.2">
      <c r="A13" s="6">
        <v>2011</v>
      </c>
      <c r="B13" s="189">
        <v>343</v>
      </c>
      <c r="C13" s="247">
        <v>232</v>
      </c>
      <c r="D13" s="247">
        <v>576</v>
      </c>
      <c r="E13" s="247">
        <v>21.155000000000001</v>
      </c>
      <c r="F13" s="247">
        <v>34.26</v>
      </c>
      <c r="G13" s="247">
        <v>26.216999999999999</v>
      </c>
      <c r="H13" s="247">
        <v>27.009</v>
      </c>
      <c r="I13" s="247">
        <v>34.26</v>
      </c>
      <c r="J13" s="247">
        <v>30.574000000000002</v>
      </c>
      <c r="K13" s="247">
        <v>27.722000000000001</v>
      </c>
      <c r="L13" s="247">
        <v>22.007999999999999</v>
      </c>
      <c r="M13" s="247">
        <v>25.527000000000001</v>
      </c>
      <c r="N13" s="247">
        <v>24.114000000000001</v>
      </c>
      <c r="O13" s="247">
        <v>7.1070000000000002</v>
      </c>
      <c r="P13" s="247">
        <v>17.683</v>
      </c>
      <c r="Q13" s="223"/>
    </row>
    <row r="14" spans="1:22" ht="12.75" customHeight="1" x14ac:dyDescent="0.2">
      <c r="A14" s="6" t="s">
        <v>89</v>
      </c>
      <c r="B14" s="189">
        <v>316</v>
      </c>
      <c r="C14" s="247">
        <v>231</v>
      </c>
      <c r="D14" s="247">
        <v>547</v>
      </c>
      <c r="E14" s="247">
        <v>23.654</v>
      </c>
      <c r="F14" s="247">
        <v>32.262</v>
      </c>
      <c r="G14" s="247">
        <v>27.166</v>
      </c>
      <c r="H14" s="247">
        <v>31.591000000000001</v>
      </c>
      <c r="I14" s="247">
        <v>32.262</v>
      </c>
      <c r="J14" s="247">
        <v>31.382999999999999</v>
      </c>
      <c r="K14" s="247">
        <v>24.283999999999999</v>
      </c>
      <c r="L14" s="247">
        <v>23.838999999999999</v>
      </c>
      <c r="M14" s="247">
        <v>24.102</v>
      </c>
      <c r="N14" s="247">
        <v>20.471</v>
      </c>
      <c r="O14" s="247">
        <v>12.817</v>
      </c>
      <c r="P14" s="247">
        <v>17.347999999999999</v>
      </c>
      <c r="Q14" s="223"/>
    </row>
    <row r="15" spans="1:22" ht="12.75" customHeight="1" x14ac:dyDescent="0.2">
      <c r="A15" s="6" t="s">
        <v>90</v>
      </c>
      <c r="B15" s="189">
        <v>333</v>
      </c>
      <c r="C15" s="247">
        <v>262</v>
      </c>
      <c r="D15" s="247">
        <v>596</v>
      </c>
      <c r="E15" s="247">
        <v>26.705396293126601</v>
      </c>
      <c r="F15" s="247">
        <v>36.8833747221138</v>
      </c>
      <c r="G15" s="247">
        <v>31</v>
      </c>
      <c r="H15" s="247">
        <v>26.0631618951364</v>
      </c>
      <c r="I15" s="247">
        <v>30.014483595929601</v>
      </c>
      <c r="J15" s="247">
        <v>27.6</v>
      </c>
      <c r="K15" s="247">
        <v>25.6740462481037</v>
      </c>
      <c r="L15" s="247">
        <v>22.653189266687601</v>
      </c>
      <c r="M15" s="247">
        <v>24.4</v>
      </c>
      <c r="N15" s="247">
        <v>21.5573955636332</v>
      </c>
      <c r="O15" s="247">
        <v>10.448952415269</v>
      </c>
      <c r="P15" s="247">
        <v>17</v>
      </c>
      <c r="Q15" s="223"/>
      <c r="T15" s="463"/>
      <c r="U15" s="148"/>
      <c r="V15" s="148"/>
    </row>
    <row r="16" spans="1:22" ht="12.75" customHeight="1" x14ac:dyDescent="0.2">
      <c r="A16" s="6">
        <v>2013</v>
      </c>
      <c r="B16" s="189">
        <v>389</v>
      </c>
      <c r="C16" s="247">
        <v>293</v>
      </c>
      <c r="D16" s="247">
        <v>685</v>
      </c>
      <c r="E16" s="247">
        <v>23.2377511104395</v>
      </c>
      <c r="F16" s="247">
        <v>31.385285157029799</v>
      </c>
      <c r="G16" s="247">
        <v>26.4</v>
      </c>
      <c r="H16" s="247">
        <v>27.6937435196362</v>
      </c>
      <c r="I16" s="247">
        <v>29.867129668574499</v>
      </c>
      <c r="J16" s="247">
        <v>28.7</v>
      </c>
      <c r="K16" s="247">
        <v>26.790097323111802</v>
      </c>
      <c r="L16" s="247">
        <v>25.761212564699498</v>
      </c>
      <c r="M16" s="247">
        <v>26.3</v>
      </c>
      <c r="N16" s="247">
        <v>22.278408046812501</v>
      </c>
      <c r="O16" s="247">
        <v>12.986372609696099</v>
      </c>
      <c r="P16" s="247">
        <v>18.600000000000001</v>
      </c>
      <c r="T16" s="463"/>
      <c r="U16" s="148"/>
      <c r="V16" s="148"/>
    </row>
    <row r="17" spans="1:22" ht="12.75" customHeight="1" x14ac:dyDescent="0.2">
      <c r="A17" s="6">
        <v>2014</v>
      </c>
      <c r="B17" s="189">
        <v>348</v>
      </c>
      <c r="C17" s="247">
        <v>251</v>
      </c>
      <c r="D17" s="247">
        <v>602</v>
      </c>
      <c r="E17" s="247">
        <v>22.50949585307</v>
      </c>
      <c r="F17" s="247">
        <v>26.364145090357098</v>
      </c>
      <c r="G17" s="247">
        <v>24.1</v>
      </c>
      <c r="H17" s="247">
        <v>29.1679129365634</v>
      </c>
      <c r="I17" s="247">
        <v>37.670509671308302</v>
      </c>
      <c r="J17" s="247">
        <v>32.4</v>
      </c>
      <c r="K17" s="247">
        <v>24.7737634476095</v>
      </c>
      <c r="L17" s="247">
        <v>18.203666102381199</v>
      </c>
      <c r="M17" s="247">
        <v>22.4</v>
      </c>
      <c r="N17" s="247">
        <v>23.548827762757</v>
      </c>
      <c r="O17" s="247">
        <v>17.761679135953401</v>
      </c>
      <c r="P17" s="247">
        <v>21.1</v>
      </c>
      <c r="R17" s="464"/>
      <c r="S17" s="464"/>
      <c r="T17" s="463"/>
      <c r="U17" s="148"/>
      <c r="V17" s="148"/>
    </row>
    <row r="18" spans="1:22" ht="12.75" customHeight="1" x14ac:dyDescent="0.2">
      <c r="A18" s="6">
        <v>2015</v>
      </c>
      <c r="B18" s="1195">
        <v>331</v>
      </c>
      <c r="C18" s="247">
        <v>249</v>
      </c>
      <c r="D18" s="247">
        <v>586</v>
      </c>
      <c r="E18" s="247">
        <v>22.728602829346102</v>
      </c>
      <c r="F18" s="247">
        <v>28.435431196563499</v>
      </c>
      <c r="G18" s="247">
        <v>25.2</v>
      </c>
      <c r="H18" s="247">
        <v>29.289101323228401</v>
      </c>
      <c r="I18" s="247">
        <v>28.5557496160787</v>
      </c>
      <c r="J18" s="247">
        <v>29.2</v>
      </c>
      <c r="K18" s="247">
        <v>25.8572173814525</v>
      </c>
      <c r="L18" s="247">
        <v>29.407187610863101</v>
      </c>
      <c r="M18" s="247">
        <v>27.1</v>
      </c>
      <c r="N18" s="247">
        <v>22.125078465973001</v>
      </c>
      <c r="O18" s="247">
        <v>13.6016315764947</v>
      </c>
      <c r="P18" s="247">
        <v>18.5</v>
      </c>
      <c r="R18" s="464"/>
      <c r="S18" s="464"/>
      <c r="T18" s="463"/>
      <c r="U18" s="148"/>
      <c r="V18" s="148"/>
    </row>
    <row r="19" spans="1:22" ht="12.75" customHeight="1" x14ac:dyDescent="0.2">
      <c r="A19" s="6">
        <v>2016</v>
      </c>
      <c r="B19" s="1195">
        <v>367</v>
      </c>
      <c r="C19" s="247">
        <v>272</v>
      </c>
      <c r="D19" s="247">
        <v>660</v>
      </c>
      <c r="E19" s="247">
        <v>26.560594364705036</v>
      </c>
      <c r="F19" s="247">
        <v>30.606942970854771</v>
      </c>
      <c r="G19" s="247">
        <v>27.5</v>
      </c>
      <c r="H19" s="247">
        <v>25.664572326588985</v>
      </c>
      <c r="I19" s="247">
        <v>34.351906033230847</v>
      </c>
      <c r="J19" s="247">
        <v>28.5</v>
      </c>
      <c r="K19" s="247">
        <v>25.11342692565276</v>
      </c>
      <c r="L19" s="247">
        <v>22.451898816997332</v>
      </c>
      <c r="M19" s="247">
        <v>24</v>
      </c>
      <c r="N19" s="247">
        <v>22.661406383053087</v>
      </c>
      <c r="O19" s="247">
        <v>12.589252178917206</v>
      </c>
      <c r="P19" s="247">
        <v>20.100000000000001</v>
      </c>
      <c r="R19" s="464"/>
      <c r="S19" s="464"/>
      <c r="T19" s="463"/>
      <c r="U19" s="148"/>
      <c r="V19" s="148"/>
    </row>
    <row r="20" spans="1:22" x14ac:dyDescent="0.2">
      <c r="A20" s="6">
        <v>2017</v>
      </c>
      <c r="B20" s="1195">
        <v>418</v>
      </c>
      <c r="C20" s="1195">
        <v>299</v>
      </c>
      <c r="D20" s="1195">
        <v>734</v>
      </c>
      <c r="E20" s="247">
        <v>25.8</v>
      </c>
      <c r="F20" s="247">
        <v>33.1</v>
      </c>
      <c r="G20" s="247">
        <v>28.3</v>
      </c>
      <c r="H20" s="247">
        <v>27</v>
      </c>
      <c r="I20" s="247">
        <v>36.799999999999997</v>
      </c>
      <c r="J20" s="247">
        <v>30.3</v>
      </c>
      <c r="K20" s="247">
        <v>27.8</v>
      </c>
      <c r="L20" s="247">
        <v>18.8</v>
      </c>
      <c r="M20" s="247">
        <v>24.7</v>
      </c>
      <c r="N20" s="247">
        <v>19.5</v>
      </c>
      <c r="O20" s="247">
        <v>11.3</v>
      </c>
      <c r="P20" s="247">
        <v>16.7</v>
      </c>
    </row>
    <row r="21" spans="1:22" x14ac:dyDescent="0.2">
      <c r="A21" s="6">
        <v>2018</v>
      </c>
      <c r="B21" s="1195">
        <v>372</v>
      </c>
      <c r="C21" s="1195">
        <v>317</v>
      </c>
      <c r="D21" s="1195">
        <v>697</v>
      </c>
      <c r="E21" s="357">
        <v>17.845206217098699</v>
      </c>
      <c r="F21" s="357">
        <v>33.036376267331299</v>
      </c>
      <c r="G21" s="357">
        <v>24.094090046841799</v>
      </c>
      <c r="H21" s="357">
        <v>30.431406223765599</v>
      </c>
      <c r="I21" s="357">
        <v>30.831565437026899</v>
      </c>
      <c r="J21" s="357">
        <v>30.670629538499799</v>
      </c>
      <c r="K21" s="357">
        <v>30.474073782444499</v>
      </c>
      <c r="L21" s="357">
        <v>24.430694957904599</v>
      </c>
      <c r="M21" s="357">
        <v>27.824064608110898</v>
      </c>
      <c r="N21" s="357">
        <v>21.249313776691199</v>
      </c>
      <c r="O21" s="357">
        <v>11.701363337737201</v>
      </c>
      <c r="P21" s="357">
        <v>17.411215806547499</v>
      </c>
    </row>
    <row r="22" spans="1:22" s="37" customFormat="1" ht="6" customHeight="1" x14ac:dyDescent="0.25">
      <c r="A22" s="1220" t="s">
        <v>39</v>
      </c>
      <c r="B22" s="1236"/>
      <c r="C22" s="1236"/>
      <c r="D22" s="1236"/>
      <c r="E22" s="1236"/>
      <c r="F22" s="1236"/>
      <c r="G22" s="1236"/>
      <c r="H22" s="1236"/>
      <c r="I22" s="1236"/>
      <c r="J22" s="1236"/>
      <c r="K22" s="1236"/>
      <c r="L22" s="1236"/>
      <c r="M22" s="1236"/>
      <c r="N22" s="1236"/>
      <c r="O22" s="1237"/>
      <c r="P22" s="1237"/>
    </row>
    <row r="23" spans="1:22" s="37" customFormat="1" ht="12.75" customHeight="1" x14ac:dyDescent="0.25">
      <c r="A23" s="1375" t="s">
        <v>194</v>
      </c>
      <c r="B23" s="1375"/>
      <c r="C23" s="1375"/>
      <c r="D23" s="1375"/>
      <c r="E23" s="1375"/>
      <c r="F23" s="1375"/>
      <c r="G23" s="1375"/>
      <c r="H23" s="1375"/>
      <c r="I23" s="1375"/>
      <c r="J23" s="1375"/>
      <c r="K23" s="1375"/>
      <c r="L23" s="1375"/>
      <c r="M23" s="1375"/>
      <c r="N23" s="1375"/>
      <c r="O23" s="1375"/>
      <c r="P23" s="1375"/>
    </row>
    <row r="25" spans="1:22" s="190" customFormat="1" x14ac:dyDescent="0.2">
      <c r="B25" s="1195"/>
      <c r="C25" s="1195"/>
      <c r="D25" s="1195"/>
    </row>
  </sheetData>
  <mergeCells count="8">
    <mergeCell ref="A23:P23"/>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I33"/>
  <sheetViews>
    <sheetView workbookViewId="0">
      <pane ySplit="4" topLeftCell="A5" activePane="bottomLeft" state="frozen"/>
      <selection activeCell="K27" sqref="K27"/>
      <selection pane="bottomLeft" activeCell="K27" sqref="K27"/>
    </sheetView>
  </sheetViews>
  <sheetFormatPr defaultColWidth="9.140625" defaultRowHeight="12.75" x14ac:dyDescent="0.2"/>
  <cols>
    <col min="1" max="1" width="6.7109375" style="484" customWidth="1"/>
    <col min="2" max="4" width="5.7109375" style="484" customWidth="1"/>
    <col min="5" max="31" width="5.7109375" style="1199" customWidth="1"/>
    <col min="32" max="51" width="8.7109375" style="1199" customWidth="1"/>
    <col min="52" max="16384" width="9.140625" style="1199"/>
  </cols>
  <sheetData>
    <row r="1" spans="1:35" s="74" customFormat="1" ht="30" customHeight="1" x14ac:dyDescent="0.25">
      <c r="A1" s="349"/>
      <c r="B1" s="116"/>
      <c r="C1" s="116"/>
      <c r="D1" s="116"/>
      <c r="E1" s="824"/>
      <c r="F1" s="824"/>
      <c r="G1" s="824"/>
      <c r="H1" s="824"/>
      <c r="I1" s="824"/>
      <c r="J1" s="824"/>
      <c r="K1" s="824"/>
      <c r="L1" s="824"/>
      <c r="M1" s="824"/>
      <c r="N1" s="824"/>
      <c r="O1" s="1311" t="s">
        <v>328</v>
      </c>
      <c r="P1" s="1311"/>
      <c r="Q1" s="1312"/>
      <c r="R1" s="1312"/>
      <c r="S1" s="1312"/>
      <c r="T1" s="1322"/>
    </row>
    <row r="2" spans="1:35" s="1200" customFormat="1" ht="15" customHeight="1" x14ac:dyDescent="0.2">
      <c r="A2" s="1317" t="s">
        <v>441</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row>
    <row r="3" spans="1:35" ht="42.95" customHeight="1" x14ac:dyDescent="0.2">
      <c r="B3" s="1386" t="s">
        <v>10</v>
      </c>
      <c r="C3" s="1386"/>
      <c r="D3" s="1386"/>
      <c r="E3" s="1381" t="s">
        <v>5</v>
      </c>
      <c r="F3" s="1381"/>
      <c r="G3" s="1381"/>
      <c r="H3" s="1381" t="s">
        <v>160</v>
      </c>
      <c r="I3" s="1381"/>
      <c r="J3" s="1381"/>
      <c r="K3" s="1381" t="s">
        <v>57</v>
      </c>
      <c r="L3" s="1381"/>
      <c r="M3" s="1381"/>
      <c r="N3" s="1381" t="s">
        <v>58</v>
      </c>
      <c r="O3" s="1381"/>
      <c r="P3" s="1381"/>
      <c r="Q3" s="1381" t="s">
        <v>59</v>
      </c>
      <c r="R3" s="1381"/>
      <c r="S3" s="1381"/>
      <c r="T3" s="1381" t="s">
        <v>139</v>
      </c>
      <c r="U3" s="1381"/>
      <c r="V3" s="1381"/>
      <c r="W3" s="1381" t="s">
        <v>195</v>
      </c>
      <c r="X3" s="1381"/>
      <c r="Y3" s="1381"/>
      <c r="Z3" s="1381" t="s">
        <v>12</v>
      </c>
      <c r="AA3" s="1381"/>
      <c r="AB3" s="1381"/>
      <c r="AC3" s="1381" t="s">
        <v>35</v>
      </c>
      <c r="AD3" s="1381"/>
      <c r="AE3" s="1381"/>
      <c r="AG3" s="1200"/>
      <c r="AH3" s="1200"/>
      <c r="AI3" s="1200"/>
    </row>
    <row r="4" spans="1:35" ht="15" customHeight="1" x14ac:dyDescent="0.2">
      <c r="A4" s="484" t="s">
        <v>39</v>
      </c>
      <c r="B4" s="1195" t="s">
        <v>28</v>
      </c>
      <c r="C4" s="1195" t="s">
        <v>29</v>
      </c>
      <c r="D4" s="1195" t="s">
        <v>382</v>
      </c>
      <c r="E4" s="1195" t="s">
        <v>28</v>
      </c>
      <c r="F4" s="1195" t="s">
        <v>29</v>
      </c>
      <c r="G4" s="1195" t="s">
        <v>382</v>
      </c>
      <c r="H4" s="1195" t="s">
        <v>28</v>
      </c>
      <c r="I4" s="1195" t="s">
        <v>29</v>
      </c>
      <c r="J4" s="1195" t="s">
        <v>382</v>
      </c>
      <c r="K4" s="1195" t="s">
        <v>28</v>
      </c>
      <c r="L4" s="1195" t="s">
        <v>29</v>
      </c>
      <c r="M4" s="1195" t="s">
        <v>382</v>
      </c>
      <c r="N4" s="1195" t="s">
        <v>28</v>
      </c>
      <c r="O4" s="1195" t="s">
        <v>29</v>
      </c>
      <c r="P4" s="1195" t="s">
        <v>382</v>
      </c>
      <c r="Q4" s="1195" t="s">
        <v>28</v>
      </c>
      <c r="R4" s="1195" t="s">
        <v>29</v>
      </c>
      <c r="S4" s="1195" t="s">
        <v>382</v>
      </c>
      <c r="T4" s="1195" t="s">
        <v>28</v>
      </c>
      <c r="U4" s="1195" t="s">
        <v>29</v>
      </c>
      <c r="V4" s="1195" t="s">
        <v>382</v>
      </c>
      <c r="W4" s="1195" t="s">
        <v>28</v>
      </c>
      <c r="X4" s="1195" t="s">
        <v>29</v>
      </c>
      <c r="Y4" s="1195" t="s">
        <v>382</v>
      </c>
      <c r="Z4" s="1195" t="s">
        <v>28</v>
      </c>
      <c r="AA4" s="1195" t="s">
        <v>29</v>
      </c>
      <c r="AB4" s="1195" t="s">
        <v>382</v>
      </c>
      <c r="AC4" s="1195" t="s">
        <v>28</v>
      </c>
      <c r="AD4" s="1195" t="s">
        <v>29</v>
      </c>
      <c r="AE4" s="1195" t="s">
        <v>382</v>
      </c>
    </row>
    <row r="5" spans="1:35" ht="6" customHeight="1" x14ac:dyDescent="0.2">
      <c r="A5" s="1203"/>
      <c r="B5" s="1243"/>
      <c r="C5" s="1243"/>
      <c r="D5" s="1243"/>
      <c r="E5" s="1244"/>
      <c r="F5" s="1244"/>
      <c r="G5" s="1244"/>
      <c r="H5" s="1244"/>
      <c r="I5" s="1244"/>
      <c r="J5" s="1244"/>
      <c r="K5" s="1244"/>
      <c r="L5" s="1244"/>
      <c r="M5" s="1244"/>
      <c r="N5" s="1244"/>
      <c r="O5" s="1244"/>
      <c r="P5" s="1244"/>
      <c r="Q5" s="1244"/>
      <c r="R5" s="1244"/>
      <c r="S5" s="1244"/>
      <c r="T5" s="1204"/>
      <c r="U5" s="1204"/>
      <c r="V5" s="1204"/>
      <c r="W5" s="1204"/>
      <c r="X5" s="1204"/>
      <c r="Y5" s="1204"/>
      <c r="Z5" s="1244"/>
      <c r="AA5" s="1244"/>
      <c r="AB5" s="1244"/>
      <c r="AC5" s="1244"/>
      <c r="AD5" s="1244"/>
      <c r="AE5" s="73"/>
    </row>
    <row r="6" spans="1:35" ht="12.75" customHeight="1" x14ac:dyDescent="0.2">
      <c r="A6" s="484">
        <v>2007</v>
      </c>
      <c r="B6" s="49">
        <v>165</v>
      </c>
      <c r="C6" s="49">
        <v>134</v>
      </c>
      <c r="D6" s="49">
        <v>300</v>
      </c>
      <c r="E6" s="188">
        <v>2.1331246571002001</v>
      </c>
      <c r="F6" s="188">
        <v>5.5982922217405546</v>
      </c>
      <c r="G6" s="188">
        <v>3.667523195822898</v>
      </c>
      <c r="H6" s="188">
        <v>55.189664396675845</v>
      </c>
      <c r="I6" s="188">
        <v>56.976602944178126</v>
      </c>
      <c r="J6" s="188">
        <v>56.134209736109788</v>
      </c>
      <c r="K6" s="188">
        <v>21.31923602015835</v>
      </c>
      <c r="L6" s="188">
        <v>31.8</v>
      </c>
      <c r="M6" s="188">
        <v>25.922684759419479</v>
      </c>
      <c r="N6" s="188">
        <v>3.07158895914896</v>
      </c>
      <c r="O6" s="188">
        <v>5.3238322347090001</v>
      </c>
      <c r="P6" s="188">
        <v>4.0632707898001668</v>
      </c>
      <c r="Q6" s="188">
        <v>16.397066047368188</v>
      </c>
      <c r="R6" s="188">
        <v>21.194888237532268</v>
      </c>
      <c r="S6" s="188">
        <v>18.476689613517049</v>
      </c>
      <c r="T6" s="675" t="s">
        <v>37</v>
      </c>
      <c r="U6" s="675" t="s">
        <v>37</v>
      </c>
      <c r="V6" s="675" t="s">
        <v>37</v>
      </c>
      <c r="W6" s="675" t="s">
        <v>37</v>
      </c>
      <c r="X6" s="675" t="s">
        <v>37</v>
      </c>
      <c r="Y6" s="675" t="s">
        <v>37</v>
      </c>
      <c r="Z6" s="188">
        <v>15.768882933408559</v>
      </c>
      <c r="AA6" s="188">
        <v>12.553458095240929</v>
      </c>
      <c r="AB6" s="188">
        <v>14.285817287354895</v>
      </c>
      <c r="AC6" s="188">
        <v>5.2187073215534197</v>
      </c>
      <c r="AD6" s="188">
        <v>4.6407910281199056</v>
      </c>
      <c r="AE6" s="188">
        <v>4.9441912102055454</v>
      </c>
    </row>
    <row r="7" spans="1:35" ht="12.75" customHeight="1" x14ac:dyDescent="0.2">
      <c r="A7" s="484">
        <v>2008</v>
      </c>
      <c r="B7" s="49">
        <v>169</v>
      </c>
      <c r="C7" s="49">
        <v>131</v>
      </c>
      <c r="D7" s="49">
        <v>300</v>
      </c>
      <c r="E7" s="188">
        <v>3.2493818378866077</v>
      </c>
      <c r="F7" s="188">
        <v>2.5117804707031004</v>
      </c>
      <c r="G7" s="188">
        <v>2.9289510411178488</v>
      </c>
      <c r="H7" s="188">
        <v>57.871584280643198</v>
      </c>
      <c r="I7" s="188">
        <v>58.081955516676722</v>
      </c>
      <c r="J7" s="188">
        <v>57.962974326511606</v>
      </c>
      <c r="K7" s="188">
        <v>24.794106066433923</v>
      </c>
      <c r="L7" s="188">
        <v>30.023262504504739</v>
      </c>
      <c r="M7" s="188">
        <v>27.06577046190219</v>
      </c>
      <c r="N7" s="188">
        <v>4.7469319335741975</v>
      </c>
      <c r="O7" s="188">
        <v>1.2940637872044753</v>
      </c>
      <c r="P7" s="188">
        <v>3.246927540275061</v>
      </c>
      <c r="Q7" s="188">
        <v>16.090327303138579</v>
      </c>
      <c r="R7" s="188">
        <v>21.420843231251638</v>
      </c>
      <c r="S7" s="188">
        <v>18.406024564595608</v>
      </c>
      <c r="T7" s="675" t="s">
        <v>37</v>
      </c>
      <c r="U7" s="675" t="s">
        <v>37</v>
      </c>
      <c r="V7" s="675" t="s">
        <v>37</v>
      </c>
      <c r="W7" s="675" t="s">
        <v>37</v>
      </c>
      <c r="X7" s="675" t="s">
        <v>37</v>
      </c>
      <c r="Y7" s="675" t="s">
        <v>37</v>
      </c>
      <c r="Z7" s="188">
        <v>19.635020010625979</v>
      </c>
      <c r="AA7" s="188">
        <v>13.875348381602691</v>
      </c>
      <c r="AB7" s="188">
        <v>17.1328877596222</v>
      </c>
      <c r="AC7" s="188">
        <v>7.4753455005832556</v>
      </c>
      <c r="AD7" s="188">
        <v>4.8798916213174595</v>
      </c>
      <c r="AE7" s="188">
        <v>6.3478213506682852</v>
      </c>
    </row>
    <row r="8" spans="1:35" ht="12.75" customHeight="1" x14ac:dyDescent="0.2">
      <c r="A8" s="484">
        <v>2009</v>
      </c>
      <c r="B8" s="49">
        <v>231</v>
      </c>
      <c r="C8" s="49">
        <v>184</v>
      </c>
      <c r="D8" s="49">
        <v>415</v>
      </c>
      <c r="E8" s="188">
        <v>2.5598040255520598</v>
      </c>
      <c r="F8" s="188">
        <v>3.712896892177743</v>
      </c>
      <c r="G8" s="188">
        <v>3.0530983375918339</v>
      </c>
      <c r="H8" s="188">
        <v>50.264565199259891</v>
      </c>
      <c r="I8" s="188">
        <v>57.582746961000886</v>
      </c>
      <c r="J8" s="188">
        <v>53.395290869347512</v>
      </c>
      <c r="K8" s="188">
        <v>20.640385327751513</v>
      </c>
      <c r="L8" s="188">
        <v>30.5</v>
      </c>
      <c r="M8" s="188">
        <v>24.86122968284095</v>
      </c>
      <c r="N8" s="188">
        <v>4.2013113443616161</v>
      </c>
      <c r="O8" s="188">
        <v>2.0719985692533216</v>
      </c>
      <c r="P8" s="188">
        <v>3.2903891533430354</v>
      </c>
      <c r="Q8" s="188">
        <v>24.805963907241889</v>
      </c>
      <c r="R8" s="188">
        <v>25.364622369308425</v>
      </c>
      <c r="S8" s="188">
        <v>25.044958570799817</v>
      </c>
      <c r="T8" s="675" t="s">
        <v>37</v>
      </c>
      <c r="U8" s="675" t="s">
        <v>37</v>
      </c>
      <c r="V8" s="675" t="s">
        <v>37</v>
      </c>
      <c r="W8" s="675" t="s">
        <v>37</v>
      </c>
      <c r="X8" s="675" t="s">
        <v>37</v>
      </c>
      <c r="Y8" s="675" t="s">
        <v>37</v>
      </c>
      <c r="Z8" s="188">
        <v>23.375374232067394</v>
      </c>
      <c r="AA8" s="188">
        <v>11.247307122448602</v>
      </c>
      <c r="AB8" s="188">
        <v>18.186974672612138</v>
      </c>
      <c r="AC8" s="188">
        <v>5.1752245115528535</v>
      </c>
      <c r="AD8" s="188">
        <v>4.3073385218403217</v>
      </c>
      <c r="AE8" s="188">
        <v>4.8039419942331198</v>
      </c>
    </row>
    <row r="9" spans="1:35" ht="12.75" customHeight="1" x14ac:dyDescent="0.2">
      <c r="A9" s="484">
        <v>2010</v>
      </c>
      <c r="B9" s="49">
        <v>238</v>
      </c>
      <c r="C9" s="49">
        <v>166</v>
      </c>
      <c r="D9" s="49">
        <v>405</v>
      </c>
      <c r="E9" s="188">
        <v>5.1264870452803848</v>
      </c>
      <c r="F9" s="188">
        <v>1.8189712452635638</v>
      </c>
      <c r="G9" s="188">
        <v>3.8300128447505752</v>
      </c>
      <c r="H9" s="188">
        <v>45.661656794436361</v>
      </c>
      <c r="I9" s="188">
        <v>57.668536133288718</v>
      </c>
      <c r="J9" s="188">
        <v>50.209870813463965</v>
      </c>
      <c r="K9" s="188">
        <v>20.157400124946008</v>
      </c>
      <c r="L9" s="188">
        <v>29.2</v>
      </c>
      <c r="M9" s="188">
        <v>23.616935484777436</v>
      </c>
      <c r="N9" s="188">
        <v>3.3398597700875889</v>
      </c>
      <c r="O9" s="188">
        <v>1.1889202192151449</v>
      </c>
      <c r="P9" s="188">
        <v>2.496723491636486</v>
      </c>
      <c r="Q9" s="188">
        <v>22.703653996453674</v>
      </c>
      <c r="R9" s="188">
        <v>15.587944822025324</v>
      </c>
      <c r="S9" s="188">
        <v>20.131886357186204</v>
      </c>
      <c r="T9" s="675" t="s">
        <v>37</v>
      </c>
      <c r="U9" s="675" t="s">
        <v>37</v>
      </c>
      <c r="V9" s="675" t="s">
        <v>37</v>
      </c>
      <c r="W9" s="675" t="s">
        <v>37</v>
      </c>
      <c r="X9" s="675" t="s">
        <v>37</v>
      </c>
      <c r="Y9" s="675" t="s">
        <v>37</v>
      </c>
      <c r="Z9" s="188">
        <v>20.023152269459953</v>
      </c>
      <c r="AA9" s="188">
        <v>8.9686479837734971</v>
      </c>
      <c r="AB9" s="188">
        <v>15.682914667890552</v>
      </c>
      <c r="AC9" s="188">
        <v>3.6711987850313195</v>
      </c>
      <c r="AD9" s="188">
        <v>6.8236113421362097</v>
      </c>
      <c r="AE9" s="188">
        <v>4.8858099443500187</v>
      </c>
    </row>
    <row r="10" spans="1:35" ht="12.75" customHeight="1" x14ac:dyDescent="0.2">
      <c r="A10" s="484">
        <v>2011</v>
      </c>
      <c r="B10" s="49">
        <v>238</v>
      </c>
      <c r="C10" s="49">
        <v>147</v>
      </c>
      <c r="D10" s="49">
        <v>386</v>
      </c>
      <c r="E10" s="188">
        <v>3.1159121276239579</v>
      </c>
      <c r="F10" s="188">
        <v>3.0371262802349124</v>
      </c>
      <c r="G10" s="188">
        <v>3.077902531608192</v>
      </c>
      <c r="H10" s="188">
        <v>59.605045723728786</v>
      </c>
      <c r="I10" s="188">
        <v>55.793090165554418</v>
      </c>
      <c r="J10" s="188">
        <v>58.263441602536602</v>
      </c>
      <c r="K10" s="188">
        <v>20.331604204692027</v>
      </c>
      <c r="L10" s="188">
        <v>22.3</v>
      </c>
      <c r="M10" s="188">
        <v>21.02430109005855</v>
      </c>
      <c r="N10" s="188">
        <v>1.5736175972380306</v>
      </c>
      <c r="O10" s="188">
        <v>1.095245300599236</v>
      </c>
      <c r="P10" s="188">
        <v>1.3879693364420065</v>
      </c>
      <c r="Q10" s="188">
        <v>20.222035550023325</v>
      </c>
      <c r="R10" s="188">
        <v>14.535285149327649</v>
      </c>
      <c r="S10" s="188">
        <v>18.011159796025225</v>
      </c>
      <c r="T10" s="675" t="s">
        <v>37</v>
      </c>
      <c r="U10" s="675" t="s">
        <v>37</v>
      </c>
      <c r="V10" s="675" t="s">
        <v>37</v>
      </c>
      <c r="W10" s="675" t="s">
        <v>37</v>
      </c>
      <c r="X10" s="675" t="s">
        <v>37</v>
      </c>
      <c r="Y10" s="675" t="s">
        <v>37</v>
      </c>
      <c r="Z10" s="188">
        <v>15.933042320264827</v>
      </c>
      <c r="AA10" s="188">
        <v>9.0748837885377593</v>
      </c>
      <c r="AB10" s="188">
        <v>13.288751688783995</v>
      </c>
      <c r="AC10" s="188">
        <v>6.9106633865264957</v>
      </c>
      <c r="AD10" s="188">
        <v>12.921849286372881</v>
      </c>
      <c r="AE10" s="188">
        <v>9.1740621638381104</v>
      </c>
    </row>
    <row r="11" spans="1:35" ht="12.75" customHeight="1" x14ac:dyDescent="0.2">
      <c r="A11" s="484" t="s">
        <v>89</v>
      </c>
      <c r="B11" s="49">
        <v>184</v>
      </c>
      <c r="C11" s="49">
        <v>129</v>
      </c>
      <c r="D11" s="49">
        <v>314</v>
      </c>
      <c r="E11" s="188">
        <v>4.6477344177947639</v>
      </c>
      <c r="F11" s="188">
        <v>0.75992246095802052</v>
      </c>
      <c r="G11" s="188">
        <v>3.1221268846716939</v>
      </c>
      <c r="H11" s="188">
        <v>44.550042157379707</v>
      </c>
      <c r="I11" s="188">
        <v>65.294206271200451</v>
      </c>
      <c r="J11" s="188">
        <v>52.787379829120709</v>
      </c>
      <c r="K11" s="188">
        <v>21.399147922029378</v>
      </c>
      <c r="L11" s="188">
        <v>24.026570345467096</v>
      </c>
      <c r="M11" s="188">
        <v>22.352374191551217</v>
      </c>
      <c r="N11" s="188">
        <v>3.9973133443174143</v>
      </c>
      <c r="O11" s="188">
        <v>2.218933433863012</v>
      </c>
      <c r="P11" s="188">
        <v>3.2935309999064044</v>
      </c>
      <c r="Q11" s="188">
        <v>21.538715784173728</v>
      </c>
      <c r="R11" s="188">
        <v>13.451913381505967</v>
      </c>
      <c r="S11" s="188">
        <v>18.3277588506655</v>
      </c>
      <c r="T11" s="675" t="s">
        <v>37</v>
      </c>
      <c r="U11" s="675" t="s">
        <v>37</v>
      </c>
      <c r="V11" s="675" t="s">
        <v>37</v>
      </c>
      <c r="W11" s="675" t="s">
        <v>37</v>
      </c>
      <c r="X11" s="675" t="s">
        <v>37</v>
      </c>
      <c r="Y11" s="675" t="s">
        <v>37</v>
      </c>
      <c r="Z11" s="188">
        <v>13.634609015382187</v>
      </c>
      <c r="AA11" s="188">
        <v>15.658351368165041</v>
      </c>
      <c r="AB11" s="188">
        <v>14.377848690288801</v>
      </c>
      <c r="AC11" s="188">
        <v>12.550169163215271</v>
      </c>
      <c r="AD11" s="188">
        <v>6.3888712930912472</v>
      </c>
      <c r="AE11" s="188">
        <v>10.115992554510319</v>
      </c>
    </row>
    <row r="12" spans="1:35" ht="12.75" customHeight="1" x14ac:dyDescent="0.2">
      <c r="A12" s="484" t="s">
        <v>90</v>
      </c>
      <c r="B12" s="49">
        <v>175</v>
      </c>
      <c r="C12" s="49">
        <v>159</v>
      </c>
      <c r="D12" s="835">
        <v>335</v>
      </c>
      <c r="E12" s="188">
        <v>2.1165931021389617</v>
      </c>
      <c r="F12" s="188">
        <v>2.5</v>
      </c>
      <c r="G12" s="836">
        <v>2.2989184816773038</v>
      </c>
      <c r="H12" s="188">
        <v>42.683174157294637</v>
      </c>
      <c r="I12" s="188">
        <v>59.379039751520523</v>
      </c>
      <c r="J12" s="836">
        <v>50.531624369212935</v>
      </c>
      <c r="K12" s="188">
        <v>26.959270889013819</v>
      </c>
      <c r="L12" s="188">
        <v>35.076823125676796</v>
      </c>
      <c r="M12" s="836">
        <v>30.907887993473015</v>
      </c>
      <c r="N12" s="188">
        <v>6.2490195297710978</v>
      </c>
      <c r="O12" s="188">
        <v>3.39595172580117</v>
      </c>
      <c r="P12" s="836">
        <v>4.9182541144922238</v>
      </c>
      <c r="Q12" s="675" t="s">
        <v>37</v>
      </c>
      <c r="R12" s="675" t="s">
        <v>37</v>
      </c>
      <c r="S12" s="675" t="s">
        <v>37</v>
      </c>
      <c r="T12" s="675" t="s">
        <v>37</v>
      </c>
      <c r="U12" s="675" t="s">
        <v>37</v>
      </c>
      <c r="V12" s="675" t="s">
        <v>37</v>
      </c>
      <c r="W12" s="188">
        <v>41.2219978153284</v>
      </c>
      <c r="X12" s="188">
        <v>26.230208185071056</v>
      </c>
      <c r="Y12" s="836">
        <v>34.498434276828746</v>
      </c>
      <c r="Z12" s="675" t="s">
        <v>37</v>
      </c>
      <c r="AA12" s="675" t="s">
        <v>37</v>
      </c>
      <c r="AB12" s="675" t="s">
        <v>37</v>
      </c>
      <c r="AC12" s="188">
        <v>3.2141885000577264</v>
      </c>
      <c r="AD12" s="188">
        <v>4.015947317717659</v>
      </c>
      <c r="AE12" s="836">
        <v>3.5735559241052886</v>
      </c>
    </row>
    <row r="13" spans="1:35" ht="12.75" customHeight="1" x14ac:dyDescent="0.2">
      <c r="A13" s="484">
        <v>2013</v>
      </c>
      <c r="B13" s="49">
        <v>183</v>
      </c>
      <c r="C13" s="49">
        <v>139</v>
      </c>
      <c r="D13" s="835">
        <v>325</v>
      </c>
      <c r="E13" s="188">
        <v>8.5709188401829781</v>
      </c>
      <c r="F13" s="188">
        <v>2.7</v>
      </c>
      <c r="G13" s="836">
        <v>6.0441299710088741</v>
      </c>
      <c r="H13" s="188">
        <v>47.860899040114177</v>
      </c>
      <c r="I13" s="188">
        <v>63.398660131153825</v>
      </c>
      <c r="J13" s="836">
        <v>53.927217674619158</v>
      </c>
      <c r="K13" s="188">
        <v>27.602443628081296</v>
      </c>
      <c r="L13" s="188">
        <v>25.076578523569104</v>
      </c>
      <c r="M13" s="836">
        <v>26.29927116324496</v>
      </c>
      <c r="N13" s="188">
        <v>6.016074046185012</v>
      </c>
      <c r="O13" s="188">
        <v>4.0051143947510317</v>
      </c>
      <c r="P13" s="836">
        <v>5.1215470697950281</v>
      </c>
      <c r="Q13" s="675" t="s">
        <v>37</v>
      </c>
      <c r="R13" s="675" t="s">
        <v>37</v>
      </c>
      <c r="S13" s="675" t="s">
        <v>37</v>
      </c>
      <c r="T13" s="188">
        <v>4.7624633896703514</v>
      </c>
      <c r="U13" s="188">
        <v>0.79739198265697275</v>
      </c>
      <c r="V13" s="836">
        <v>3.3609567782397973</v>
      </c>
      <c r="W13" s="188">
        <v>44.361222220004457</v>
      </c>
      <c r="X13" s="188">
        <v>25.252843645713774</v>
      </c>
      <c r="Y13" s="836">
        <v>36.573341452710153</v>
      </c>
      <c r="Z13" s="675" t="s">
        <v>37</v>
      </c>
      <c r="AA13" s="675" t="s">
        <v>37</v>
      </c>
      <c r="AB13" s="675" t="s">
        <v>37</v>
      </c>
      <c r="AC13" s="188">
        <v>5.4844948132055729</v>
      </c>
      <c r="AD13" s="188">
        <v>5.8261395579469744</v>
      </c>
      <c r="AE13" s="836">
        <v>5.5781714538789142</v>
      </c>
    </row>
    <row r="14" spans="1:35" ht="12.75" customHeight="1" x14ac:dyDescent="0.2">
      <c r="A14" s="484">
        <v>2014</v>
      </c>
      <c r="B14" s="188">
        <v>224</v>
      </c>
      <c r="C14" s="188">
        <v>157</v>
      </c>
      <c r="D14" s="835">
        <v>382</v>
      </c>
      <c r="E14" s="188">
        <v>2.8348304362511199</v>
      </c>
      <c r="F14" s="188">
        <v>4.4656855161209998</v>
      </c>
      <c r="G14" s="836">
        <v>3.5325547804344368</v>
      </c>
      <c r="H14" s="188">
        <v>45.3584681485926</v>
      </c>
      <c r="I14" s="188">
        <v>64.777969735244696</v>
      </c>
      <c r="J14" s="836">
        <v>53.888026148772717</v>
      </c>
      <c r="K14" s="188">
        <v>27.1877906781178</v>
      </c>
      <c r="L14" s="188">
        <v>23.385350283492301</v>
      </c>
      <c r="M14" s="836">
        <v>25.476367449839309</v>
      </c>
      <c r="N14" s="188">
        <v>8.5757450829183792</v>
      </c>
      <c r="O14" s="188">
        <v>4.6721490070818801</v>
      </c>
      <c r="P14" s="836">
        <v>6.8672126487935765</v>
      </c>
      <c r="Q14" s="675" t="s">
        <v>37</v>
      </c>
      <c r="R14" s="675" t="s">
        <v>37</v>
      </c>
      <c r="S14" s="675" t="s">
        <v>37</v>
      </c>
      <c r="T14" s="188">
        <v>2.8348304362511199</v>
      </c>
      <c r="U14" s="188">
        <v>2.2361390546475599</v>
      </c>
      <c r="V14" s="836">
        <v>2.5689888747343552</v>
      </c>
      <c r="W14" s="188">
        <v>35.706439229784699</v>
      </c>
      <c r="X14" s="188">
        <v>33.5394282402643</v>
      </c>
      <c r="Y14" s="836">
        <v>34.93090383743742</v>
      </c>
      <c r="Z14" s="675" t="s">
        <v>37</v>
      </c>
      <c r="AA14" s="675" t="s">
        <v>37</v>
      </c>
      <c r="AB14" s="675" t="s">
        <v>37</v>
      </c>
      <c r="AC14" s="188">
        <v>3.3676570426991801</v>
      </c>
      <c r="AD14" s="188">
        <v>2.5285239488707099</v>
      </c>
      <c r="AE14" s="836">
        <v>2.9965670220949594</v>
      </c>
    </row>
    <row r="15" spans="1:35" ht="12.75" customHeight="1" x14ac:dyDescent="0.2">
      <c r="A15" s="484">
        <v>2015</v>
      </c>
      <c r="B15" s="188">
        <v>187</v>
      </c>
      <c r="C15" s="188">
        <v>113</v>
      </c>
      <c r="D15" s="835">
        <v>305</v>
      </c>
      <c r="E15" s="188">
        <v>4.3148729886011203</v>
      </c>
      <c r="F15" s="188">
        <v>2.0549846142921302</v>
      </c>
      <c r="G15" s="836">
        <v>4.0817463627175181</v>
      </c>
      <c r="H15" s="188">
        <v>52.084855271477501</v>
      </c>
      <c r="I15" s="188">
        <v>62.424848225264903</v>
      </c>
      <c r="J15" s="836">
        <v>56.229322137764548</v>
      </c>
      <c r="K15" s="188">
        <v>22.681874312953301</v>
      </c>
      <c r="L15" s="188">
        <v>39.982050555544703</v>
      </c>
      <c r="M15" s="836">
        <v>29.464992815962908</v>
      </c>
      <c r="N15" s="836">
        <v>7.7375501549967929</v>
      </c>
      <c r="O15" s="836">
        <v>3.6948458268034647</v>
      </c>
      <c r="P15" s="836">
        <v>6.4902576120395032</v>
      </c>
      <c r="Q15" s="675" t="s">
        <v>37</v>
      </c>
      <c r="R15" s="675" t="s">
        <v>37</v>
      </c>
      <c r="S15" s="675" t="s">
        <v>37</v>
      </c>
      <c r="T15" s="836">
        <v>4.5724179792474988</v>
      </c>
      <c r="U15" s="188">
        <v>0</v>
      </c>
      <c r="V15" s="836">
        <v>3.1867804330221983</v>
      </c>
      <c r="W15" s="188">
        <v>46.483500335574099</v>
      </c>
      <c r="X15" s="188">
        <v>26.527478783483598</v>
      </c>
      <c r="Y15" s="836">
        <v>39.247672584564924</v>
      </c>
      <c r="Z15" s="675" t="s">
        <v>37</v>
      </c>
      <c r="AA15" s="675" t="s">
        <v>37</v>
      </c>
      <c r="AB15" s="675" t="s">
        <v>37</v>
      </c>
      <c r="AC15" s="188">
        <v>4.6301863446962104</v>
      </c>
      <c r="AD15" s="188">
        <v>2.99810165005831</v>
      </c>
      <c r="AE15" s="836">
        <v>3.9724095276627951</v>
      </c>
      <c r="AF15" s="188"/>
      <c r="AG15" s="188"/>
    </row>
    <row r="16" spans="1:35" ht="12.75" customHeight="1" x14ac:dyDescent="0.2">
      <c r="A16" s="484">
        <v>2016</v>
      </c>
      <c r="B16" s="188">
        <v>136</v>
      </c>
      <c r="C16" s="188">
        <v>102</v>
      </c>
      <c r="D16" s="835">
        <v>259</v>
      </c>
      <c r="E16" s="188">
        <v>4.767106731627436</v>
      </c>
      <c r="F16" s="357" t="s">
        <v>118</v>
      </c>
      <c r="G16" s="836">
        <v>3.6618634746219856</v>
      </c>
      <c r="H16" s="188">
        <v>55.28345939497563</v>
      </c>
      <c r="I16" s="188">
        <v>60.113850699038537</v>
      </c>
      <c r="J16" s="836">
        <v>54.246921194528767</v>
      </c>
      <c r="K16" s="188">
        <v>19.196842289208462</v>
      </c>
      <c r="L16" s="188">
        <v>28.027196286833988</v>
      </c>
      <c r="M16" s="836">
        <v>23.43429168101072</v>
      </c>
      <c r="N16" s="188">
        <v>6.0954218353057064</v>
      </c>
      <c r="O16" s="188">
        <v>3.9264516849465267</v>
      </c>
      <c r="P16" s="836">
        <v>6.6779003106193686</v>
      </c>
      <c r="Q16" s="675" t="s">
        <v>37</v>
      </c>
      <c r="R16" s="675" t="s">
        <v>37</v>
      </c>
      <c r="S16" s="675" t="s">
        <v>37</v>
      </c>
      <c r="T16" s="188">
        <v>1.2661271361723996</v>
      </c>
      <c r="U16" s="188">
        <v>0</v>
      </c>
      <c r="V16" s="836">
        <v>2.2095899225239295</v>
      </c>
      <c r="W16" s="188">
        <v>40.91689790306279</v>
      </c>
      <c r="X16" s="188">
        <v>40.403504370396817</v>
      </c>
      <c r="Y16" s="836">
        <v>41.258262907657198</v>
      </c>
      <c r="Z16" s="675" t="s">
        <v>37</v>
      </c>
      <c r="AA16" s="675" t="s">
        <v>37</v>
      </c>
      <c r="AB16" s="675" t="s">
        <v>37</v>
      </c>
      <c r="AC16" s="188">
        <v>6.265613780663565</v>
      </c>
      <c r="AD16" s="188">
        <v>0.74708285708327726</v>
      </c>
      <c r="AE16" s="836">
        <v>4.3567727646711099</v>
      </c>
      <c r="AF16" s="188"/>
      <c r="AG16" s="188"/>
    </row>
    <row r="17" spans="1:33" ht="12.75" customHeight="1" x14ac:dyDescent="0.2">
      <c r="A17" s="484">
        <v>2017</v>
      </c>
      <c r="B17" s="188">
        <v>199</v>
      </c>
      <c r="C17" s="188">
        <v>157</v>
      </c>
      <c r="D17" s="835">
        <v>378</v>
      </c>
      <c r="E17" s="971">
        <v>7.0351758793969852</v>
      </c>
      <c r="F17" s="835">
        <v>3.1847133757961785</v>
      </c>
      <c r="G17" s="836">
        <v>6.0846560846560847</v>
      </c>
      <c r="H17" s="835">
        <v>45.226130653266331</v>
      </c>
      <c r="I17" s="835">
        <v>57.324840764331206</v>
      </c>
      <c r="J17" s="836">
        <v>49.735449735449734</v>
      </c>
      <c r="K17" s="835">
        <v>21.105527638190953</v>
      </c>
      <c r="L17" s="835">
        <v>29.29936305732484</v>
      </c>
      <c r="M17" s="836">
        <v>23.809523809523807</v>
      </c>
      <c r="N17" s="835">
        <v>2.512562814070352</v>
      </c>
      <c r="O17" s="835">
        <v>1.910828025477707</v>
      </c>
      <c r="P17" s="836">
        <v>3.4391534391534391</v>
      </c>
      <c r="Q17" s="837" t="s">
        <v>37</v>
      </c>
      <c r="R17" s="837" t="s">
        <v>37</v>
      </c>
      <c r="S17" s="837" t="s">
        <v>37</v>
      </c>
      <c r="T17" s="835">
        <v>4.5226130653266337</v>
      </c>
      <c r="U17" s="835">
        <v>4.4585987261146496</v>
      </c>
      <c r="V17" s="836">
        <v>5.0264550264550261</v>
      </c>
      <c r="W17" s="835">
        <v>49.748743718592962</v>
      </c>
      <c r="X17" s="835">
        <v>42.038216560509554</v>
      </c>
      <c r="Y17" s="836">
        <v>47.089947089947088</v>
      </c>
      <c r="Z17" s="837" t="s">
        <v>37</v>
      </c>
      <c r="AA17" s="837" t="s">
        <v>37</v>
      </c>
      <c r="AB17" s="837" t="s">
        <v>37</v>
      </c>
      <c r="AC17" s="835">
        <v>1.0050251256281406</v>
      </c>
      <c r="AD17" s="835">
        <v>1.910828025477707</v>
      </c>
      <c r="AE17" s="836">
        <v>1.5873015873015872</v>
      </c>
      <c r="AF17" s="188"/>
      <c r="AG17" s="188"/>
    </row>
    <row r="18" spans="1:33" ht="12.75" customHeight="1" x14ac:dyDescent="0.2">
      <c r="A18" s="484">
        <v>2018</v>
      </c>
      <c r="B18" s="188">
        <v>194</v>
      </c>
      <c r="C18" s="188">
        <v>145</v>
      </c>
      <c r="D18" s="188">
        <v>351</v>
      </c>
      <c r="E18" s="971">
        <v>2.9</v>
      </c>
      <c r="F18" s="835">
        <v>2</v>
      </c>
      <c r="G18" s="836">
        <v>2.4</v>
      </c>
      <c r="H18" s="835">
        <v>44.7</v>
      </c>
      <c r="I18" s="835">
        <v>59.5</v>
      </c>
      <c r="J18" s="835">
        <v>50.6</v>
      </c>
      <c r="K18" s="835">
        <v>20.399999999999999</v>
      </c>
      <c r="L18" s="835">
        <v>30.3</v>
      </c>
      <c r="M18" s="836">
        <v>24.1</v>
      </c>
      <c r="N18" s="835">
        <v>3.1</v>
      </c>
      <c r="O18" s="835">
        <v>3.1</v>
      </c>
      <c r="P18" s="836">
        <v>3</v>
      </c>
      <c r="Q18" s="837" t="s">
        <v>37</v>
      </c>
      <c r="R18" s="837" t="s">
        <v>37</v>
      </c>
      <c r="S18" s="837" t="s">
        <v>37</v>
      </c>
      <c r="T18" s="835">
        <v>4.9000000000000004</v>
      </c>
      <c r="U18" s="835" t="s">
        <v>118</v>
      </c>
      <c r="V18" s="836">
        <v>3.4</v>
      </c>
      <c r="W18" s="835">
        <v>50.9</v>
      </c>
      <c r="X18" s="835">
        <v>31.5</v>
      </c>
      <c r="Y18" s="836">
        <v>42.9</v>
      </c>
      <c r="Z18" s="837" t="s">
        <v>37</v>
      </c>
      <c r="AA18" s="837" t="s">
        <v>37</v>
      </c>
      <c r="AB18" s="837" t="s">
        <v>37</v>
      </c>
      <c r="AC18" s="835">
        <v>3.1</v>
      </c>
      <c r="AD18" s="835">
        <v>5</v>
      </c>
      <c r="AE18" s="836">
        <v>3.8</v>
      </c>
      <c r="AF18" s="188"/>
      <c r="AG18" s="188"/>
    </row>
    <row r="19" spans="1:33" ht="6" customHeight="1" x14ac:dyDescent="0.2">
      <c r="A19" s="1090"/>
      <c r="B19" s="1090"/>
      <c r="C19" s="1090"/>
      <c r="D19" s="1090"/>
      <c r="E19" s="1090"/>
      <c r="F19" s="1090"/>
      <c r="G19" s="1090"/>
      <c r="H19" s="1090"/>
      <c r="I19" s="1090"/>
      <c r="J19" s="1090"/>
      <c r="K19" s="1090"/>
      <c r="L19" s="1090"/>
      <c r="M19" s="1090"/>
      <c r="N19" s="1090"/>
      <c r="O19" s="1090"/>
      <c r="P19" s="1090"/>
      <c r="Q19" s="1090"/>
      <c r="R19" s="1090"/>
      <c r="S19" s="1090"/>
      <c r="T19" s="1090"/>
      <c r="U19" s="1090"/>
      <c r="V19" s="1090"/>
      <c r="W19" s="1090"/>
      <c r="X19" s="1090"/>
      <c r="Y19" s="1090"/>
      <c r="Z19" s="1090"/>
      <c r="AA19" s="1090"/>
      <c r="AB19" s="1090"/>
      <c r="AC19" s="1090"/>
      <c r="AD19" s="1090"/>
      <c r="AE19" s="1090"/>
    </row>
    <row r="20" spans="1:33" ht="12.75" customHeight="1" x14ac:dyDescent="0.2">
      <c r="A20" s="1314" t="s">
        <v>161</v>
      </c>
      <c r="B20" s="1314"/>
      <c r="C20" s="1314"/>
      <c r="D20" s="1314"/>
      <c r="E20" s="1314"/>
      <c r="F20" s="1314"/>
      <c r="G20" s="1314"/>
      <c r="H20" s="1314"/>
      <c r="I20" s="1314"/>
      <c r="J20" s="1314"/>
      <c r="K20" s="1314"/>
      <c r="L20" s="1314"/>
      <c r="M20" s="1314"/>
      <c r="N20" s="1314"/>
      <c r="O20" s="1314"/>
      <c r="P20" s="1314"/>
      <c r="Q20" s="1314"/>
      <c r="R20" s="1314"/>
      <c r="S20" s="1314"/>
      <c r="T20" s="1314"/>
      <c r="U20" s="1314"/>
      <c r="V20" s="1314"/>
      <c r="W20" s="1314"/>
      <c r="X20" s="1314"/>
      <c r="Y20" s="1314"/>
      <c r="Z20" s="1314"/>
      <c r="AA20" s="1314"/>
      <c r="AB20" s="1314"/>
      <c r="AC20" s="1314"/>
      <c r="AD20" s="1314"/>
      <c r="AE20" s="1314"/>
    </row>
    <row r="21" spans="1:33" s="37" customFormat="1" ht="6" customHeight="1" x14ac:dyDescent="0.25">
      <c r="A21" s="521" t="s">
        <v>39</v>
      </c>
      <c r="B21" s="822"/>
      <c r="C21" s="822"/>
      <c r="D21" s="822"/>
      <c r="E21" s="822"/>
      <c r="F21" s="822"/>
      <c r="G21" s="822"/>
      <c r="H21" s="822"/>
      <c r="I21" s="822"/>
      <c r="J21" s="822"/>
      <c r="K21" s="822"/>
      <c r="L21" s="822"/>
      <c r="M21" s="822"/>
      <c r="N21" s="822"/>
      <c r="O21" s="86"/>
      <c r="P21" s="86"/>
    </row>
    <row r="22" spans="1:33" s="37" customFormat="1" ht="12.75" customHeight="1" x14ac:dyDescent="0.25">
      <c r="A22" s="1314" t="s">
        <v>194</v>
      </c>
      <c r="B22" s="1314"/>
      <c r="C22" s="1314"/>
      <c r="D22" s="1314"/>
      <c r="E22" s="1314"/>
      <c r="F22" s="1314"/>
      <c r="G22" s="1314"/>
      <c r="H22" s="1314"/>
      <c r="I22" s="1314"/>
      <c r="J22" s="1314"/>
      <c r="K22" s="1314"/>
      <c r="L22" s="1314"/>
      <c r="M22" s="1314"/>
      <c r="N22" s="1314"/>
      <c r="O22" s="1314"/>
      <c r="P22" s="1314"/>
      <c r="Q22" s="1314"/>
      <c r="R22" s="1314"/>
      <c r="S22" s="1314"/>
      <c r="T22" s="1314"/>
      <c r="U22" s="1314"/>
      <c r="V22" s="1314"/>
      <c r="W22" s="1314"/>
      <c r="X22" s="1314"/>
      <c r="Y22" s="1314"/>
      <c r="Z22" s="1314"/>
      <c r="AA22" s="1314"/>
      <c r="AB22" s="1314"/>
      <c r="AC22" s="1314"/>
      <c r="AD22" s="1314"/>
      <c r="AE22" s="1314"/>
    </row>
    <row r="24" spans="1:33" x14ac:dyDescent="0.2">
      <c r="G24" s="1245"/>
      <c r="H24" s="1246"/>
      <c r="J24" s="857"/>
      <c r="K24" s="856"/>
      <c r="M24" s="857"/>
      <c r="N24" s="856"/>
      <c r="P24" s="857"/>
      <c r="Q24" s="856"/>
      <c r="S24" s="857"/>
      <c r="T24" s="856"/>
      <c r="W24" s="465"/>
      <c r="AB24" s="857"/>
      <c r="AC24" s="856"/>
      <c r="AE24" s="857"/>
      <c r="AF24" s="856"/>
    </row>
    <row r="25" spans="1:33" x14ac:dyDescent="0.2">
      <c r="G25" s="1245"/>
      <c r="H25" s="1246"/>
      <c r="J25" s="857"/>
      <c r="K25" s="856"/>
      <c r="M25" s="857"/>
      <c r="N25" s="856"/>
      <c r="P25" s="857"/>
      <c r="Q25" s="856"/>
      <c r="S25" s="857"/>
      <c r="T25" s="856"/>
      <c r="AB25" s="857"/>
      <c r="AC25" s="856"/>
      <c r="AE25" s="857"/>
      <c r="AF25" s="856"/>
    </row>
    <row r="26" spans="1:33" x14ac:dyDescent="0.2">
      <c r="G26" s="1245"/>
      <c r="H26" s="1246"/>
      <c r="J26" s="857"/>
      <c r="K26" s="856"/>
      <c r="M26" s="857"/>
      <c r="N26" s="856"/>
      <c r="P26" s="857"/>
      <c r="Q26" s="856"/>
      <c r="S26" s="857"/>
      <c r="T26" s="856"/>
      <c r="AB26" s="857"/>
      <c r="AC26" s="856"/>
      <c r="AE26" s="857"/>
      <c r="AF26" s="856"/>
    </row>
    <row r="27" spans="1:33" x14ac:dyDescent="0.2">
      <c r="G27" s="1245"/>
      <c r="H27" s="1246"/>
      <c r="J27" s="857"/>
      <c r="K27" s="856"/>
      <c r="M27" s="857"/>
      <c r="N27" s="856"/>
      <c r="P27" s="857"/>
      <c r="Q27" s="856"/>
      <c r="S27" s="857"/>
      <c r="T27" s="856"/>
      <c r="AB27" s="857"/>
      <c r="AC27" s="856"/>
      <c r="AE27" s="857"/>
      <c r="AF27" s="856"/>
    </row>
    <row r="28" spans="1:33" x14ac:dyDescent="0.2">
      <c r="G28" s="1245"/>
      <c r="H28" s="1246"/>
      <c r="J28" s="857"/>
      <c r="K28" s="856"/>
      <c r="M28" s="857"/>
      <c r="N28" s="856"/>
      <c r="P28" s="857"/>
      <c r="Q28" s="856"/>
      <c r="S28" s="857"/>
      <c r="T28" s="856"/>
      <c r="AB28" s="857"/>
      <c r="AC28" s="856"/>
      <c r="AE28" s="857"/>
      <c r="AF28" s="856"/>
    </row>
    <row r="29" spans="1:33" x14ac:dyDescent="0.2">
      <c r="G29" s="1245"/>
      <c r="H29" s="1246"/>
      <c r="J29" s="857"/>
      <c r="K29" s="856"/>
      <c r="M29" s="857"/>
      <c r="N29" s="856"/>
      <c r="P29" s="857"/>
      <c r="Q29" s="856"/>
      <c r="S29" s="857"/>
      <c r="T29" s="856"/>
      <c r="AB29" s="857"/>
      <c r="AC29" s="856"/>
      <c r="AE29" s="857"/>
      <c r="AF29" s="856"/>
    </row>
    <row r="30" spans="1:33" x14ac:dyDescent="0.2">
      <c r="G30" s="746"/>
    </row>
    <row r="31" spans="1:33" x14ac:dyDescent="0.2">
      <c r="G31" s="746"/>
    </row>
    <row r="32" spans="1:33" x14ac:dyDescent="0.2">
      <c r="G32" s="746"/>
    </row>
    <row r="33" spans="7:7" x14ac:dyDescent="0.2">
      <c r="G33" s="746"/>
    </row>
  </sheetData>
  <mergeCells count="14">
    <mergeCell ref="Z3:AB3"/>
    <mergeCell ref="AC3:AE3"/>
    <mergeCell ref="A20:AE20"/>
    <mergeCell ref="A22:AE22"/>
    <mergeCell ref="O1:T1"/>
    <mergeCell ref="A2:AE2"/>
    <mergeCell ref="B3:D3"/>
    <mergeCell ref="E3:G3"/>
    <mergeCell ref="H3:J3"/>
    <mergeCell ref="K3:M3"/>
    <mergeCell ref="N3:P3"/>
    <mergeCell ref="Q3:S3"/>
    <mergeCell ref="T3:V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XFD58"/>
  <sheetViews>
    <sheetView zoomScaleNormal="100" workbookViewId="0">
      <pane ySplit="5" topLeftCell="A12" activePane="bottomLeft" state="frozen"/>
      <selection activeCell="A2" sqref="A2:XFD2"/>
      <selection pane="bottomLeft" activeCell="O1" sqref="O1:T1"/>
    </sheetView>
  </sheetViews>
  <sheetFormatPr defaultColWidth="8.85546875" defaultRowHeight="12.75" x14ac:dyDescent="0.2"/>
  <cols>
    <col min="1" max="7" width="6.7109375" style="3" customWidth="1"/>
    <col min="8" max="37" width="5.7109375" style="3" customWidth="1"/>
    <col min="38" max="16384" width="8.85546875" style="3"/>
  </cols>
  <sheetData>
    <row r="1" spans="1:37" s="74" customFormat="1" ht="30" customHeight="1" x14ac:dyDescent="0.25">
      <c r="A1" s="349"/>
      <c r="B1" s="116"/>
      <c r="C1" s="116"/>
      <c r="D1" s="116"/>
      <c r="E1" s="116"/>
      <c r="F1" s="116"/>
      <c r="G1" s="116"/>
      <c r="H1" s="117"/>
      <c r="I1" s="117"/>
      <c r="J1" s="117"/>
      <c r="K1" s="117"/>
      <c r="L1" s="522"/>
      <c r="M1" s="522"/>
      <c r="N1" s="117"/>
      <c r="O1" s="1311" t="s">
        <v>328</v>
      </c>
      <c r="P1" s="1312"/>
      <c r="Q1" s="1312"/>
      <c r="R1" s="1312"/>
      <c r="S1" s="1312"/>
      <c r="T1" s="1335"/>
    </row>
    <row r="2" spans="1:37" s="114" customFormat="1" ht="15" customHeight="1" x14ac:dyDescent="0.2">
      <c r="A2" s="1316" t="s">
        <v>467</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row>
    <row r="3" spans="1:37" s="18" customFormat="1" ht="15" customHeight="1" x14ac:dyDescent="0.2">
      <c r="A3" s="120"/>
      <c r="B3" s="1326" t="s">
        <v>20</v>
      </c>
      <c r="C3" s="1326"/>
      <c r="D3" s="1326"/>
      <c r="E3" s="1326"/>
      <c r="F3" s="1326"/>
      <c r="G3" s="1326"/>
      <c r="H3" s="1326" t="s">
        <v>21</v>
      </c>
      <c r="I3" s="1326"/>
      <c r="J3" s="1326"/>
      <c r="K3" s="1326"/>
      <c r="L3" s="1326"/>
      <c r="M3" s="1326"/>
      <c r="N3" s="1326" t="s">
        <v>131</v>
      </c>
      <c r="O3" s="1326"/>
      <c r="P3" s="1326"/>
      <c r="Q3" s="1326"/>
      <c r="R3" s="1326"/>
      <c r="S3" s="1326"/>
      <c r="T3" s="1326" t="s">
        <v>22</v>
      </c>
      <c r="U3" s="1326"/>
      <c r="V3" s="1326"/>
      <c r="W3" s="1326"/>
      <c r="X3" s="1326"/>
      <c r="Y3" s="1326"/>
      <c r="Z3" s="1326" t="s">
        <v>23</v>
      </c>
      <c r="AA3" s="1326"/>
      <c r="AB3" s="1326"/>
      <c r="AC3" s="1326"/>
      <c r="AD3" s="1326"/>
      <c r="AE3" s="1326"/>
      <c r="AF3" s="1326" t="s">
        <v>525</v>
      </c>
      <c r="AG3" s="1326"/>
      <c r="AH3" s="1326"/>
      <c r="AI3" s="1326"/>
      <c r="AJ3" s="1326"/>
      <c r="AK3" s="1326"/>
    </row>
    <row r="4" spans="1:37" s="18" customFormat="1" ht="15" customHeight="1" x14ac:dyDescent="0.2">
      <c r="A4" s="3" t="s">
        <v>39</v>
      </c>
      <c r="B4" s="1319" t="s">
        <v>28</v>
      </c>
      <c r="C4" s="1319"/>
      <c r="D4" s="1319" t="s">
        <v>29</v>
      </c>
      <c r="E4" s="1319"/>
      <c r="F4" s="1319" t="s">
        <v>382</v>
      </c>
      <c r="G4" s="1319"/>
      <c r="H4" s="1319" t="s">
        <v>28</v>
      </c>
      <c r="I4" s="1319"/>
      <c r="J4" s="1319" t="s">
        <v>29</v>
      </c>
      <c r="K4" s="1319"/>
      <c r="L4" s="1319" t="s">
        <v>382</v>
      </c>
      <c r="M4" s="1319"/>
      <c r="N4" s="1319" t="s">
        <v>28</v>
      </c>
      <c r="O4" s="1319"/>
      <c r="P4" s="1319" t="s">
        <v>29</v>
      </c>
      <c r="Q4" s="1319"/>
      <c r="R4" s="1319" t="s">
        <v>382</v>
      </c>
      <c r="S4" s="1319"/>
      <c r="T4" s="1319" t="s">
        <v>28</v>
      </c>
      <c r="U4" s="1319"/>
      <c r="V4" s="1319" t="s">
        <v>29</v>
      </c>
      <c r="W4" s="1319"/>
      <c r="X4" s="1319" t="s">
        <v>382</v>
      </c>
      <c r="Y4" s="1319"/>
      <c r="Z4" s="1319" t="s">
        <v>28</v>
      </c>
      <c r="AA4" s="1319"/>
      <c r="AB4" s="1319" t="s">
        <v>29</v>
      </c>
      <c r="AC4" s="1319"/>
      <c r="AD4" s="518" t="s">
        <v>382</v>
      </c>
      <c r="AE4" s="518"/>
      <c r="AF4" s="1319" t="s">
        <v>28</v>
      </c>
      <c r="AG4" s="1319"/>
      <c r="AH4" s="1319" t="s">
        <v>29</v>
      </c>
      <c r="AI4" s="1319"/>
      <c r="AJ4" s="1319" t="s">
        <v>382</v>
      </c>
      <c r="AK4" s="1319"/>
    </row>
    <row r="5" spans="1:37" s="18" customFormat="1" ht="15" customHeight="1" x14ac:dyDescent="0.2">
      <c r="A5" s="4"/>
      <c r="B5" s="108" t="s">
        <v>67</v>
      </c>
      <c r="C5" s="108" t="s">
        <v>30</v>
      </c>
      <c r="D5" s="108" t="s">
        <v>67</v>
      </c>
      <c r="E5" s="108" t="s">
        <v>30</v>
      </c>
      <c r="F5" s="620" t="s">
        <v>67</v>
      </c>
      <c r="G5" s="620" t="s">
        <v>30</v>
      </c>
      <c r="H5" s="108" t="s">
        <v>67</v>
      </c>
      <c r="I5" s="108" t="s">
        <v>30</v>
      </c>
      <c r="J5" s="108" t="s">
        <v>67</v>
      </c>
      <c r="K5" s="108" t="s">
        <v>30</v>
      </c>
      <c r="L5" s="620" t="s">
        <v>67</v>
      </c>
      <c r="M5" s="620" t="s">
        <v>30</v>
      </c>
      <c r="N5" s="108" t="s">
        <v>67</v>
      </c>
      <c r="O5" s="108" t="s">
        <v>30</v>
      </c>
      <c r="P5" s="108" t="s">
        <v>67</v>
      </c>
      <c r="Q5" s="108" t="s">
        <v>30</v>
      </c>
      <c r="R5" s="620" t="s">
        <v>67</v>
      </c>
      <c r="S5" s="620" t="s">
        <v>30</v>
      </c>
      <c r="T5" s="108" t="s">
        <v>67</v>
      </c>
      <c r="U5" s="108" t="s">
        <v>30</v>
      </c>
      <c r="V5" s="108" t="s">
        <v>67</v>
      </c>
      <c r="W5" s="108" t="s">
        <v>30</v>
      </c>
      <c r="X5" s="620" t="s">
        <v>67</v>
      </c>
      <c r="Y5" s="620" t="s">
        <v>30</v>
      </c>
      <c r="Z5" s="108" t="s">
        <v>67</v>
      </c>
      <c r="AA5" s="108" t="s">
        <v>30</v>
      </c>
      <c r="AB5" s="108" t="s">
        <v>67</v>
      </c>
      <c r="AC5" s="108" t="s">
        <v>30</v>
      </c>
      <c r="AD5" s="620" t="s">
        <v>67</v>
      </c>
      <c r="AE5" s="620" t="s">
        <v>30</v>
      </c>
      <c r="AF5" s="108" t="s">
        <v>67</v>
      </c>
      <c r="AG5" s="108" t="s">
        <v>30</v>
      </c>
      <c r="AH5" s="108" t="s">
        <v>67</v>
      </c>
      <c r="AI5" s="108" t="s">
        <v>30</v>
      </c>
      <c r="AJ5" s="620" t="s">
        <v>67</v>
      </c>
      <c r="AK5" s="620" t="s">
        <v>30</v>
      </c>
    </row>
    <row r="6" spans="1:37" s="18" customFormat="1" ht="6" customHeight="1" x14ac:dyDescent="0.2">
      <c r="A6" s="226"/>
      <c r="B6" s="284"/>
      <c r="C6" s="284"/>
      <c r="D6" s="284"/>
      <c r="E6" s="284"/>
      <c r="F6" s="517"/>
      <c r="G6" s="517"/>
      <c r="H6" s="284"/>
      <c r="I6" s="284"/>
      <c r="J6" s="284"/>
      <c r="K6" s="284"/>
      <c r="L6" s="517"/>
      <c r="M6" s="517"/>
      <c r="N6" s="284"/>
      <c r="O6" s="284"/>
      <c r="P6" s="284"/>
      <c r="Q6" s="284"/>
      <c r="R6" s="517"/>
      <c r="S6" s="517"/>
      <c r="T6" s="284"/>
      <c r="U6" s="284"/>
      <c r="V6" s="284"/>
      <c r="W6" s="284"/>
      <c r="X6" s="517"/>
      <c r="Y6" s="517"/>
      <c r="Z6" s="284"/>
      <c r="AA6" s="284"/>
      <c r="AB6" s="284"/>
      <c r="AC6" s="284"/>
      <c r="AD6" s="519"/>
      <c r="AE6" s="519"/>
      <c r="AF6" s="284"/>
      <c r="AG6" s="284"/>
      <c r="AH6" s="284"/>
      <c r="AI6" s="284"/>
      <c r="AJ6" s="517"/>
      <c r="AK6" s="517"/>
    </row>
    <row r="7" spans="1:37" x14ac:dyDescent="0.2">
      <c r="A7" s="5">
        <v>1977</v>
      </c>
      <c r="B7" s="154" t="s">
        <v>36</v>
      </c>
      <c r="C7" s="154" t="s">
        <v>36</v>
      </c>
      <c r="D7" s="154" t="s">
        <v>36</v>
      </c>
      <c r="E7" s="154" t="s">
        <v>36</v>
      </c>
      <c r="F7" s="154" t="s">
        <v>36</v>
      </c>
      <c r="G7" s="154" t="s">
        <v>36</v>
      </c>
      <c r="H7" s="154" t="s">
        <v>36</v>
      </c>
      <c r="I7" s="154" t="s">
        <v>36</v>
      </c>
      <c r="J7" s="154" t="s">
        <v>36</v>
      </c>
      <c r="K7" s="154" t="s">
        <v>36</v>
      </c>
      <c r="L7" s="154" t="s">
        <v>36</v>
      </c>
      <c r="M7" s="154" t="s">
        <v>36</v>
      </c>
      <c r="N7" s="155" t="s">
        <v>37</v>
      </c>
      <c r="O7" s="155" t="s">
        <v>37</v>
      </c>
      <c r="P7" s="155" t="s">
        <v>37</v>
      </c>
      <c r="Q7" s="155" t="s">
        <v>37</v>
      </c>
      <c r="R7" s="155" t="s">
        <v>37</v>
      </c>
      <c r="S7" s="155" t="s">
        <v>37</v>
      </c>
      <c r="T7" s="154" t="s">
        <v>36</v>
      </c>
      <c r="U7" s="154" t="s">
        <v>36</v>
      </c>
      <c r="V7" s="154" t="s">
        <v>36</v>
      </c>
      <c r="W7" s="154" t="s">
        <v>36</v>
      </c>
      <c r="X7" s="154" t="s">
        <v>36</v>
      </c>
      <c r="Y7" s="154" t="s">
        <v>36</v>
      </c>
      <c r="Z7" s="154" t="s">
        <v>36</v>
      </c>
      <c r="AA7" s="154" t="s">
        <v>36</v>
      </c>
      <c r="AB7" s="154" t="s">
        <v>36</v>
      </c>
      <c r="AC7" s="154" t="s">
        <v>36</v>
      </c>
      <c r="AD7" s="154" t="s">
        <v>36</v>
      </c>
      <c r="AE7" s="154" t="s">
        <v>36</v>
      </c>
      <c r="AF7" s="153">
        <v>4</v>
      </c>
      <c r="AG7" s="53">
        <v>100</v>
      </c>
      <c r="AH7" s="153">
        <v>3.5</v>
      </c>
      <c r="AI7" s="583">
        <v>100</v>
      </c>
      <c r="AJ7" s="154" t="s">
        <v>36</v>
      </c>
      <c r="AK7" s="583">
        <v>100</v>
      </c>
    </row>
    <row r="8" spans="1:37" x14ac:dyDescent="0.2">
      <c r="A8" s="5">
        <v>1978</v>
      </c>
      <c r="B8" s="154" t="s">
        <v>36</v>
      </c>
      <c r="C8" s="154" t="s">
        <v>36</v>
      </c>
      <c r="D8" s="154" t="s">
        <v>36</v>
      </c>
      <c r="E8" s="154" t="s">
        <v>36</v>
      </c>
      <c r="F8" s="154" t="s">
        <v>36</v>
      </c>
      <c r="G8" s="154" t="s">
        <v>36</v>
      </c>
      <c r="H8" s="154" t="s">
        <v>36</v>
      </c>
      <c r="I8" s="154" t="s">
        <v>36</v>
      </c>
      <c r="J8" s="154" t="s">
        <v>36</v>
      </c>
      <c r="K8" s="154" t="s">
        <v>36</v>
      </c>
      <c r="L8" s="154" t="s">
        <v>36</v>
      </c>
      <c r="M8" s="154" t="s">
        <v>36</v>
      </c>
      <c r="N8" s="155" t="s">
        <v>37</v>
      </c>
      <c r="O8" s="155" t="s">
        <v>37</v>
      </c>
      <c r="P8" s="155" t="s">
        <v>37</v>
      </c>
      <c r="Q8" s="155" t="s">
        <v>37</v>
      </c>
      <c r="R8" s="155" t="s">
        <v>37</v>
      </c>
      <c r="S8" s="155" t="s">
        <v>37</v>
      </c>
      <c r="T8" s="154" t="s">
        <v>36</v>
      </c>
      <c r="U8" s="154" t="s">
        <v>36</v>
      </c>
      <c r="V8" s="154" t="s">
        <v>36</v>
      </c>
      <c r="W8" s="154" t="s">
        <v>36</v>
      </c>
      <c r="X8" s="154" t="s">
        <v>36</v>
      </c>
      <c r="Y8" s="154" t="s">
        <v>36</v>
      </c>
      <c r="Z8" s="154" t="s">
        <v>36</v>
      </c>
      <c r="AA8" s="154" t="s">
        <v>36</v>
      </c>
      <c r="AB8" s="154" t="s">
        <v>36</v>
      </c>
      <c r="AC8" s="154" t="s">
        <v>36</v>
      </c>
      <c r="AD8" s="154" t="s">
        <v>36</v>
      </c>
      <c r="AE8" s="154" t="s">
        <v>36</v>
      </c>
      <c r="AF8" s="153">
        <v>3.7</v>
      </c>
      <c r="AG8" s="53">
        <v>100</v>
      </c>
      <c r="AH8" s="153">
        <v>2.9000000000000004</v>
      </c>
      <c r="AI8" s="583">
        <v>100</v>
      </c>
      <c r="AJ8" s="154" t="s">
        <v>36</v>
      </c>
      <c r="AK8" s="583">
        <v>100</v>
      </c>
    </row>
    <row r="9" spans="1:37" x14ac:dyDescent="0.2">
      <c r="A9" s="5">
        <v>1979</v>
      </c>
      <c r="B9" s="154" t="s">
        <v>36</v>
      </c>
      <c r="C9" s="154" t="s">
        <v>36</v>
      </c>
      <c r="D9" s="154" t="s">
        <v>36</v>
      </c>
      <c r="E9" s="154" t="s">
        <v>36</v>
      </c>
      <c r="F9" s="154" t="s">
        <v>36</v>
      </c>
      <c r="G9" s="154" t="s">
        <v>36</v>
      </c>
      <c r="H9" s="154" t="s">
        <v>36</v>
      </c>
      <c r="I9" s="154" t="s">
        <v>36</v>
      </c>
      <c r="J9" s="154" t="s">
        <v>36</v>
      </c>
      <c r="K9" s="154" t="s">
        <v>36</v>
      </c>
      <c r="L9" s="154" t="s">
        <v>36</v>
      </c>
      <c r="M9" s="154" t="s">
        <v>36</v>
      </c>
      <c r="N9" s="155" t="s">
        <v>37</v>
      </c>
      <c r="O9" s="155" t="s">
        <v>37</v>
      </c>
      <c r="P9" s="155" t="s">
        <v>37</v>
      </c>
      <c r="Q9" s="155" t="s">
        <v>37</v>
      </c>
      <c r="R9" s="155" t="s">
        <v>37</v>
      </c>
      <c r="S9" s="155" t="s">
        <v>37</v>
      </c>
      <c r="T9" s="154" t="s">
        <v>36</v>
      </c>
      <c r="U9" s="154" t="s">
        <v>36</v>
      </c>
      <c r="V9" s="154" t="s">
        <v>36</v>
      </c>
      <c r="W9" s="154" t="s">
        <v>36</v>
      </c>
      <c r="X9" s="154" t="s">
        <v>36</v>
      </c>
      <c r="Y9" s="154" t="s">
        <v>36</v>
      </c>
      <c r="Z9" s="154" t="s">
        <v>36</v>
      </c>
      <c r="AA9" s="154" t="s">
        <v>36</v>
      </c>
      <c r="AB9" s="154" t="s">
        <v>36</v>
      </c>
      <c r="AC9" s="154" t="s">
        <v>36</v>
      </c>
      <c r="AD9" s="154" t="s">
        <v>36</v>
      </c>
      <c r="AE9" s="154" t="s">
        <v>36</v>
      </c>
      <c r="AF9" s="153">
        <v>3.3000000000000003</v>
      </c>
      <c r="AG9" s="53">
        <v>100</v>
      </c>
      <c r="AH9" s="153">
        <v>2.7</v>
      </c>
      <c r="AI9" s="583">
        <v>100</v>
      </c>
      <c r="AJ9" s="154" t="s">
        <v>36</v>
      </c>
      <c r="AK9" s="583">
        <v>100</v>
      </c>
    </row>
    <row r="10" spans="1:37" x14ac:dyDescent="0.2">
      <c r="A10" s="5">
        <v>1980</v>
      </c>
      <c r="B10" s="154" t="s">
        <v>36</v>
      </c>
      <c r="C10" s="154" t="s">
        <v>36</v>
      </c>
      <c r="D10" s="154" t="s">
        <v>36</v>
      </c>
      <c r="E10" s="154" t="s">
        <v>36</v>
      </c>
      <c r="F10" s="154" t="s">
        <v>36</v>
      </c>
      <c r="G10" s="154" t="s">
        <v>36</v>
      </c>
      <c r="H10" s="154" t="s">
        <v>36</v>
      </c>
      <c r="I10" s="154" t="s">
        <v>36</v>
      </c>
      <c r="J10" s="154" t="s">
        <v>36</v>
      </c>
      <c r="K10" s="154" t="s">
        <v>36</v>
      </c>
      <c r="L10" s="154" t="s">
        <v>36</v>
      </c>
      <c r="M10" s="154" t="s">
        <v>36</v>
      </c>
      <c r="N10" s="155" t="s">
        <v>37</v>
      </c>
      <c r="O10" s="155" t="s">
        <v>37</v>
      </c>
      <c r="P10" s="155" t="s">
        <v>37</v>
      </c>
      <c r="Q10" s="155" t="s">
        <v>37</v>
      </c>
      <c r="R10" s="155" t="s">
        <v>37</v>
      </c>
      <c r="S10" s="155" t="s">
        <v>37</v>
      </c>
      <c r="T10" s="154" t="s">
        <v>36</v>
      </c>
      <c r="U10" s="154" t="s">
        <v>36</v>
      </c>
      <c r="V10" s="154" t="s">
        <v>36</v>
      </c>
      <c r="W10" s="154" t="s">
        <v>36</v>
      </c>
      <c r="X10" s="154" t="s">
        <v>36</v>
      </c>
      <c r="Y10" s="154" t="s">
        <v>36</v>
      </c>
      <c r="Z10" s="154" t="s">
        <v>36</v>
      </c>
      <c r="AA10" s="154" t="s">
        <v>36</v>
      </c>
      <c r="AB10" s="154" t="s">
        <v>36</v>
      </c>
      <c r="AC10" s="154" t="s">
        <v>36</v>
      </c>
      <c r="AD10" s="154" t="s">
        <v>36</v>
      </c>
      <c r="AE10" s="154" t="s">
        <v>36</v>
      </c>
      <c r="AF10" s="153">
        <v>2.7</v>
      </c>
      <c r="AG10" s="53">
        <v>100</v>
      </c>
      <c r="AH10" s="153">
        <v>2.1</v>
      </c>
      <c r="AI10" s="583">
        <v>100</v>
      </c>
      <c r="AJ10" s="154" t="s">
        <v>36</v>
      </c>
      <c r="AK10" s="583">
        <v>100</v>
      </c>
    </row>
    <row r="11" spans="1:37" x14ac:dyDescent="0.2">
      <c r="A11" s="5">
        <v>1981</v>
      </c>
      <c r="B11" s="154" t="s">
        <v>36</v>
      </c>
      <c r="C11" s="154" t="s">
        <v>36</v>
      </c>
      <c r="D11" s="154" t="s">
        <v>36</v>
      </c>
      <c r="E11" s="154" t="s">
        <v>36</v>
      </c>
      <c r="F11" s="154" t="s">
        <v>36</v>
      </c>
      <c r="G11" s="154" t="s">
        <v>36</v>
      </c>
      <c r="H11" s="154" t="s">
        <v>36</v>
      </c>
      <c r="I11" s="154" t="s">
        <v>36</v>
      </c>
      <c r="J11" s="154" t="s">
        <v>36</v>
      </c>
      <c r="K11" s="154" t="s">
        <v>36</v>
      </c>
      <c r="L11" s="154" t="s">
        <v>36</v>
      </c>
      <c r="M11" s="154" t="s">
        <v>36</v>
      </c>
      <c r="N11" s="155" t="s">
        <v>37</v>
      </c>
      <c r="O11" s="155" t="s">
        <v>37</v>
      </c>
      <c r="P11" s="155" t="s">
        <v>37</v>
      </c>
      <c r="Q11" s="155" t="s">
        <v>37</v>
      </c>
      <c r="R11" s="155" t="s">
        <v>37</v>
      </c>
      <c r="S11" s="155" t="s">
        <v>37</v>
      </c>
      <c r="T11" s="154" t="s">
        <v>36</v>
      </c>
      <c r="U11" s="154" t="s">
        <v>36</v>
      </c>
      <c r="V11" s="154" t="s">
        <v>36</v>
      </c>
      <c r="W11" s="154" t="s">
        <v>36</v>
      </c>
      <c r="X11" s="154" t="s">
        <v>36</v>
      </c>
      <c r="Y11" s="154" t="s">
        <v>36</v>
      </c>
      <c r="Z11" s="154" t="s">
        <v>36</v>
      </c>
      <c r="AA11" s="154" t="s">
        <v>36</v>
      </c>
      <c r="AB11" s="154" t="s">
        <v>36</v>
      </c>
      <c r="AC11" s="154" t="s">
        <v>36</v>
      </c>
      <c r="AD11" s="154" t="s">
        <v>36</v>
      </c>
      <c r="AE11" s="154" t="s">
        <v>36</v>
      </c>
      <c r="AF11" s="153">
        <v>2.3000000000000003</v>
      </c>
      <c r="AG11" s="53">
        <v>100</v>
      </c>
      <c r="AH11" s="153">
        <v>1.6</v>
      </c>
      <c r="AI11" s="583">
        <v>100</v>
      </c>
      <c r="AJ11" s="154" t="s">
        <v>36</v>
      </c>
      <c r="AK11" s="583">
        <v>100</v>
      </c>
    </row>
    <row r="12" spans="1:37" x14ac:dyDescent="0.2">
      <c r="A12" s="5">
        <v>1982</v>
      </c>
      <c r="B12" s="154" t="s">
        <v>36</v>
      </c>
      <c r="C12" s="154" t="s">
        <v>36</v>
      </c>
      <c r="D12" s="154" t="s">
        <v>36</v>
      </c>
      <c r="E12" s="154" t="s">
        <v>36</v>
      </c>
      <c r="F12" s="154" t="s">
        <v>36</v>
      </c>
      <c r="G12" s="154" t="s">
        <v>36</v>
      </c>
      <c r="H12" s="154" t="s">
        <v>36</v>
      </c>
      <c r="I12" s="154" t="s">
        <v>36</v>
      </c>
      <c r="J12" s="154" t="s">
        <v>36</v>
      </c>
      <c r="K12" s="154" t="s">
        <v>36</v>
      </c>
      <c r="L12" s="154" t="s">
        <v>36</v>
      </c>
      <c r="M12" s="154" t="s">
        <v>36</v>
      </c>
      <c r="N12" s="155" t="s">
        <v>37</v>
      </c>
      <c r="O12" s="155" t="s">
        <v>37</v>
      </c>
      <c r="P12" s="155" t="s">
        <v>37</v>
      </c>
      <c r="Q12" s="155" t="s">
        <v>37</v>
      </c>
      <c r="R12" s="155" t="s">
        <v>37</v>
      </c>
      <c r="S12" s="155" t="s">
        <v>37</v>
      </c>
      <c r="T12" s="154" t="s">
        <v>36</v>
      </c>
      <c r="U12" s="154" t="s">
        <v>36</v>
      </c>
      <c r="V12" s="154" t="s">
        <v>36</v>
      </c>
      <c r="W12" s="154" t="s">
        <v>36</v>
      </c>
      <c r="X12" s="154" t="s">
        <v>36</v>
      </c>
      <c r="Y12" s="154" t="s">
        <v>36</v>
      </c>
      <c r="Z12" s="154" t="s">
        <v>36</v>
      </c>
      <c r="AA12" s="154" t="s">
        <v>36</v>
      </c>
      <c r="AB12" s="154" t="s">
        <v>36</v>
      </c>
      <c r="AC12" s="154" t="s">
        <v>36</v>
      </c>
      <c r="AD12" s="154" t="s">
        <v>36</v>
      </c>
      <c r="AE12" s="154" t="s">
        <v>36</v>
      </c>
      <c r="AF12" s="153">
        <v>2.5</v>
      </c>
      <c r="AG12" s="53">
        <v>100</v>
      </c>
      <c r="AH12" s="153">
        <v>1.6</v>
      </c>
      <c r="AI12" s="583">
        <v>100</v>
      </c>
      <c r="AJ12" s="154" t="s">
        <v>36</v>
      </c>
      <c r="AK12" s="583">
        <v>100</v>
      </c>
    </row>
    <row r="13" spans="1:37" x14ac:dyDescent="0.2">
      <c r="A13" s="5">
        <v>1983</v>
      </c>
      <c r="B13" s="154" t="s">
        <v>36</v>
      </c>
      <c r="C13" s="154" t="s">
        <v>36</v>
      </c>
      <c r="D13" s="154" t="s">
        <v>36</v>
      </c>
      <c r="E13" s="154" t="s">
        <v>36</v>
      </c>
      <c r="F13" s="154" t="s">
        <v>36</v>
      </c>
      <c r="G13" s="154" t="s">
        <v>36</v>
      </c>
      <c r="H13" s="154" t="s">
        <v>36</v>
      </c>
      <c r="I13" s="154" t="s">
        <v>36</v>
      </c>
      <c r="J13" s="154" t="s">
        <v>36</v>
      </c>
      <c r="K13" s="154" t="s">
        <v>36</v>
      </c>
      <c r="L13" s="154" t="s">
        <v>36</v>
      </c>
      <c r="M13" s="154" t="s">
        <v>36</v>
      </c>
      <c r="N13" s="155" t="s">
        <v>37</v>
      </c>
      <c r="O13" s="155" t="s">
        <v>37</v>
      </c>
      <c r="P13" s="155" t="s">
        <v>37</v>
      </c>
      <c r="Q13" s="155" t="s">
        <v>37</v>
      </c>
      <c r="R13" s="155" t="s">
        <v>37</v>
      </c>
      <c r="S13" s="155" t="s">
        <v>37</v>
      </c>
      <c r="T13" s="154" t="s">
        <v>36</v>
      </c>
      <c r="U13" s="154" t="s">
        <v>36</v>
      </c>
      <c r="V13" s="154" t="s">
        <v>36</v>
      </c>
      <c r="W13" s="154" t="s">
        <v>36</v>
      </c>
      <c r="X13" s="154" t="s">
        <v>36</v>
      </c>
      <c r="Y13" s="154" t="s">
        <v>36</v>
      </c>
      <c r="Z13" s="154" t="s">
        <v>36</v>
      </c>
      <c r="AA13" s="154" t="s">
        <v>36</v>
      </c>
      <c r="AB13" s="154" t="s">
        <v>36</v>
      </c>
      <c r="AC13" s="154" t="s">
        <v>36</v>
      </c>
      <c r="AD13" s="154" t="s">
        <v>36</v>
      </c>
      <c r="AE13" s="154" t="s">
        <v>36</v>
      </c>
      <c r="AF13" s="154" t="s">
        <v>36</v>
      </c>
      <c r="AG13" s="154" t="s">
        <v>36</v>
      </c>
      <c r="AH13" s="154" t="s">
        <v>36</v>
      </c>
      <c r="AI13" s="154" t="s">
        <v>36</v>
      </c>
      <c r="AJ13" s="154" t="s">
        <v>36</v>
      </c>
      <c r="AK13" s="154" t="s">
        <v>36</v>
      </c>
    </row>
    <row r="14" spans="1:37" x14ac:dyDescent="0.2">
      <c r="A14" s="5">
        <v>1984</v>
      </c>
      <c r="B14" s="154" t="s">
        <v>36</v>
      </c>
      <c r="C14" s="154" t="s">
        <v>36</v>
      </c>
      <c r="D14" s="154" t="s">
        <v>36</v>
      </c>
      <c r="E14" s="154" t="s">
        <v>36</v>
      </c>
      <c r="F14" s="154" t="s">
        <v>36</v>
      </c>
      <c r="G14" s="154" t="s">
        <v>36</v>
      </c>
      <c r="H14" s="154" t="s">
        <v>36</v>
      </c>
      <c r="I14" s="154" t="s">
        <v>36</v>
      </c>
      <c r="J14" s="154" t="s">
        <v>36</v>
      </c>
      <c r="K14" s="154" t="s">
        <v>36</v>
      </c>
      <c r="L14" s="154" t="s">
        <v>36</v>
      </c>
      <c r="M14" s="154" t="s">
        <v>36</v>
      </c>
      <c r="N14" s="155" t="s">
        <v>37</v>
      </c>
      <c r="O14" s="155" t="s">
        <v>37</v>
      </c>
      <c r="P14" s="155" t="s">
        <v>37</v>
      </c>
      <c r="Q14" s="155" t="s">
        <v>37</v>
      </c>
      <c r="R14" s="155" t="s">
        <v>37</v>
      </c>
      <c r="S14" s="155" t="s">
        <v>37</v>
      </c>
      <c r="T14" s="154" t="s">
        <v>36</v>
      </c>
      <c r="U14" s="154" t="s">
        <v>36</v>
      </c>
      <c r="V14" s="154" t="s">
        <v>36</v>
      </c>
      <c r="W14" s="154" t="s">
        <v>36</v>
      </c>
      <c r="X14" s="154" t="s">
        <v>36</v>
      </c>
      <c r="Y14" s="154" t="s">
        <v>36</v>
      </c>
      <c r="Z14" s="154" t="s">
        <v>36</v>
      </c>
      <c r="AA14" s="154" t="s">
        <v>36</v>
      </c>
      <c r="AB14" s="154" t="s">
        <v>36</v>
      </c>
      <c r="AC14" s="154" t="s">
        <v>36</v>
      </c>
      <c r="AD14" s="154" t="s">
        <v>36</v>
      </c>
      <c r="AE14" s="154" t="s">
        <v>36</v>
      </c>
      <c r="AF14" s="154" t="s">
        <v>36</v>
      </c>
      <c r="AG14" s="154" t="s">
        <v>36</v>
      </c>
      <c r="AH14" s="154" t="s">
        <v>36</v>
      </c>
      <c r="AI14" s="154" t="s">
        <v>36</v>
      </c>
      <c r="AJ14" s="154" t="s">
        <v>36</v>
      </c>
      <c r="AK14" s="154" t="s">
        <v>36</v>
      </c>
    </row>
    <row r="15" spans="1:37" x14ac:dyDescent="0.2">
      <c r="A15" s="5">
        <v>1985</v>
      </c>
      <c r="B15" s="154" t="s">
        <v>36</v>
      </c>
      <c r="C15" s="154" t="s">
        <v>36</v>
      </c>
      <c r="D15" s="154" t="s">
        <v>36</v>
      </c>
      <c r="E15" s="154" t="s">
        <v>36</v>
      </c>
      <c r="F15" s="154" t="s">
        <v>36</v>
      </c>
      <c r="G15" s="154" t="s">
        <v>36</v>
      </c>
      <c r="H15" s="154" t="s">
        <v>36</v>
      </c>
      <c r="I15" s="154" t="s">
        <v>36</v>
      </c>
      <c r="J15" s="154" t="s">
        <v>36</v>
      </c>
      <c r="K15" s="154" t="s">
        <v>36</v>
      </c>
      <c r="L15" s="154" t="s">
        <v>36</v>
      </c>
      <c r="M15" s="154" t="s">
        <v>36</v>
      </c>
      <c r="N15" s="155" t="s">
        <v>37</v>
      </c>
      <c r="O15" s="155" t="s">
        <v>37</v>
      </c>
      <c r="P15" s="155" t="s">
        <v>37</v>
      </c>
      <c r="Q15" s="155" t="s">
        <v>37</v>
      </c>
      <c r="R15" s="155" t="s">
        <v>37</v>
      </c>
      <c r="S15" s="155" t="s">
        <v>37</v>
      </c>
      <c r="T15" s="154" t="s">
        <v>36</v>
      </c>
      <c r="U15" s="154" t="s">
        <v>36</v>
      </c>
      <c r="V15" s="154" t="s">
        <v>36</v>
      </c>
      <c r="W15" s="154" t="s">
        <v>36</v>
      </c>
      <c r="X15" s="154" t="s">
        <v>36</v>
      </c>
      <c r="Y15" s="154" t="s">
        <v>36</v>
      </c>
      <c r="Z15" s="154" t="s">
        <v>36</v>
      </c>
      <c r="AA15" s="154" t="s">
        <v>36</v>
      </c>
      <c r="AB15" s="154" t="s">
        <v>36</v>
      </c>
      <c r="AC15" s="154" t="s">
        <v>36</v>
      </c>
      <c r="AD15" s="154" t="s">
        <v>36</v>
      </c>
      <c r="AE15" s="154" t="s">
        <v>36</v>
      </c>
      <c r="AF15" s="154" t="s">
        <v>36</v>
      </c>
      <c r="AG15" s="154" t="s">
        <v>36</v>
      </c>
      <c r="AH15" s="154" t="s">
        <v>36</v>
      </c>
      <c r="AI15" s="154" t="s">
        <v>36</v>
      </c>
      <c r="AJ15" s="154" t="s">
        <v>36</v>
      </c>
      <c r="AK15" s="154" t="s">
        <v>36</v>
      </c>
    </row>
    <row r="16" spans="1:37" x14ac:dyDescent="0.2">
      <c r="A16" s="5">
        <v>1986</v>
      </c>
      <c r="B16" s="154" t="s">
        <v>36</v>
      </c>
      <c r="C16" s="154" t="s">
        <v>36</v>
      </c>
      <c r="D16" s="154" t="s">
        <v>36</v>
      </c>
      <c r="E16" s="154" t="s">
        <v>36</v>
      </c>
      <c r="F16" s="154" t="s">
        <v>36</v>
      </c>
      <c r="G16" s="154" t="s">
        <v>36</v>
      </c>
      <c r="H16" s="154" t="s">
        <v>36</v>
      </c>
      <c r="I16" s="154" t="s">
        <v>36</v>
      </c>
      <c r="J16" s="154" t="s">
        <v>36</v>
      </c>
      <c r="K16" s="154" t="s">
        <v>36</v>
      </c>
      <c r="L16" s="154" t="s">
        <v>36</v>
      </c>
      <c r="M16" s="154" t="s">
        <v>36</v>
      </c>
      <c r="N16" s="155" t="s">
        <v>37</v>
      </c>
      <c r="O16" s="155" t="s">
        <v>37</v>
      </c>
      <c r="P16" s="155" t="s">
        <v>37</v>
      </c>
      <c r="Q16" s="155" t="s">
        <v>37</v>
      </c>
      <c r="R16" s="155" t="s">
        <v>37</v>
      </c>
      <c r="S16" s="155" t="s">
        <v>37</v>
      </c>
      <c r="T16" s="154" t="s">
        <v>36</v>
      </c>
      <c r="U16" s="154" t="s">
        <v>36</v>
      </c>
      <c r="V16" s="154" t="s">
        <v>36</v>
      </c>
      <c r="W16" s="154" t="s">
        <v>36</v>
      </c>
      <c r="X16" s="154" t="s">
        <v>36</v>
      </c>
      <c r="Y16" s="154" t="s">
        <v>36</v>
      </c>
      <c r="Z16" s="154" t="s">
        <v>36</v>
      </c>
      <c r="AA16" s="154" t="s">
        <v>36</v>
      </c>
      <c r="AB16" s="154" t="s">
        <v>36</v>
      </c>
      <c r="AC16" s="154" t="s">
        <v>36</v>
      </c>
      <c r="AD16" s="154" t="s">
        <v>36</v>
      </c>
      <c r="AE16" s="154" t="s">
        <v>36</v>
      </c>
      <c r="AF16" s="153">
        <v>2.3000000000000003</v>
      </c>
      <c r="AG16" s="53">
        <v>100</v>
      </c>
      <c r="AH16" s="153">
        <v>1.3</v>
      </c>
      <c r="AI16" s="583">
        <v>100</v>
      </c>
      <c r="AJ16" s="154" t="s">
        <v>36</v>
      </c>
      <c r="AK16" s="583">
        <v>100</v>
      </c>
    </row>
    <row r="17" spans="1:40" x14ac:dyDescent="0.2">
      <c r="A17" s="5">
        <v>1987</v>
      </c>
      <c r="B17" s="154" t="s">
        <v>36</v>
      </c>
      <c r="C17" s="154" t="s">
        <v>36</v>
      </c>
      <c r="D17" s="154" t="s">
        <v>36</v>
      </c>
      <c r="E17" s="154" t="s">
        <v>36</v>
      </c>
      <c r="F17" s="154" t="s">
        <v>36</v>
      </c>
      <c r="G17" s="154" t="s">
        <v>36</v>
      </c>
      <c r="H17" s="154" t="s">
        <v>36</v>
      </c>
      <c r="I17" s="154" t="s">
        <v>36</v>
      </c>
      <c r="J17" s="154" t="s">
        <v>36</v>
      </c>
      <c r="K17" s="154" t="s">
        <v>36</v>
      </c>
      <c r="L17" s="154" t="s">
        <v>36</v>
      </c>
      <c r="M17" s="154" t="s">
        <v>36</v>
      </c>
      <c r="N17" s="155" t="s">
        <v>37</v>
      </c>
      <c r="O17" s="155" t="s">
        <v>37</v>
      </c>
      <c r="P17" s="155" t="s">
        <v>37</v>
      </c>
      <c r="Q17" s="155" t="s">
        <v>37</v>
      </c>
      <c r="R17" s="155" t="s">
        <v>37</v>
      </c>
      <c r="S17" s="155" t="s">
        <v>37</v>
      </c>
      <c r="T17" s="154" t="s">
        <v>36</v>
      </c>
      <c r="U17" s="154" t="s">
        <v>36</v>
      </c>
      <c r="V17" s="154" t="s">
        <v>36</v>
      </c>
      <c r="W17" s="154" t="s">
        <v>36</v>
      </c>
      <c r="X17" s="154" t="s">
        <v>36</v>
      </c>
      <c r="Y17" s="154" t="s">
        <v>36</v>
      </c>
      <c r="Z17" s="154" t="s">
        <v>36</v>
      </c>
      <c r="AA17" s="154" t="s">
        <v>36</v>
      </c>
      <c r="AB17" s="154" t="s">
        <v>36</v>
      </c>
      <c r="AC17" s="154" t="s">
        <v>36</v>
      </c>
      <c r="AD17" s="154" t="s">
        <v>36</v>
      </c>
      <c r="AE17" s="154" t="s">
        <v>36</v>
      </c>
      <c r="AF17" s="153">
        <v>2.3000000000000003</v>
      </c>
      <c r="AG17" s="53">
        <v>100</v>
      </c>
      <c r="AH17" s="153">
        <v>1.4000000000000001</v>
      </c>
      <c r="AI17" s="583">
        <v>100</v>
      </c>
      <c r="AJ17" s="154" t="s">
        <v>36</v>
      </c>
      <c r="AK17" s="583">
        <v>100</v>
      </c>
    </row>
    <row r="18" spans="1:40" x14ac:dyDescent="0.2">
      <c r="A18" s="5">
        <v>1988</v>
      </c>
      <c r="B18" s="154" t="s">
        <v>36</v>
      </c>
      <c r="C18" s="154" t="s">
        <v>36</v>
      </c>
      <c r="D18" s="154" t="s">
        <v>36</v>
      </c>
      <c r="E18" s="154" t="s">
        <v>36</v>
      </c>
      <c r="F18" s="154" t="s">
        <v>36</v>
      </c>
      <c r="G18" s="154" t="s">
        <v>36</v>
      </c>
      <c r="H18" s="154" t="s">
        <v>36</v>
      </c>
      <c r="I18" s="154" t="s">
        <v>36</v>
      </c>
      <c r="J18" s="154" t="s">
        <v>36</v>
      </c>
      <c r="K18" s="154" t="s">
        <v>36</v>
      </c>
      <c r="L18" s="154" t="s">
        <v>36</v>
      </c>
      <c r="M18" s="154" t="s">
        <v>36</v>
      </c>
      <c r="N18" s="155" t="s">
        <v>37</v>
      </c>
      <c r="O18" s="155" t="s">
        <v>37</v>
      </c>
      <c r="P18" s="155" t="s">
        <v>37</v>
      </c>
      <c r="Q18" s="155" t="s">
        <v>37</v>
      </c>
      <c r="R18" s="155" t="s">
        <v>37</v>
      </c>
      <c r="S18" s="155" t="s">
        <v>37</v>
      </c>
      <c r="T18" s="154" t="s">
        <v>36</v>
      </c>
      <c r="U18" s="154" t="s">
        <v>36</v>
      </c>
      <c r="V18" s="154" t="s">
        <v>36</v>
      </c>
      <c r="W18" s="154" t="s">
        <v>36</v>
      </c>
      <c r="X18" s="154" t="s">
        <v>36</v>
      </c>
      <c r="Y18" s="154" t="s">
        <v>36</v>
      </c>
      <c r="Z18" s="154" t="s">
        <v>36</v>
      </c>
      <c r="AA18" s="154" t="s">
        <v>36</v>
      </c>
      <c r="AB18" s="154" t="s">
        <v>36</v>
      </c>
      <c r="AC18" s="154" t="s">
        <v>36</v>
      </c>
      <c r="AD18" s="154" t="s">
        <v>36</v>
      </c>
      <c r="AE18" s="154" t="s">
        <v>36</v>
      </c>
      <c r="AF18" s="153">
        <v>2.2000000000000002</v>
      </c>
      <c r="AG18" s="53">
        <v>100</v>
      </c>
      <c r="AH18" s="153">
        <v>1.4000000000000001</v>
      </c>
      <c r="AI18" s="583">
        <v>100</v>
      </c>
      <c r="AJ18" s="154" t="s">
        <v>36</v>
      </c>
      <c r="AK18" s="583">
        <v>100</v>
      </c>
    </row>
    <row r="19" spans="1:40" x14ac:dyDescent="0.2">
      <c r="A19" s="3" t="s">
        <v>204</v>
      </c>
      <c r="B19" s="154" t="s">
        <v>36</v>
      </c>
      <c r="C19" s="154" t="s">
        <v>36</v>
      </c>
      <c r="D19" s="154" t="s">
        <v>36</v>
      </c>
      <c r="E19" s="154" t="s">
        <v>36</v>
      </c>
      <c r="F19" s="154" t="s">
        <v>36</v>
      </c>
      <c r="G19" s="154" t="s">
        <v>36</v>
      </c>
      <c r="H19" s="154" t="s">
        <v>36</v>
      </c>
      <c r="I19" s="154" t="s">
        <v>36</v>
      </c>
      <c r="J19" s="154" t="s">
        <v>36</v>
      </c>
      <c r="K19" s="154" t="s">
        <v>36</v>
      </c>
      <c r="L19" s="154" t="s">
        <v>36</v>
      </c>
      <c r="M19" s="154" t="s">
        <v>36</v>
      </c>
      <c r="N19" s="155" t="s">
        <v>37</v>
      </c>
      <c r="O19" s="155" t="s">
        <v>37</v>
      </c>
      <c r="P19" s="155" t="s">
        <v>37</v>
      </c>
      <c r="Q19" s="155" t="s">
        <v>37</v>
      </c>
      <c r="R19" s="155" t="s">
        <v>37</v>
      </c>
      <c r="S19" s="155" t="s">
        <v>37</v>
      </c>
      <c r="T19" s="154" t="s">
        <v>36</v>
      </c>
      <c r="U19" s="154" t="s">
        <v>36</v>
      </c>
      <c r="V19" s="154" t="s">
        <v>36</v>
      </c>
      <c r="W19" s="154" t="s">
        <v>36</v>
      </c>
      <c r="X19" s="154" t="s">
        <v>36</v>
      </c>
      <c r="Y19" s="154" t="s">
        <v>36</v>
      </c>
      <c r="Z19" s="154" t="s">
        <v>36</v>
      </c>
      <c r="AA19" s="154" t="s">
        <v>36</v>
      </c>
      <c r="AB19" s="154" t="s">
        <v>36</v>
      </c>
      <c r="AC19" s="154" t="s">
        <v>36</v>
      </c>
      <c r="AD19" s="154" t="s">
        <v>36</v>
      </c>
      <c r="AE19" s="154" t="s">
        <v>36</v>
      </c>
      <c r="AF19" s="153">
        <v>2.3000000000000003</v>
      </c>
      <c r="AG19" s="53">
        <v>100</v>
      </c>
      <c r="AH19" s="153">
        <v>1.4000000000000001</v>
      </c>
      <c r="AI19" s="583">
        <v>100</v>
      </c>
      <c r="AJ19" s="154" t="s">
        <v>36</v>
      </c>
      <c r="AK19" s="583">
        <v>100</v>
      </c>
      <c r="AN19" s="941"/>
    </row>
    <row r="20" spans="1:40" s="18" customFormat="1" ht="12.75" customHeight="1" x14ac:dyDescent="0.2">
      <c r="A20" s="5" t="s">
        <v>205</v>
      </c>
      <c r="B20" s="957">
        <v>0.88879870386937021</v>
      </c>
      <c r="C20" s="81">
        <v>31.645231079511611</v>
      </c>
      <c r="D20" s="957">
        <v>0.54277312479556505</v>
      </c>
      <c r="E20" s="52">
        <v>36.66617715364513</v>
      </c>
      <c r="F20" s="1094">
        <v>0.71997901042559909</v>
      </c>
      <c r="G20" s="52">
        <v>33.341654795749356</v>
      </c>
      <c r="H20" s="957">
        <v>0.18445077817942324</v>
      </c>
      <c r="I20" s="52">
        <v>6.5672772393483019</v>
      </c>
      <c r="J20" s="957">
        <v>0.19516734566736293</v>
      </c>
      <c r="K20" s="52">
        <v>13.184220337993963</v>
      </c>
      <c r="L20" s="1094">
        <v>0.18961313438792107</v>
      </c>
      <c r="M20" s="52">
        <v>8.7808333020222076</v>
      </c>
      <c r="N20" s="155" t="s">
        <v>37</v>
      </c>
      <c r="O20" s="155" t="s">
        <v>37</v>
      </c>
      <c r="P20" s="155" t="s">
        <v>37</v>
      </c>
      <c r="Q20" s="155" t="s">
        <v>37</v>
      </c>
      <c r="R20" s="155" t="s">
        <v>37</v>
      </c>
      <c r="S20" s="155" t="s">
        <v>37</v>
      </c>
      <c r="T20" s="957">
        <v>0.84813676611909095</v>
      </c>
      <c r="U20" s="52">
        <v>30.197483225417727</v>
      </c>
      <c r="V20" s="957">
        <v>0.40277885141862063</v>
      </c>
      <c r="W20" s="52">
        <v>27.209086163614572</v>
      </c>
      <c r="X20" s="1094">
        <v>0.63029421215573944</v>
      </c>
      <c r="Y20" s="52">
        <v>29.188423186160527</v>
      </c>
      <c r="Z20" s="957">
        <v>0.89391910873585845</v>
      </c>
      <c r="AA20" s="52">
        <v>31.827540520912969</v>
      </c>
      <c r="AB20" s="957">
        <v>0.34495843167249979</v>
      </c>
      <c r="AC20" s="52">
        <v>23.303119459187368</v>
      </c>
      <c r="AD20" s="1094">
        <v>0.62558566467915699</v>
      </c>
      <c r="AE20" s="52">
        <v>28.970374101006218</v>
      </c>
      <c r="AF20" s="51">
        <v>2.8086339506770552</v>
      </c>
      <c r="AG20" s="53">
        <v>100</v>
      </c>
      <c r="AH20" s="51">
        <v>1.4803101030171231</v>
      </c>
      <c r="AI20" s="108">
        <v>100</v>
      </c>
      <c r="AJ20" s="51">
        <v>2.1593979508101304</v>
      </c>
      <c r="AK20" s="583">
        <v>100</v>
      </c>
      <c r="AM20" s="51"/>
    </row>
    <row r="21" spans="1:40" s="18" customFormat="1" ht="12.75" customHeight="1" x14ac:dyDescent="0.2">
      <c r="A21" s="5">
        <v>1990</v>
      </c>
      <c r="B21" s="957">
        <v>0.98321124599910303</v>
      </c>
      <c r="C21" s="81">
        <v>32.915535491018495</v>
      </c>
      <c r="D21" s="957">
        <v>0.7094323338527434</v>
      </c>
      <c r="E21" s="52">
        <v>38.316761623247125</v>
      </c>
      <c r="F21" s="1094">
        <v>0.8495604226453044</v>
      </c>
      <c r="G21" s="52">
        <v>34.915861336070705</v>
      </c>
      <c r="H21" s="957">
        <v>0.17874837376005312</v>
      </c>
      <c r="I21" s="52">
        <v>5.9840634089596598</v>
      </c>
      <c r="J21" s="957">
        <v>0.24436919001823959</v>
      </c>
      <c r="K21" s="52">
        <v>13.198490617342557</v>
      </c>
      <c r="L21" s="1094">
        <v>0.21058458029890992</v>
      </c>
      <c r="M21" s="52">
        <v>8.6547605199603215</v>
      </c>
      <c r="N21" s="155" t="s">
        <v>37</v>
      </c>
      <c r="O21" s="155" t="s">
        <v>37</v>
      </c>
      <c r="P21" s="155" t="s">
        <v>37</v>
      </c>
      <c r="Q21" s="155" t="s">
        <v>37</v>
      </c>
      <c r="R21" s="155" t="s">
        <v>37</v>
      </c>
      <c r="S21" s="155" t="s">
        <v>37</v>
      </c>
      <c r="T21" s="957">
        <v>0.90063162051982792</v>
      </c>
      <c r="U21" s="52">
        <v>30.150969275610723</v>
      </c>
      <c r="V21" s="957">
        <v>0.51214638266354429</v>
      </c>
      <c r="W21" s="52">
        <v>27.661258057065989</v>
      </c>
      <c r="X21" s="1094">
        <v>0.71103759583405635</v>
      </c>
      <c r="Y21" s="52">
        <v>29.222747951901916</v>
      </c>
      <c r="Z21" s="957">
        <v>0.93233743860350349</v>
      </c>
      <c r="AA21" s="52">
        <v>31.212403412630302</v>
      </c>
      <c r="AB21" s="957">
        <v>0.38878625261706179</v>
      </c>
      <c r="AC21" s="52">
        <v>20.998521568676718</v>
      </c>
      <c r="AD21" s="1094">
        <v>0.6670607052145926</v>
      </c>
      <c r="AE21" s="52">
        <v>27.41535324055268</v>
      </c>
      <c r="AF21" s="51">
        <v>2.9870735241946385</v>
      </c>
      <c r="AG21" s="53">
        <v>100</v>
      </c>
      <c r="AH21" s="51">
        <v>1.8514934556012281</v>
      </c>
      <c r="AI21" s="108">
        <v>100</v>
      </c>
      <c r="AJ21" s="51">
        <v>2.4331647283970761</v>
      </c>
      <c r="AK21" s="583">
        <v>100</v>
      </c>
      <c r="AM21" s="51"/>
    </row>
    <row r="22" spans="1:40" s="18" customFormat="1" ht="12.75" customHeight="1" x14ac:dyDescent="0.2">
      <c r="A22" s="523">
        <v>1991</v>
      </c>
      <c r="B22" s="957">
        <v>1.1391286135373642</v>
      </c>
      <c r="C22" s="81">
        <v>34.764685940669239</v>
      </c>
      <c r="D22" s="957">
        <v>0.66962329798749975</v>
      </c>
      <c r="E22" s="52">
        <v>39.618800299382045</v>
      </c>
      <c r="F22" s="1094">
        <v>0.90960277152661506</v>
      </c>
      <c r="G22" s="52">
        <v>36.36865806825648</v>
      </c>
      <c r="H22" s="957">
        <v>0.20709548211897832</v>
      </c>
      <c r="I22" s="52">
        <v>6.3202778949083189</v>
      </c>
      <c r="J22" s="957">
        <v>0.21829016808924781</v>
      </c>
      <c r="K22" s="52">
        <v>12.915313136264103</v>
      </c>
      <c r="L22" s="1094">
        <v>0.21217818704747365</v>
      </c>
      <c r="M22" s="52">
        <v>8.4835228913397653</v>
      </c>
      <c r="N22" s="155" t="s">
        <v>37</v>
      </c>
      <c r="O22" s="155" t="s">
        <v>37</v>
      </c>
      <c r="P22" s="155" t="s">
        <v>37</v>
      </c>
      <c r="Q22" s="155" t="s">
        <v>37</v>
      </c>
      <c r="R22" s="155" t="s">
        <v>37</v>
      </c>
      <c r="S22" s="155" t="s">
        <v>37</v>
      </c>
      <c r="T22" s="957">
        <v>0.93863614676268536</v>
      </c>
      <c r="U22" s="52">
        <v>28.64592326711346</v>
      </c>
      <c r="V22" s="957">
        <v>0.44404024006319076</v>
      </c>
      <c r="W22" s="52">
        <v>26.271997478023266</v>
      </c>
      <c r="X22" s="1094">
        <v>0.69704829935692603</v>
      </c>
      <c r="Y22" s="52">
        <v>27.870090164550426</v>
      </c>
      <c r="Z22" s="957">
        <v>1.0133503252214127</v>
      </c>
      <c r="AA22" s="52">
        <v>30.926100341558943</v>
      </c>
      <c r="AB22" s="957">
        <v>0.3710487020329295</v>
      </c>
      <c r="AC22" s="52">
        <v>21.953394500114854</v>
      </c>
      <c r="AD22" s="1094">
        <v>0.69901033601091211</v>
      </c>
      <c r="AE22" s="52">
        <v>27.948538298636965</v>
      </c>
      <c r="AF22" s="51">
        <v>3.2766831706216051</v>
      </c>
      <c r="AG22" s="53">
        <v>100</v>
      </c>
      <c r="AH22" s="51">
        <v>1.6901655096253487</v>
      </c>
      <c r="AI22" s="519">
        <v>100</v>
      </c>
      <c r="AJ22" s="51">
        <v>2.5010622328145242</v>
      </c>
      <c r="AK22" s="583">
        <v>100</v>
      </c>
      <c r="AM22" s="51"/>
    </row>
    <row r="23" spans="1:40" s="18" customFormat="1" ht="12.75" customHeight="1" x14ac:dyDescent="0.2">
      <c r="A23" s="5">
        <v>1992</v>
      </c>
      <c r="B23" s="957">
        <v>1.1710914722450581</v>
      </c>
      <c r="C23" s="81">
        <v>35.022749940994217</v>
      </c>
      <c r="D23" s="957">
        <v>0.72143630105292611</v>
      </c>
      <c r="E23" s="52">
        <v>44.25649110373012</v>
      </c>
      <c r="F23" s="1094">
        <v>0.95237242736567784</v>
      </c>
      <c r="G23" s="52">
        <v>37.949669526323966</v>
      </c>
      <c r="H23" s="957">
        <v>0.19800714684435636</v>
      </c>
      <c r="I23" s="52">
        <v>5.9216166753953408</v>
      </c>
      <c r="J23" s="957">
        <v>0.18514741784865393</v>
      </c>
      <c r="K23" s="52">
        <v>11.357863527159036</v>
      </c>
      <c r="L23" s="1094">
        <v>0.19174943744927908</v>
      </c>
      <c r="M23" s="52">
        <v>7.6407375664862887</v>
      </c>
      <c r="N23" s="155" t="s">
        <v>37</v>
      </c>
      <c r="O23" s="155" t="s">
        <v>37</v>
      </c>
      <c r="P23" s="155" t="s">
        <v>37</v>
      </c>
      <c r="Q23" s="155" t="s">
        <v>37</v>
      </c>
      <c r="R23" s="155" t="s">
        <v>37</v>
      </c>
      <c r="S23" s="155" t="s">
        <v>37</v>
      </c>
      <c r="T23" s="957">
        <v>0.89366442729339368</v>
      </c>
      <c r="U23" s="52">
        <v>26.725995799676454</v>
      </c>
      <c r="V23" s="957">
        <v>0.3912328837511565</v>
      </c>
      <c r="W23" s="52">
        <v>24.000171067008036</v>
      </c>
      <c r="X23" s="1094">
        <v>0.64905362675807843</v>
      </c>
      <c r="Y23" s="52">
        <v>25.863170680469004</v>
      </c>
      <c r="Z23" s="957">
        <v>1.1023378767984635</v>
      </c>
      <c r="AA23" s="52">
        <v>32.966599727335691</v>
      </c>
      <c r="AB23" s="957">
        <v>0.34517493959480661</v>
      </c>
      <c r="AC23" s="52">
        <v>21.174747681968171</v>
      </c>
      <c r="AD23" s="1094">
        <v>0.73376953986974836</v>
      </c>
      <c r="AE23" s="52">
        <v>29.238888848939482</v>
      </c>
      <c r="AF23" s="51">
        <v>3.3438021692131388</v>
      </c>
      <c r="AG23" s="53">
        <v>100</v>
      </c>
      <c r="AH23" s="51">
        <v>1.6301253964350566</v>
      </c>
      <c r="AI23" s="108">
        <v>100</v>
      </c>
      <c r="AJ23" s="51">
        <v>2.5095671167967888</v>
      </c>
      <c r="AK23" s="583">
        <v>100</v>
      </c>
      <c r="AM23" s="51"/>
    </row>
    <row r="24" spans="1:40" s="18" customFormat="1" ht="12.75" customHeight="1" x14ac:dyDescent="0.2">
      <c r="A24" s="5">
        <v>1993</v>
      </c>
      <c r="B24" s="957">
        <v>1.2024872699756104</v>
      </c>
      <c r="C24" s="81">
        <v>37.619809629865223</v>
      </c>
      <c r="D24" s="957">
        <v>0.69844818480401938</v>
      </c>
      <c r="E24" s="52">
        <v>41.324368074818601</v>
      </c>
      <c r="F24" s="1094">
        <v>0.95780926223959095</v>
      </c>
      <c r="G24" s="52">
        <v>38.85929655782661</v>
      </c>
      <c r="H24" s="957">
        <v>0.18250381080284031</v>
      </c>
      <c r="I24" s="52">
        <v>5.7096310210976684</v>
      </c>
      <c r="J24" s="957">
        <v>0.17932691999518269</v>
      </c>
      <c r="K24" s="52">
        <v>10.610052125318131</v>
      </c>
      <c r="L24" s="1094">
        <v>0.18072182126779485</v>
      </c>
      <c r="M24" s="52">
        <v>7.3320682143905591</v>
      </c>
      <c r="N24" s="155" t="s">
        <v>37</v>
      </c>
      <c r="O24" s="155" t="s">
        <v>37</v>
      </c>
      <c r="P24" s="155" t="s">
        <v>37</v>
      </c>
      <c r="Q24" s="155" t="s">
        <v>37</v>
      </c>
      <c r="R24" s="155" t="s">
        <v>37</v>
      </c>
      <c r="S24" s="155" t="s">
        <v>37</v>
      </c>
      <c r="T24" s="957">
        <v>0.87922759886053248</v>
      </c>
      <c r="U24" s="52">
        <v>27.50663205867253</v>
      </c>
      <c r="V24" s="957">
        <v>0.42815515462632714</v>
      </c>
      <c r="W24" s="52">
        <v>25.332217318130535</v>
      </c>
      <c r="X24" s="1094">
        <v>0.66027306525550955</v>
      </c>
      <c r="Y24" s="52">
        <v>26.787950235431008</v>
      </c>
      <c r="Z24" s="957">
        <v>0.99470420217090305</v>
      </c>
      <c r="AA24" s="52">
        <v>31.119317150405536</v>
      </c>
      <c r="AB24" s="957">
        <v>0.41843625923128069</v>
      </c>
      <c r="AC24" s="52">
        <v>24.757189392904767</v>
      </c>
      <c r="AD24" s="1094">
        <v>0.71441214596571356</v>
      </c>
      <c r="AE24" s="52">
        <v>28.984427838671877</v>
      </c>
      <c r="AF24" s="51">
        <v>3.1964204013966948</v>
      </c>
      <c r="AG24" s="53">
        <v>100</v>
      </c>
      <c r="AH24" s="51">
        <v>1.6901605937190978</v>
      </c>
      <c r="AI24" s="108">
        <v>100</v>
      </c>
      <c r="AJ24" s="51">
        <v>2.4648136921734358</v>
      </c>
      <c r="AK24" s="583">
        <v>100</v>
      </c>
      <c r="AM24" s="51"/>
    </row>
    <row r="25" spans="1:40" s="18" customFormat="1" ht="12.75" customHeight="1" x14ac:dyDescent="0.2">
      <c r="A25" s="5">
        <v>1994</v>
      </c>
      <c r="B25" s="957">
        <v>1.1372179615182785</v>
      </c>
      <c r="C25" s="81">
        <v>32.964018743423225</v>
      </c>
      <c r="D25" s="957">
        <v>0.71660611104864824</v>
      </c>
      <c r="E25" s="52">
        <v>38.261469944974543</v>
      </c>
      <c r="F25" s="1094">
        <v>0.9322068492538319</v>
      </c>
      <c r="G25" s="52">
        <v>34.778312346221121</v>
      </c>
      <c r="H25" s="957">
        <v>0.17671988689855067</v>
      </c>
      <c r="I25" s="52">
        <v>5.122498818328614</v>
      </c>
      <c r="J25" s="957">
        <v>0.18051095432323752</v>
      </c>
      <c r="K25" s="52">
        <v>9.6379508171796147</v>
      </c>
      <c r="L25" s="1094">
        <v>0.17846029428012908</v>
      </c>
      <c r="M25" s="52">
        <v>6.6579084468653988</v>
      </c>
      <c r="N25" s="155" t="s">
        <v>37</v>
      </c>
      <c r="O25" s="155" t="s">
        <v>37</v>
      </c>
      <c r="P25" s="155" t="s">
        <v>37</v>
      </c>
      <c r="Q25" s="155" t="s">
        <v>37</v>
      </c>
      <c r="R25" s="155" t="s">
        <v>37</v>
      </c>
      <c r="S25" s="155" t="s">
        <v>37</v>
      </c>
      <c r="T25" s="957">
        <v>0.88770256040106821</v>
      </c>
      <c r="U25" s="52">
        <v>25.731429532275524</v>
      </c>
      <c r="V25" s="957">
        <v>0.4152103849545955</v>
      </c>
      <c r="W25" s="52">
        <v>22.169165766021599</v>
      </c>
      <c r="X25" s="1094">
        <v>0.6571364677612882</v>
      </c>
      <c r="Y25" s="52">
        <v>24.516122519575667</v>
      </c>
      <c r="Z25" s="957">
        <v>1.3083186160383142</v>
      </c>
      <c r="AA25" s="52">
        <v>37.923635433859907</v>
      </c>
      <c r="AB25" s="957">
        <v>0.59172847657450378</v>
      </c>
      <c r="AC25" s="52">
        <v>31.593927225808933</v>
      </c>
      <c r="AD25" s="1094">
        <v>0.95737199536311612</v>
      </c>
      <c r="AE25" s="52">
        <v>35.717161178245384</v>
      </c>
      <c r="AF25" s="51">
        <v>3.4498765771548081</v>
      </c>
      <c r="AG25" s="53">
        <v>100</v>
      </c>
      <c r="AH25" s="51">
        <v>1.8729184008853559</v>
      </c>
      <c r="AI25" s="108">
        <v>100</v>
      </c>
      <c r="AJ25" s="51">
        <v>2.6804257779205378</v>
      </c>
      <c r="AK25" s="583">
        <v>100</v>
      </c>
      <c r="AM25" s="51"/>
    </row>
    <row r="26" spans="1:40" s="18" customFormat="1" ht="12.75" customHeight="1" x14ac:dyDescent="0.2">
      <c r="A26" s="5">
        <v>1995</v>
      </c>
      <c r="B26" s="957">
        <v>1.0261912960486044</v>
      </c>
      <c r="C26" s="81">
        <v>34.632276774575224</v>
      </c>
      <c r="D26" s="957">
        <v>0.70424921842245269</v>
      </c>
      <c r="E26" s="52">
        <v>36.112280963205464</v>
      </c>
      <c r="F26" s="1094">
        <v>0.869059355018169</v>
      </c>
      <c r="G26" s="52">
        <v>35.203227945519636</v>
      </c>
      <c r="H26" s="957">
        <v>0.15487412120677957</v>
      </c>
      <c r="I26" s="52">
        <v>5.2267481233813324</v>
      </c>
      <c r="J26" s="957">
        <v>0.22090634458124103</v>
      </c>
      <c r="K26" s="52">
        <v>11.327569521400726</v>
      </c>
      <c r="L26" s="1094">
        <v>0.18706827450021069</v>
      </c>
      <c r="M26" s="52">
        <v>7.577626396379193</v>
      </c>
      <c r="N26" s="155" t="s">
        <v>37</v>
      </c>
      <c r="O26" s="155" t="s">
        <v>37</v>
      </c>
      <c r="P26" s="155" t="s">
        <v>37</v>
      </c>
      <c r="Q26" s="155" t="s">
        <v>37</v>
      </c>
      <c r="R26" s="155" t="s">
        <v>37</v>
      </c>
      <c r="S26" s="155" t="s">
        <v>37</v>
      </c>
      <c r="T26" s="957">
        <v>0.62092379664830633</v>
      </c>
      <c r="U26" s="52">
        <v>20.955161931548574</v>
      </c>
      <c r="V26" s="957">
        <v>0.36475307958698955</v>
      </c>
      <c r="W26" s="52">
        <v>18.70369941161707</v>
      </c>
      <c r="X26" s="1094">
        <v>0.49575648158964936</v>
      </c>
      <c r="Y26" s="52">
        <v>20.08174508000592</v>
      </c>
      <c r="Z26" s="957">
        <v>1.1962446519936092</v>
      </c>
      <c r="AA26" s="52">
        <v>40.37129922800073</v>
      </c>
      <c r="AB26" s="957">
        <v>0.68322543095337374</v>
      </c>
      <c r="AC26" s="52">
        <v>35.034229472151239</v>
      </c>
      <c r="AD26" s="1094">
        <v>0.9457909279157658</v>
      </c>
      <c r="AE26" s="52">
        <v>38.311415016673003</v>
      </c>
      <c r="AF26" s="51">
        <v>2.9631066496961229</v>
      </c>
      <c r="AG26" s="53">
        <v>100</v>
      </c>
      <c r="AH26" s="51">
        <v>1.9501654274899085</v>
      </c>
      <c r="AI26" s="108">
        <v>100</v>
      </c>
      <c r="AJ26" s="51">
        <v>2.4686922357322505</v>
      </c>
      <c r="AK26" s="583">
        <v>100</v>
      </c>
      <c r="AM26" s="51"/>
    </row>
    <row r="27" spans="1:40" s="18" customFormat="1" ht="12.75" customHeight="1" x14ac:dyDescent="0.2">
      <c r="A27" s="5">
        <v>1996</v>
      </c>
      <c r="B27" s="957">
        <v>0.68099923424594411</v>
      </c>
      <c r="C27" s="81">
        <v>24.552986402459869</v>
      </c>
      <c r="D27" s="957">
        <v>0.39283221569105975</v>
      </c>
      <c r="E27" s="52">
        <v>24.677384488601071</v>
      </c>
      <c r="F27" s="1094">
        <v>0.53514911758126937</v>
      </c>
      <c r="G27" s="52">
        <v>24.351757641883722</v>
      </c>
      <c r="H27" s="957">
        <v>0.17010003965128825</v>
      </c>
      <c r="I27" s="52">
        <v>6.1328467795422332</v>
      </c>
      <c r="J27" s="957">
        <v>0.20526835459886689</v>
      </c>
      <c r="K27" s="52">
        <v>12.894782829528573</v>
      </c>
      <c r="L27" s="1094">
        <v>0.18718676426190267</v>
      </c>
      <c r="M27" s="52">
        <v>8.5178627177349941</v>
      </c>
      <c r="N27" s="155" t="s">
        <v>37</v>
      </c>
      <c r="O27" s="155" t="s">
        <v>37</v>
      </c>
      <c r="P27" s="155" t="s">
        <v>37</v>
      </c>
      <c r="Q27" s="155" t="s">
        <v>37</v>
      </c>
      <c r="R27" s="155" t="s">
        <v>37</v>
      </c>
      <c r="S27" s="155" t="s">
        <v>37</v>
      </c>
      <c r="T27" s="957">
        <v>0.77842717047878651</v>
      </c>
      <c r="U27" s="52">
        <v>28.065687552841457</v>
      </c>
      <c r="V27" s="957">
        <v>0.40073725604974303</v>
      </c>
      <c r="W27" s="52">
        <v>25.173972376602983</v>
      </c>
      <c r="X27" s="1094">
        <v>0.59392436233693013</v>
      </c>
      <c r="Y27" s="52">
        <v>27.026302864159813</v>
      </c>
      <c r="Z27" s="957">
        <v>1.314923053838907</v>
      </c>
      <c r="AA27" s="52">
        <v>47.408699213790598</v>
      </c>
      <c r="AB27" s="957">
        <v>0.66653998838164508</v>
      </c>
      <c r="AC27" s="52">
        <v>41.871473146330054</v>
      </c>
      <c r="AD27" s="1094">
        <v>0.99891044597476797</v>
      </c>
      <c r="AE27" s="52">
        <v>45.455041010376753</v>
      </c>
      <c r="AF27" s="51">
        <v>2.7735902390175942</v>
      </c>
      <c r="AG27" s="53">
        <v>100</v>
      </c>
      <c r="AH27" s="51">
        <v>1.5918713584598727</v>
      </c>
      <c r="AI27" s="108">
        <v>100</v>
      </c>
      <c r="AJ27" s="51">
        <v>2.1975790226363023</v>
      </c>
      <c r="AK27" s="583">
        <v>100</v>
      </c>
      <c r="AM27" s="51"/>
    </row>
    <row r="28" spans="1:40" s="18" customFormat="1" ht="12.75" customHeight="1" x14ac:dyDescent="0.2">
      <c r="A28" s="5">
        <v>1997</v>
      </c>
      <c r="B28" s="1093">
        <v>0.96517458285697078</v>
      </c>
      <c r="C28" s="81">
        <v>30.20677021950857</v>
      </c>
      <c r="D28" s="957">
        <v>0.70945771114788514</v>
      </c>
      <c r="E28" s="52">
        <v>36.087507180580658</v>
      </c>
      <c r="F28" s="1094">
        <v>0.84034413495918237</v>
      </c>
      <c r="G28" s="52">
        <v>32.391510406664239</v>
      </c>
      <c r="H28" s="957">
        <v>0.15622932383877328</v>
      </c>
      <c r="I28" s="52">
        <v>4.8894607986650147</v>
      </c>
      <c r="J28" s="957">
        <v>0.21155027334629958</v>
      </c>
      <c r="K28" s="52">
        <v>10.760785158126257</v>
      </c>
      <c r="L28" s="1094">
        <v>0.18324306281372829</v>
      </c>
      <c r="M28" s="52">
        <v>7.0632010496130988</v>
      </c>
      <c r="N28" s="155" t="s">
        <v>37</v>
      </c>
      <c r="O28" s="155" t="s">
        <v>37</v>
      </c>
      <c r="P28" s="155" t="s">
        <v>37</v>
      </c>
      <c r="Q28" s="155" t="s">
        <v>37</v>
      </c>
      <c r="R28" s="155" t="s">
        <v>37</v>
      </c>
      <c r="S28" s="155" t="s">
        <v>37</v>
      </c>
      <c r="T28" s="957">
        <v>0.81210978680121126</v>
      </c>
      <c r="U28" s="52">
        <v>25.416348667517248</v>
      </c>
      <c r="V28" s="957">
        <v>0.42070153565199353</v>
      </c>
      <c r="W28" s="52">
        <v>21.399541438711562</v>
      </c>
      <c r="X28" s="1094">
        <v>0.62075478803993633</v>
      </c>
      <c r="Y28" s="52">
        <v>23.927322557869591</v>
      </c>
      <c r="Z28" s="957">
        <v>1.2742513672808633</v>
      </c>
      <c r="AA28" s="52">
        <v>39.879850689200794</v>
      </c>
      <c r="AB28" s="957">
        <v>0.63559652004018652</v>
      </c>
      <c r="AC28" s="52">
        <v>32.330459758891976</v>
      </c>
      <c r="AD28" s="1094">
        <v>0.96247789397943917</v>
      </c>
      <c r="AE28" s="52">
        <v>37.099220928737232</v>
      </c>
      <c r="AF28" s="51">
        <v>3.1952260233158851</v>
      </c>
      <c r="AG28" s="53">
        <v>100</v>
      </c>
      <c r="AH28" s="51">
        <v>1.9659371527043497</v>
      </c>
      <c r="AI28" s="108">
        <v>100</v>
      </c>
      <c r="AJ28" s="51">
        <v>2.5943345166957381</v>
      </c>
      <c r="AK28" s="583">
        <v>100</v>
      </c>
      <c r="AM28" s="51"/>
    </row>
    <row r="29" spans="1:40" s="18" customFormat="1" ht="12.75" customHeight="1" x14ac:dyDescent="0.2">
      <c r="A29" s="5">
        <v>1998</v>
      </c>
      <c r="B29" s="1093">
        <v>1.0980172874315808</v>
      </c>
      <c r="C29" s="81">
        <v>28.056024756506716</v>
      </c>
      <c r="D29" s="957">
        <v>0.84057759242201036</v>
      </c>
      <c r="E29" s="52">
        <v>32.181576523659913</v>
      </c>
      <c r="F29" s="1094">
        <v>0.97311579300525375</v>
      </c>
      <c r="G29" s="52">
        <v>29.652188238106909</v>
      </c>
      <c r="H29" s="957">
        <v>0.17231116764518478</v>
      </c>
      <c r="I29" s="52">
        <v>4.402814455302571</v>
      </c>
      <c r="J29" s="957">
        <v>0.2112858837722722</v>
      </c>
      <c r="K29" s="52">
        <v>8.089095995760033</v>
      </c>
      <c r="L29" s="1094">
        <v>0.1911463427437867</v>
      </c>
      <c r="M29" s="52">
        <v>5.8244942449863863</v>
      </c>
      <c r="N29" s="957">
        <v>0.57387385249645184</v>
      </c>
      <c r="O29" s="52">
        <v>14.6633565764834</v>
      </c>
      <c r="P29" s="957">
        <v>0.57636181886901316</v>
      </c>
      <c r="Q29" s="52">
        <v>22.06605570558305</v>
      </c>
      <c r="R29" s="1094">
        <v>0.57508182842230082</v>
      </c>
      <c r="S29" s="52">
        <v>17.523541135870456</v>
      </c>
      <c r="T29" s="957">
        <v>0.82673186396531606</v>
      </c>
      <c r="U29" s="52">
        <v>21.124266355277356</v>
      </c>
      <c r="V29" s="957">
        <v>0.43938418335285589</v>
      </c>
      <c r="W29" s="52">
        <v>16.821856598762096</v>
      </c>
      <c r="X29" s="1094">
        <v>0.63864942800819535</v>
      </c>
      <c r="Y29" s="52">
        <v>19.460534084000912</v>
      </c>
      <c r="Z29" s="957">
        <v>1.263146165901823</v>
      </c>
      <c r="AA29" s="52">
        <v>32.275320714234503</v>
      </c>
      <c r="AB29" s="957">
        <v>0.5600094577039687</v>
      </c>
      <c r="AC29" s="52">
        <v>21.440004325056595</v>
      </c>
      <c r="AD29" s="1094">
        <v>0.92180197408619335</v>
      </c>
      <c r="AE29" s="52">
        <v>28.088584986838029</v>
      </c>
      <c r="AF29" s="51">
        <v>3.9136595328849295</v>
      </c>
      <c r="AG29" s="53">
        <v>100</v>
      </c>
      <c r="AH29" s="51">
        <v>2.6119838840213969</v>
      </c>
      <c r="AI29" s="108">
        <v>100</v>
      </c>
      <c r="AJ29" s="51">
        <v>3.281767217957539</v>
      </c>
      <c r="AK29" s="583">
        <v>100</v>
      </c>
      <c r="AM29" s="51"/>
    </row>
    <row r="30" spans="1:40" s="18" customFormat="1" ht="12.75" customHeight="1" x14ac:dyDescent="0.2">
      <c r="A30" s="5">
        <v>1999</v>
      </c>
      <c r="B30" s="1093">
        <v>1.4477945781857704</v>
      </c>
      <c r="C30" s="81">
        <v>32.386143882880695</v>
      </c>
      <c r="D30" s="1093">
        <v>0.97247069106053385</v>
      </c>
      <c r="E30" s="52">
        <v>36.532904475869763</v>
      </c>
      <c r="F30" s="1094">
        <v>1.2175884059032731</v>
      </c>
      <c r="G30" s="52">
        <v>33.889927587322397</v>
      </c>
      <c r="H30" s="957">
        <v>0.1622227302942951</v>
      </c>
      <c r="I30" s="52">
        <v>3.6288080944247501</v>
      </c>
      <c r="J30" s="957">
        <v>0.22465259627594591</v>
      </c>
      <c r="K30" s="52">
        <v>8.4395467292231121</v>
      </c>
      <c r="L30" s="1094">
        <v>0.19226707200384185</v>
      </c>
      <c r="M30" s="52">
        <v>5.3514940812883651</v>
      </c>
      <c r="N30" s="957">
        <v>0.61992795749584362</v>
      </c>
      <c r="O30" s="52">
        <v>13.867351301756702</v>
      </c>
      <c r="P30" s="957">
        <v>0.55178107778271324</v>
      </c>
      <c r="Q30" s="52">
        <v>20.728815368455699</v>
      </c>
      <c r="R30" s="1094">
        <v>0.58689143948103029</v>
      </c>
      <c r="S30" s="52">
        <v>16.335329976205102</v>
      </c>
      <c r="T30" s="51">
        <v>1.0212004849216474</v>
      </c>
      <c r="U30" s="52">
        <v>22.843534805457988</v>
      </c>
      <c r="V30" s="957">
        <v>0.44431126605725041</v>
      </c>
      <c r="W30" s="52">
        <v>16.69148611843551</v>
      </c>
      <c r="X30" s="1094">
        <v>0.74133680655441381</v>
      </c>
      <c r="Y30" s="52">
        <v>20.634108020524128</v>
      </c>
      <c r="Z30" s="957">
        <v>1.2352725444440285</v>
      </c>
      <c r="AA30" s="52">
        <v>27.632175836068924</v>
      </c>
      <c r="AB30" s="957">
        <v>0.48379260788337936</v>
      </c>
      <c r="AC30" s="52">
        <v>18.174685666526923</v>
      </c>
      <c r="AD30" s="1094">
        <v>0.8703007772883552</v>
      </c>
      <c r="AE30" s="52">
        <v>24.223645838358806</v>
      </c>
      <c r="AF30" s="51">
        <v>4.4704135923729842</v>
      </c>
      <c r="AG30" s="53">
        <v>100</v>
      </c>
      <c r="AH30" s="51">
        <v>2.6619035770967989</v>
      </c>
      <c r="AI30" s="108">
        <v>100</v>
      </c>
      <c r="AJ30" s="51">
        <v>3.5927737017613182</v>
      </c>
      <c r="AK30" s="583">
        <v>100</v>
      </c>
      <c r="AM30" s="51"/>
    </row>
    <row r="31" spans="1:40" s="18" customFormat="1" ht="12.75" customHeight="1" x14ac:dyDescent="0.2">
      <c r="A31" s="5">
        <v>2000</v>
      </c>
      <c r="B31" s="957">
        <v>1.676846250607599</v>
      </c>
      <c r="C31" s="81">
        <v>31.494196233462386</v>
      </c>
      <c r="D31" s="957">
        <v>1.1088016681320805</v>
      </c>
      <c r="E31" s="52">
        <v>39.052319849185949</v>
      </c>
      <c r="F31" s="1094">
        <v>1.3897435796248909</v>
      </c>
      <c r="G31" s="52">
        <v>34.162914928731645</v>
      </c>
      <c r="H31" s="957">
        <v>0.19037868548976083</v>
      </c>
      <c r="I31" s="52">
        <v>3.5756549995627691</v>
      </c>
      <c r="J31" s="957">
        <v>0.25893349499990653</v>
      </c>
      <c r="K31" s="52">
        <v>9.1197136124793463</v>
      </c>
      <c r="L31" s="1094">
        <v>0.22496805710604395</v>
      </c>
      <c r="M31" s="52">
        <v>5.5302033477789125</v>
      </c>
      <c r="N31" s="957">
        <v>0.87745669429438822</v>
      </c>
      <c r="O31" s="52">
        <v>16.480218926725875</v>
      </c>
      <c r="P31" s="957">
        <v>0.62607346890249893</v>
      </c>
      <c r="Q31" s="52">
        <v>22.050491137750818</v>
      </c>
      <c r="R31" s="1094">
        <v>0.75024987662774734</v>
      </c>
      <c r="S31" s="52">
        <v>18.442771088349403</v>
      </c>
      <c r="T31" s="957">
        <v>1.415600561774887</v>
      </c>
      <c r="U31" s="52">
        <v>26.587531125518112</v>
      </c>
      <c r="V31" s="957">
        <v>0.46892172109268088</v>
      </c>
      <c r="W31" s="52">
        <v>16.515560503432393</v>
      </c>
      <c r="X31" s="1094">
        <v>0.93714904904913188</v>
      </c>
      <c r="Y31" s="52">
        <v>23.037158586369362</v>
      </c>
      <c r="Z31" s="957">
        <v>1.3319913584794456</v>
      </c>
      <c r="AA31" s="52">
        <v>25.017199525613858</v>
      </c>
      <c r="AB31" s="957">
        <v>0.41378825386041707</v>
      </c>
      <c r="AC31" s="52">
        <v>14.573743622532371</v>
      </c>
      <c r="AD31" s="1094">
        <v>0.86697747021472538</v>
      </c>
      <c r="AE31" s="52">
        <v>21.312188805410443</v>
      </c>
      <c r="AF31" s="39">
        <v>5.3243024148873515</v>
      </c>
      <c r="AG31" s="53">
        <v>100</v>
      </c>
      <c r="AH31" s="51">
        <v>2.8392722184344024</v>
      </c>
      <c r="AI31" s="108">
        <v>100</v>
      </c>
      <c r="AJ31" s="51">
        <v>4.067988877776032</v>
      </c>
      <c r="AK31" s="583">
        <v>100</v>
      </c>
      <c r="AM31" s="957"/>
    </row>
    <row r="32" spans="1:40" s="18" customFormat="1" ht="12.75" customHeight="1" x14ac:dyDescent="0.2">
      <c r="A32" s="5">
        <v>2001</v>
      </c>
      <c r="B32" s="957">
        <v>1.5155120512749112</v>
      </c>
      <c r="C32" s="81">
        <v>30.704394377037474</v>
      </c>
      <c r="D32" s="957">
        <v>1.1135453435631164</v>
      </c>
      <c r="E32" s="52">
        <v>39.630252535078014</v>
      </c>
      <c r="F32" s="1094">
        <v>1.320318381955887</v>
      </c>
      <c r="G32" s="52">
        <v>33.834959333552767</v>
      </c>
      <c r="H32" s="957">
        <v>0.18714170569896713</v>
      </c>
      <c r="I32" s="52">
        <v>3.7915058025033419</v>
      </c>
      <c r="J32" s="957">
        <v>0.24341334609720314</v>
      </c>
      <c r="K32" s="52">
        <v>8.6629003767135195</v>
      </c>
      <c r="L32" s="1094">
        <v>0.21375052825567745</v>
      </c>
      <c r="M32" s="52">
        <v>5.4776488231138654</v>
      </c>
      <c r="N32" s="957">
        <v>0.86209645093211995</v>
      </c>
      <c r="O32" s="52">
        <v>17.46614248180763</v>
      </c>
      <c r="P32" s="957">
        <v>0.60739320201605851</v>
      </c>
      <c r="Q32" s="52">
        <v>21.616673378529278</v>
      </c>
      <c r="R32" s="1094">
        <v>0.73840188653548866</v>
      </c>
      <c r="S32" s="52">
        <v>18.922555456462341</v>
      </c>
      <c r="T32" s="957">
        <v>1.402555116024377</v>
      </c>
      <c r="U32" s="52">
        <v>28.415877908536793</v>
      </c>
      <c r="V32" s="957">
        <v>0.49275614201826851</v>
      </c>
      <c r="W32" s="52">
        <v>17.536825473050786</v>
      </c>
      <c r="X32" s="1094">
        <v>0.96000064461583856</v>
      </c>
      <c r="Y32" s="52">
        <v>24.601325873115488</v>
      </c>
      <c r="Z32" s="957">
        <v>0.99403654043875611</v>
      </c>
      <c r="AA32" s="52">
        <v>20.139259161378337</v>
      </c>
      <c r="AB32" s="957">
        <v>0.37678676827879604</v>
      </c>
      <c r="AC32" s="52">
        <v>13.409561510072669</v>
      </c>
      <c r="AD32" s="1094">
        <v>0.69397558528894898</v>
      </c>
      <c r="AE32" s="52">
        <v>17.784070893526781</v>
      </c>
      <c r="AF32" s="39">
        <v>4.9358148304931193</v>
      </c>
      <c r="AG32" s="53">
        <v>100</v>
      </c>
      <c r="AH32" s="51">
        <v>2.8098366079738741</v>
      </c>
      <c r="AI32" s="108">
        <v>100</v>
      </c>
      <c r="AJ32" s="51">
        <v>3.9022313251211167</v>
      </c>
      <c r="AK32" s="583">
        <v>100</v>
      </c>
      <c r="AM32" s="957"/>
    </row>
    <row r="33" spans="1:39" s="18" customFormat="1" ht="12.75" customHeight="1" x14ac:dyDescent="0.2">
      <c r="A33" s="5">
        <v>2002</v>
      </c>
      <c r="B33" s="957">
        <v>1.1930366511968353</v>
      </c>
      <c r="C33" s="81">
        <v>27.478143452912455</v>
      </c>
      <c r="D33" s="957">
        <v>1.1186334352647707</v>
      </c>
      <c r="E33" s="52">
        <v>37.230063353589053</v>
      </c>
      <c r="F33" s="1094">
        <v>1.1567967430516899</v>
      </c>
      <c r="G33" s="52">
        <v>31.322320651694742</v>
      </c>
      <c r="H33" s="957">
        <v>0.15614480634849551</v>
      </c>
      <c r="I33" s="52">
        <v>3.5963433176734045</v>
      </c>
      <c r="J33" s="957">
        <v>0.22823016429772874</v>
      </c>
      <c r="K33" s="52">
        <v>7.5958962141993451</v>
      </c>
      <c r="L33" s="1094">
        <v>0.19055178862105537</v>
      </c>
      <c r="M33" s="52">
        <v>5.1595271682710457</v>
      </c>
      <c r="N33" s="957">
        <v>0.8497261362899845</v>
      </c>
      <c r="O33" s="52">
        <v>19.570980191800473</v>
      </c>
      <c r="P33" s="957">
        <v>0.65734262917918684</v>
      </c>
      <c r="Q33" s="52">
        <v>21.87750424567222</v>
      </c>
      <c r="R33" s="1094">
        <v>0.75642181667299846</v>
      </c>
      <c r="S33" s="52">
        <v>20.481460405279194</v>
      </c>
      <c r="T33" s="957">
        <v>1.2365997419887298</v>
      </c>
      <c r="U33" s="52">
        <v>28.481493062357465</v>
      </c>
      <c r="V33" s="957">
        <v>0.60582861889601858</v>
      </c>
      <c r="W33" s="52">
        <v>20.163028523796584</v>
      </c>
      <c r="X33" s="1094">
        <v>0.93101498152128992</v>
      </c>
      <c r="Y33" s="52">
        <v>25.208879570158377</v>
      </c>
      <c r="Z33" s="957">
        <v>0.92599816177312921</v>
      </c>
      <c r="AA33" s="52">
        <v>21.327685365583324</v>
      </c>
      <c r="AB33" s="957">
        <v>0.41640077680871795</v>
      </c>
      <c r="AC33" s="52">
        <v>13.858540977190559</v>
      </c>
      <c r="AD33" s="1094">
        <v>0.67897238154839668</v>
      </c>
      <c r="AE33" s="52">
        <v>18.384379776520014</v>
      </c>
      <c r="AF33" s="39">
        <v>4.3417658592592554</v>
      </c>
      <c r="AG33" s="53">
        <v>100</v>
      </c>
      <c r="AH33" s="51">
        <v>3.0046509044066187</v>
      </c>
      <c r="AI33" s="108">
        <v>100</v>
      </c>
      <c r="AJ33" s="51">
        <v>3.6932025436917928</v>
      </c>
      <c r="AK33" s="583">
        <v>100</v>
      </c>
      <c r="AM33" s="957"/>
    </row>
    <row r="34" spans="1:39" s="18" customFormat="1" ht="12.75" customHeight="1" x14ac:dyDescent="0.2">
      <c r="A34" s="5">
        <v>2003</v>
      </c>
      <c r="B34" s="957">
        <v>1.0492398096011188</v>
      </c>
      <c r="C34" s="81">
        <v>25.951222044343243</v>
      </c>
      <c r="D34" s="957">
        <v>0.93318346342705516</v>
      </c>
      <c r="E34" s="52">
        <v>32.64871522566645</v>
      </c>
      <c r="F34" s="1094">
        <v>0.99254092069709621</v>
      </c>
      <c r="G34" s="52">
        <v>28.660126045103969</v>
      </c>
      <c r="H34" s="957">
        <v>0.13851847881859283</v>
      </c>
      <c r="I34" s="52">
        <v>3.4260268893462364</v>
      </c>
      <c r="J34" s="957">
        <v>0.19495806966945958</v>
      </c>
      <c r="K34" s="52">
        <v>6.8208779377726003</v>
      </c>
      <c r="L34" s="1094">
        <v>0.16471817744534192</v>
      </c>
      <c r="M34" s="52">
        <v>4.7563215068127231</v>
      </c>
      <c r="N34" s="957">
        <v>0.83037028091694487</v>
      </c>
      <c r="O34" s="52">
        <v>20.537844010409277</v>
      </c>
      <c r="P34" s="957">
        <v>0.77117126906913425</v>
      </c>
      <c r="Q34" s="52">
        <v>26.980494340941615</v>
      </c>
      <c r="R34" s="1094">
        <v>0.8014178557078655</v>
      </c>
      <c r="S34" s="52">
        <v>23.141349923641052</v>
      </c>
      <c r="T34" s="957">
        <v>1.345811379140003</v>
      </c>
      <c r="U34" s="52">
        <v>33.286432339184074</v>
      </c>
      <c r="V34" s="957">
        <v>0.62562209757439724</v>
      </c>
      <c r="W34" s="52">
        <v>21.888255099997533</v>
      </c>
      <c r="X34" s="1094">
        <v>0.99324866215316088</v>
      </c>
      <c r="Y34" s="52">
        <v>28.680562441140829</v>
      </c>
      <c r="Z34" s="957">
        <v>0.69179040246328749</v>
      </c>
      <c r="AA34" s="52">
        <v>17.11029850201292</v>
      </c>
      <c r="AB34" s="957">
        <v>0.35213147131252659</v>
      </c>
      <c r="AC34" s="52">
        <v>12.319806961277429</v>
      </c>
      <c r="AD34" s="1094">
        <v>0.52555310827872004</v>
      </c>
      <c r="AE34" s="52">
        <v>15.175614438229331</v>
      </c>
      <c r="AF34" s="39">
        <v>4.0431229319693198</v>
      </c>
      <c r="AG34" s="53">
        <v>100</v>
      </c>
      <c r="AH34" s="51">
        <v>2.8582547796350735</v>
      </c>
      <c r="AI34" s="108">
        <v>100</v>
      </c>
      <c r="AJ34" s="51">
        <v>3.4631422036842467</v>
      </c>
      <c r="AK34" s="583">
        <v>100</v>
      </c>
      <c r="AM34" s="957"/>
    </row>
    <row r="35" spans="1:39" s="18" customFormat="1" ht="12.75" customHeight="1" x14ac:dyDescent="0.2">
      <c r="A35" s="5">
        <v>2004</v>
      </c>
      <c r="B35" s="957">
        <v>1.0084252530258757</v>
      </c>
      <c r="C35" s="81">
        <v>25.091289112582182</v>
      </c>
      <c r="D35" s="957">
        <v>0.89650423010372959</v>
      </c>
      <c r="E35" s="52">
        <v>30.580593604782656</v>
      </c>
      <c r="F35" s="1094">
        <v>0.95401749023972537</v>
      </c>
      <c r="G35" s="52">
        <v>27.325632628678097</v>
      </c>
      <c r="H35" s="957">
        <v>0.10730042147409823</v>
      </c>
      <c r="I35" s="52">
        <v>2.6698120550134985</v>
      </c>
      <c r="J35" s="957">
        <v>0.2347246013961512</v>
      </c>
      <c r="K35" s="52">
        <v>8.0066745959578682</v>
      </c>
      <c r="L35" s="1094">
        <v>0.16615842211012283</v>
      </c>
      <c r="M35" s="52">
        <v>4.7592251160941856</v>
      </c>
      <c r="N35" s="957">
        <v>0.90702582911358776</v>
      </c>
      <c r="O35" s="52">
        <v>22.568303642317279</v>
      </c>
      <c r="P35" s="957">
        <v>0.83026099873798509</v>
      </c>
      <c r="Q35" s="52">
        <v>28.3209753347952</v>
      </c>
      <c r="R35" s="1094">
        <v>0.86975474867593505</v>
      </c>
      <c r="S35" s="52">
        <v>24.91212056646339</v>
      </c>
      <c r="T35" s="957">
        <v>1.4413859037307801</v>
      </c>
      <c r="U35" s="52">
        <v>35.864066597687184</v>
      </c>
      <c r="V35" s="957">
        <v>0.72002662363680303</v>
      </c>
      <c r="W35" s="52">
        <v>24.5607782124053</v>
      </c>
      <c r="X35" s="1094">
        <v>1.0913910758192888</v>
      </c>
      <c r="Y35" s="52">
        <v>31.260382432361638</v>
      </c>
      <c r="Z35" s="957">
        <v>0.57173537094740556</v>
      </c>
      <c r="AA35" s="52">
        <v>14.225722179492736</v>
      </c>
      <c r="AB35" s="957">
        <v>0.2738686484660075</v>
      </c>
      <c r="AC35" s="52">
        <v>9.3419144702318082</v>
      </c>
      <c r="AD35" s="1094">
        <v>0.42725602985109123</v>
      </c>
      <c r="AE35" s="52">
        <v>12.237764432562697</v>
      </c>
      <c r="AF35" s="39">
        <v>4.0190252820457699</v>
      </c>
      <c r="AG35" s="53">
        <v>100</v>
      </c>
      <c r="AH35" s="51">
        <v>2.9316116020832266</v>
      </c>
      <c r="AI35" s="108">
        <v>100</v>
      </c>
      <c r="AJ35" s="51">
        <v>3.4912915034892529</v>
      </c>
      <c r="AK35" s="583">
        <v>100</v>
      </c>
      <c r="AM35" s="957"/>
    </row>
    <row r="36" spans="1:39" s="18" customFormat="1" ht="12.75" customHeight="1" x14ac:dyDescent="0.2">
      <c r="A36" s="5">
        <v>2005</v>
      </c>
      <c r="B36" s="957">
        <v>1.1164170427543356</v>
      </c>
      <c r="C36" s="81">
        <v>28.984739501888583</v>
      </c>
      <c r="D36" s="957">
        <v>1.0829938340095127</v>
      </c>
      <c r="E36" s="52">
        <v>33.720417483769417</v>
      </c>
      <c r="F36" s="1094">
        <v>1.1003254514698331</v>
      </c>
      <c r="G36" s="52">
        <v>31.076098145754489</v>
      </c>
      <c r="H36" s="957">
        <v>0.1071125079345126</v>
      </c>
      <c r="I36" s="52">
        <v>2.7808856556115709</v>
      </c>
      <c r="J36" s="957">
        <v>0.19130845034881594</v>
      </c>
      <c r="K36" s="52">
        <v>5.956636696676135</v>
      </c>
      <c r="L36" s="1094">
        <v>0.14643869140305388</v>
      </c>
      <c r="M36" s="52">
        <v>4.1358155810157786</v>
      </c>
      <c r="N36" s="957">
        <v>1.0043668690574754</v>
      </c>
      <c r="O36" s="52">
        <v>26.075660751413508</v>
      </c>
      <c r="P36" s="957">
        <v>0.95218651541787935</v>
      </c>
      <c r="Q36" s="52">
        <v>29.64756198420287</v>
      </c>
      <c r="R36" s="1094">
        <v>0.97872331692365711</v>
      </c>
      <c r="S36" s="52">
        <v>27.641732556153464</v>
      </c>
      <c r="T36" s="957">
        <v>1.2991819659704029</v>
      </c>
      <c r="U36" s="52">
        <v>33.72973486350638</v>
      </c>
      <c r="V36" s="957">
        <v>0.80929541465033428</v>
      </c>
      <c r="W36" s="52">
        <v>25.198462255944708</v>
      </c>
      <c r="X36" s="1094">
        <v>1.0614365140044575</v>
      </c>
      <c r="Y36" s="52">
        <v>29.977771795269948</v>
      </c>
      <c r="Z36" s="957">
        <v>0.34277452711794493</v>
      </c>
      <c r="AA36" s="52">
        <v>8.89921059596624</v>
      </c>
      <c r="AB36" s="957">
        <v>0.20979023865073423</v>
      </c>
      <c r="AC36" s="52">
        <v>6.5320911432449016</v>
      </c>
      <c r="AD36" s="1094">
        <v>0.27798166536213936</v>
      </c>
      <c r="AE36" s="52">
        <v>7.8509367423743202</v>
      </c>
      <c r="AF36" s="39">
        <v>3.8517408192735085</v>
      </c>
      <c r="AG36" s="53">
        <v>100</v>
      </c>
      <c r="AH36" s="51">
        <v>3.2116857228436984</v>
      </c>
      <c r="AI36" s="108">
        <v>100</v>
      </c>
      <c r="AJ36" s="51">
        <v>3.5407451936502388</v>
      </c>
      <c r="AK36" s="583">
        <v>100</v>
      </c>
      <c r="AM36" s="957"/>
    </row>
    <row r="37" spans="1:39" s="18" customFormat="1" ht="12.75" customHeight="1" x14ac:dyDescent="0.2">
      <c r="A37" s="5">
        <v>2006</v>
      </c>
      <c r="B37" s="957">
        <v>1.3189472663357966</v>
      </c>
      <c r="C37" s="81">
        <v>32.036294177332408</v>
      </c>
      <c r="D37" s="957">
        <v>1.0747108472075444</v>
      </c>
      <c r="E37" s="52">
        <v>36.349027630960492</v>
      </c>
      <c r="F37" s="1094">
        <v>1.2000664868823796</v>
      </c>
      <c r="G37" s="52">
        <v>33.808731907780505</v>
      </c>
      <c r="H37" s="957">
        <v>9.7032911451639545E-2</v>
      </c>
      <c r="I37" s="52">
        <v>2.3568606383967023</v>
      </c>
      <c r="J37" s="957">
        <v>0.16166813802326274</v>
      </c>
      <c r="K37" s="52">
        <v>5.4679634353022086</v>
      </c>
      <c r="L37" s="1094">
        <v>0.12767676172657574</v>
      </c>
      <c r="M37" s="52">
        <v>3.5969585479228918</v>
      </c>
      <c r="N37" s="957">
        <v>0.9185561030341427</v>
      </c>
      <c r="O37" s="52">
        <v>22.311076633820377</v>
      </c>
      <c r="P37" s="957">
        <v>0.91363869070952985</v>
      </c>
      <c r="Q37" s="52">
        <v>30.901221570067484</v>
      </c>
      <c r="R37" s="1094">
        <v>0.91572716987170044</v>
      </c>
      <c r="S37" s="52">
        <v>25.79821595326101</v>
      </c>
      <c r="T37" s="957">
        <v>1.386575685843277</v>
      </c>
      <c r="U37" s="52">
        <v>33.678940549471811</v>
      </c>
      <c r="V37" s="957">
        <v>0.62414791152972837</v>
      </c>
      <c r="W37" s="52">
        <v>21.11002205006973</v>
      </c>
      <c r="X37" s="1094">
        <v>1.0147622865808286</v>
      </c>
      <c r="Y37" s="52">
        <v>28.58827112676477</v>
      </c>
      <c r="Z37" s="957">
        <v>0.41026632174795308</v>
      </c>
      <c r="AA37" s="52">
        <v>9.9650781422699382</v>
      </c>
      <c r="AB37" s="957">
        <v>0.21002268039604949</v>
      </c>
      <c r="AC37" s="52">
        <v>7.1034178473962246</v>
      </c>
      <c r="AD37" s="1094">
        <v>0.31230140795481004</v>
      </c>
      <c r="AE37" s="52">
        <v>8.7982746717610993</v>
      </c>
      <c r="AF37" s="39">
        <v>4.1170406883984434</v>
      </c>
      <c r="AG37" s="53">
        <v>100</v>
      </c>
      <c r="AH37" s="51">
        <v>2.956642631870992</v>
      </c>
      <c r="AI37" s="108">
        <v>100</v>
      </c>
      <c r="AJ37" s="51">
        <v>3.549575565731895</v>
      </c>
      <c r="AK37" s="583">
        <v>100</v>
      </c>
      <c r="AM37" s="957"/>
    </row>
    <row r="38" spans="1:39" s="18" customFormat="1" ht="12.75" customHeight="1" x14ac:dyDescent="0.2">
      <c r="A38" s="5">
        <v>2007</v>
      </c>
      <c r="B38" s="957">
        <v>1.0330218630725336</v>
      </c>
      <c r="C38" s="81">
        <v>30.39322896580563</v>
      </c>
      <c r="D38" s="957">
        <v>0.86756892687726928</v>
      </c>
      <c r="E38" s="52">
        <v>35.797307741667986</v>
      </c>
      <c r="F38" s="1094">
        <v>0.95588537778222016</v>
      </c>
      <c r="G38" s="52">
        <v>32.62423332856347</v>
      </c>
      <c r="H38" s="957">
        <v>8.6911589418819893E-2</v>
      </c>
      <c r="I38" s="52">
        <v>2.5570841541838774</v>
      </c>
      <c r="J38" s="957">
        <v>0.15225553392791577</v>
      </c>
      <c r="K38" s="52">
        <v>6.2823114504660049</v>
      </c>
      <c r="L38" s="1094">
        <v>0.11704021083620633</v>
      </c>
      <c r="M38" s="52">
        <v>3.9945659133354732</v>
      </c>
      <c r="N38" s="957">
        <v>0.66694830411075678</v>
      </c>
      <c r="O38" s="52">
        <v>19.62273330295497</v>
      </c>
      <c r="P38" s="957">
        <v>0.6765921179632447</v>
      </c>
      <c r="Q38" s="52">
        <v>27.917293383818382</v>
      </c>
      <c r="R38" s="1094">
        <v>0.67271317048291579</v>
      </c>
      <c r="S38" s="52">
        <v>22.959605771930196</v>
      </c>
      <c r="T38" s="957">
        <v>1.2912095559783374</v>
      </c>
      <c r="U38" s="52">
        <v>37.989542216426756</v>
      </c>
      <c r="V38" s="957">
        <v>0.56674084633673127</v>
      </c>
      <c r="W38" s="52">
        <v>23.384650899281638</v>
      </c>
      <c r="X38" s="1094">
        <v>0.94003437985866312</v>
      </c>
      <c r="Y38" s="52">
        <v>32.083241001692123</v>
      </c>
      <c r="Z38" s="957">
        <v>0.33563362397991026</v>
      </c>
      <c r="AA38" s="52">
        <v>9.8749019230856891</v>
      </c>
      <c r="AB38" s="957">
        <v>0.18704171559200072</v>
      </c>
      <c r="AC38" s="52">
        <v>7.7176459946260643</v>
      </c>
      <c r="AD38" s="1094">
        <v>0.26379541192016637</v>
      </c>
      <c r="AE38" s="52">
        <v>9.0033002591329083</v>
      </c>
      <c r="AF38" s="39">
        <v>3.3988552655420414</v>
      </c>
      <c r="AG38" s="53">
        <v>100</v>
      </c>
      <c r="AH38" s="51">
        <v>2.4235591490234358</v>
      </c>
      <c r="AI38" s="108">
        <v>100</v>
      </c>
      <c r="AJ38" s="51">
        <v>2.9299857199872177</v>
      </c>
      <c r="AK38" s="583">
        <v>100</v>
      </c>
      <c r="AM38" s="957"/>
    </row>
    <row r="39" spans="1:39" s="18" customFormat="1" ht="12.75" customHeight="1" x14ac:dyDescent="0.2">
      <c r="A39" s="5">
        <v>2008</v>
      </c>
      <c r="B39" s="957">
        <v>1.0345478576591494</v>
      </c>
      <c r="C39" s="81">
        <v>29.380625339738391</v>
      </c>
      <c r="D39" s="957">
        <v>1.0361219850598637</v>
      </c>
      <c r="E39" s="52">
        <v>38.626480193622079</v>
      </c>
      <c r="F39" s="1094">
        <v>1.0367680309190357</v>
      </c>
      <c r="G39" s="52">
        <v>33.183727101706928</v>
      </c>
      <c r="H39" s="957">
        <v>0.10562554035571713</v>
      </c>
      <c r="I39" s="52">
        <v>2.9997108442335549</v>
      </c>
      <c r="J39" s="957">
        <v>0.17063678141841793</v>
      </c>
      <c r="K39" s="52">
        <v>6.3613149347285862</v>
      </c>
      <c r="L39" s="1094">
        <v>0.13518140778097842</v>
      </c>
      <c r="M39" s="52">
        <v>4.3267373329906045</v>
      </c>
      <c r="N39" s="957">
        <v>0.70977890402462451</v>
      </c>
      <c r="O39" s="52">
        <v>20.157354634499928</v>
      </c>
      <c r="P39" s="957">
        <v>0.74344613119650971</v>
      </c>
      <c r="Q39" s="52">
        <v>27.71556600068455</v>
      </c>
      <c r="R39" s="1094">
        <v>0.72894259109244919</v>
      </c>
      <c r="S39" s="52">
        <v>23.331190096767145</v>
      </c>
      <c r="T39" s="957">
        <v>1.3385287246252595</v>
      </c>
      <c r="U39" s="52">
        <v>38.013525110067498</v>
      </c>
      <c r="V39" s="957">
        <v>0.54942721630217584</v>
      </c>
      <c r="W39" s="52">
        <v>20.482568456557502</v>
      </c>
      <c r="X39" s="1094">
        <v>0.96072405161519292</v>
      </c>
      <c r="Y39" s="52">
        <v>30.749795323631464</v>
      </c>
      <c r="Z39" s="957">
        <v>0.35321735120562031</v>
      </c>
      <c r="AA39" s="52">
        <v>10.031190517129522</v>
      </c>
      <c r="AB39" s="957">
        <v>0.21667138284866</v>
      </c>
      <c r="AC39" s="52">
        <v>8.0774783266903878</v>
      </c>
      <c r="AD39" s="1094">
        <v>0.287490895972632</v>
      </c>
      <c r="AE39" s="52">
        <v>9.2016913636161721</v>
      </c>
      <c r="AF39" s="39">
        <v>3.5211907360592658</v>
      </c>
      <c r="AG39" s="53">
        <v>100</v>
      </c>
      <c r="AH39" s="51">
        <v>2.6824136702752068</v>
      </c>
      <c r="AI39" s="108">
        <v>100</v>
      </c>
      <c r="AJ39" s="51">
        <v>3.1243266548732729</v>
      </c>
      <c r="AK39" s="583">
        <v>100</v>
      </c>
      <c r="AM39" s="957"/>
    </row>
    <row r="40" spans="1:39" s="18" customFormat="1" ht="12.75" customHeight="1" x14ac:dyDescent="0.2">
      <c r="A40" s="5">
        <v>2009</v>
      </c>
      <c r="B40" s="957">
        <v>1.0846786160931057</v>
      </c>
      <c r="C40" s="81">
        <v>28.394390288768129</v>
      </c>
      <c r="D40" s="957">
        <v>0.80812768197807661</v>
      </c>
      <c r="E40" s="52">
        <v>35.5409123354139</v>
      </c>
      <c r="F40" s="1094">
        <v>0.94931050548330187</v>
      </c>
      <c r="G40" s="52">
        <v>30.991716944024176</v>
      </c>
      <c r="H40" s="957">
        <v>0.13117555088159633</v>
      </c>
      <c r="I40" s="52">
        <v>3.4338740828983902</v>
      </c>
      <c r="J40" s="957">
        <v>0.15990563085744736</v>
      </c>
      <c r="K40" s="52">
        <v>7.0325421774102388</v>
      </c>
      <c r="L40" s="1094">
        <v>0.14379549037063707</v>
      </c>
      <c r="M40" s="52">
        <v>4.6944272813299515</v>
      </c>
      <c r="N40" s="957">
        <v>0.81285703323208403</v>
      </c>
      <c r="O40" s="52">
        <v>21.278726719713251</v>
      </c>
      <c r="P40" s="957">
        <v>0.67622678934910296</v>
      </c>
      <c r="Q40" s="52">
        <v>29.739999724161002</v>
      </c>
      <c r="R40" s="1094">
        <v>0.74569130556542951</v>
      </c>
      <c r="S40" s="52">
        <v>24.344251681843563</v>
      </c>
      <c r="T40" s="957">
        <v>1.3697088587441046</v>
      </c>
      <c r="U40" s="52">
        <v>35.855826177571572</v>
      </c>
      <c r="V40" s="957">
        <v>0.44821919559857137</v>
      </c>
      <c r="W40" s="52">
        <v>19.712378987966314</v>
      </c>
      <c r="X40" s="1094">
        <v>0.91875312930534025</v>
      </c>
      <c r="Y40" s="52">
        <v>29.994123904034257</v>
      </c>
      <c r="Z40" s="957">
        <v>0.44313469245709208</v>
      </c>
      <c r="AA40" s="52">
        <v>11.600246581278466</v>
      </c>
      <c r="AB40" s="957">
        <v>0.20239689540576908</v>
      </c>
      <c r="AC40" s="52">
        <v>8.901279435161733</v>
      </c>
      <c r="AD40" s="1094">
        <v>0.32530888026380855</v>
      </c>
      <c r="AE40" s="52">
        <v>10.620214016677968</v>
      </c>
      <c r="AF40" s="39">
        <v>3.8200454563807567</v>
      </c>
      <c r="AG40" s="53">
        <v>100</v>
      </c>
      <c r="AH40" s="51">
        <v>2.2737955468094073</v>
      </c>
      <c r="AI40" s="108">
        <v>100</v>
      </c>
      <c r="AJ40" s="51">
        <v>3.0631104020403357</v>
      </c>
      <c r="AK40" s="583">
        <v>100</v>
      </c>
      <c r="AM40" s="957"/>
    </row>
    <row r="41" spans="1:39" s="18" customFormat="1" ht="12.75" customHeight="1" x14ac:dyDescent="0.2">
      <c r="A41" s="5">
        <v>2010</v>
      </c>
      <c r="B41" s="957">
        <v>0.91485185505796773</v>
      </c>
      <c r="C41" s="81">
        <v>29.559479839176234</v>
      </c>
      <c r="D41" s="957">
        <v>0.70457952312477934</v>
      </c>
      <c r="E41" s="52">
        <v>34.485733322550779</v>
      </c>
      <c r="F41" s="1094">
        <v>0.81193163367978882</v>
      </c>
      <c r="G41" s="52">
        <v>31.435208696048399</v>
      </c>
      <c r="H41" s="957">
        <v>8.3098108339388688E-2</v>
      </c>
      <c r="I41" s="52">
        <v>2.6849558696869029</v>
      </c>
      <c r="J41" s="957">
        <v>0.16309528411141877</v>
      </c>
      <c r="K41" s="52">
        <v>7.9827191813463498</v>
      </c>
      <c r="L41" s="1094">
        <v>0.12000551946124303</v>
      </c>
      <c r="M41" s="52">
        <v>4.6462022077460263</v>
      </c>
      <c r="N41" s="957">
        <v>0.58796530777312717</v>
      </c>
      <c r="O41" s="52">
        <v>18.997555249154036</v>
      </c>
      <c r="P41" s="957">
        <v>0.58492217078150643</v>
      </c>
      <c r="Q41" s="52">
        <v>28.629089171594067</v>
      </c>
      <c r="R41" s="1094">
        <v>0.58633844607832619</v>
      </c>
      <c r="S41" s="52">
        <v>22.701014044069161</v>
      </c>
      <c r="T41" s="957">
        <v>1.0781021806712863</v>
      </c>
      <c r="U41" s="52">
        <v>34.834207853363928</v>
      </c>
      <c r="V41" s="957">
        <v>0.44608145853372372</v>
      </c>
      <c r="W41" s="52">
        <v>21.833513058829155</v>
      </c>
      <c r="X41" s="1094">
        <v>0.77083047299298257</v>
      </c>
      <c r="Y41" s="52">
        <v>29.843912692487184</v>
      </c>
      <c r="Z41" s="957">
        <v>0.4483356965738014</v>
      </c>
      <c r="AA41" s="52">
        <v>14.486028432676232</v>
      </c>
      <c r="AB41" s="957">
        <v>0.15911137828273519</v>
      </c>
      <c r="AC41" s="52">
        <v>7.7877264097982524</v>
      </c>
      <c r="AD41" s="1094">
        <v>0.30767855549902684</v>
      </c>
      <c r="AE41" s="52">
        <v>11.912258621549233</v>
      </c>
      <c r="AF41" s="39">
        <v>3.0949524823690635</v>
      </c>
      <c r="AG41" s="53">
        <v>100</v>
      </c>
      <c r="AH41" s="51">
        <v>2.0431043658974288</v>
      </c>
      <c r="AI41" s="108">
        <v>100</v>
      </c>
      <c r="AJ41" s="51">
        <v>2.5828733683000924</v>
      </c>
      <c r="AK41" s="583">
        <v>100</v>
      </c>
      <c r="AM41" s="957"/>
    </row>
    <row r="42" spans="1:39" s="18" customFormat="1" ht="12.75" customHeight="1" x14ac:dyDescent="0.2">
      <c r="A42" s="5">
        <v>2011</v>
      </c>
      <c r="B42" s="957">
        <v>0.87272279160882915</v>
      </c>
      <c r="C42" s="81">
        <v>30.637183247644391</v>
      </c>
      <c r="D42" s="957">
        <v>0.70914981123385679</v>
      </c>
      <c r="E42" s="52">
        <v>38.012126240989232</v>
      </c>
      <c r="F42" s="1094">
        <v>0.79514882709916812</v>
      </c>
      <c r="G42" s="52">
        <v>33.396408311816288</v>
      </c>
      <c r="H42" s="957">
        <v>9.8763867159058424E-2</v>
      </c>
      <c r="I42" s="52">
        <v>3.4671338086863241</v>
      </c>
      <c r="J42" s="957">
        <v>0.15174497436758966</v>
      </c>
      <c r="K42" s="52">
        <v>8.1338936155964472</v>
      </c>
      <c r="L42" s="1094">
        <v>0.12136402251460521</v>
      </c>
      <c r="M42" s="52">
        <v>5.097312996170376</v>
      </c>
      <c r="N42" s="957">
        <v>0.62484717934792899</v>
      </c>
      <c r="O42" s="52">
        <v>21.935438972741672</v>
      </c>
      <c r="P42" s="957">
        <v>0.57182103795208428</v>
      </c>
      <c r="Q42" s="52">
        <v>30.650975488619547</v>
      </c>
      <c r="R42" s="1094">
        <v>0.60049633555054038</v>
      </c>
      <c r="S42" s="52">
        <v>25.220965092732477</v>
      </c>
      <c r="T42" s="957">
        <v>0.978478155425339</v>
      </c>
      <c r="U42" s="52">
        <v>34.349755546455121</v>
      </c>
      <c r="V42" s="957">
        <v>0.29918724655898715</v>
      </c>
      <c r="W42" s="52">
        <v>16.037152102045464</v>
      </c>
      <c r="X42" s="1094">
        <v>0.65188058468947085</v>
      </c>
      <c r="Y42" s="52">
        <v>27.379113739320115</v>
      </c>
      <c r="Z42" s="957">
        <v>0.29198864161347116</v>
      </c>
      <c r="AA42" s="52">
        <v>10.250344789153068</v>
      </c>
      <c r="AB42" s="957">
        <v>0.16053472094945823</v>
      </c>
      <c r="AC42" s="52">
        <v>8.6050450583571223</v>
      </c>
      <c r="AD42" s="1094">
        <v>0.23102082914401867</v>
      </c>
      <c r="AE42" s="52">
        <v>9.7029206051583294</v>
      </c>
      <c r="AF42" s="39">
        <v>2.8485738540468808</v>
      </c>
      <c r="AG42" s="52">
        <v>100</v>
      </c>
      <c r="AH42" s="51">
        <v>1.865588382870218</v>
      </c>
      <c r="AI42" s="108">
        <v>100</v>
      </c>
      <c r="AJ42" s="51">
        <v>2.3809411469491142</v>
      </c>
      <c r="AK42" s="583">
        <v>100</v>
      </c>
      <c r="AM42" s="957"/>
    </row>
    <row r="43" spans="1:39" s="18" customFormat="1" ht="12.75" customHeight="1" x14ac:dyDescent="0.2">
      <c r="A43" s="895" t="s">
        <v>89</v>
      </c>
      <c r="B43" s="957">
        <v>0.70222325260268326</v>
      </c>
      <c r="C43" s="81">
        <v>30.747488493742285</v>
      </c>
      <c r="D43" s="957">
        <v>0.52015294455986683</v>
      </c>
      <c r="E43" s="52">
        <v>31.967953766951162</v>
      </c>
      <c r="F43" s="1094">
        <v>0.61359336774347439</v>
      </c>
      <c r="G43" s="52">
        <v>31.247776448538527</v>
      </c>
      <c r="H43" s="957">
        <v>8.2351588367336831E-2</v>
      </c>
      <c r="I43" s="52">
        <v>3.605839747375541</v>
      </c>
      <c r="J43" s="957">
        <v>0.13994668494810475</v>
      </c>
      <c r="K43" s="52">
        <v>8.6009493958448235</v>
      </c>
      <c r="L43" s="1094">
        <v>0.11015047444027269</v>
      </c>
      <c r="M43" s="52">
        <v>5.609508808199962</v>
      </c>
      <c r="N43" s="957">
        <v>0.52934597909003878</v>
      </c>
      <c r="O43" s="52">
        <v>23.177898682441779</v>
      </c>
      <c r="P43" s="957">
        <v>0.63542554743923207</v>
      </c>
      <c r="Q43" s="52">
        <v>39.052464732397674</v>
      </c>
      <c r="R43" s="1094">
        <v>0.58149723748876303</v>
      </c>
      <c r="S43" s="52">
        <v>29.613253072331354</v>
      </c>
      <c r="T43" s="957">
        <v>0.69968620214525135</v>
      </c>
      <c r="U43" s="52">
        <v>30.636401415012255</v>
      </c>
      <c r="V43" s="957">
        <v>0.25332302051379779</v>
      </c>
      <c r="W43" s="52">
        <v>15.568918127997728</v>
      </c>
      <c r="X43" s="1094">
        <v>0.48201511745228875</v>
      </c>
      <c r="Y43" s="52">
        <v>24.547039500045745</v>
      </c>
      <c r="Z43" s="957">
        <v>0.28545569178661551</v>
      </c>
      <c r="AA43" s="52">
        <v>12.498939000028018</v>
      </c>
      <c r="AB43" s="957">
        <v>9.5306651399335349E-2</v>
      </c>
      <c r="AC43" s="52">
        <v>5.8574283919413972</v>
      </c>
      <c r="AD43" s="1094">
        <v>0.1927228635130781</v>
      </c>
      <c r="AE43" s="52">
        <f>AD43/AJ43*100</f>
        <v>9.8145796094989048</v>
      </c>
      <c r="AF43" s="957">
        <v>2.2838393865749373</v>
      </c>
      <c r="AG43" s="52">
        <v>100</v>
      </c>
      <c r="AH43" s="51">
        <v>1.6271074099763212</v>
      </c>
      <c r="AI43" s="1266">
        <v>100</v>
      </c>
      <c r="AJ43" s="51">
        <v>1.963638496819099</v>
      </c>
      <c r="AK43" s="1266">
        <v>100</v>
      </c>
      <c r="AM43" s="957"/>
    </row>
    <row r="44" spans="1:39" s="18" customFormat="1" ht="12.75" customHeight="1" x14ac:dyDescent="0.2">
      <c r="A44" s="5" t="s">
        <v>90</v>
      </c>
      <c r="B44" s="39">
        <v>0.54865982817282655</v>
      </c>
      <c r="C44" s="52">
        <v>24.112882512376569</v>
      </c>
      <c r="D44" s="39">
        <v>0.47115083242353134</v>
      </c>
      <c r="E44" s="52">
        <v>27.751602823607101</v>
      </c>
      <c r="F44" s="39">
        <v>0.50987499999999997</v>
      </c>
      <c r="G44" s="52">
        <v>25.611408812082704</v>
      </c>
      <c r="H44" s="39">
        <v>0.12169261543186467</v>
      </c>
      <c r="I44" s="52">
        <v>5.3482314320414579</v>
      </c>
      <c r="J44" s="39">
        <v>0.17878524670573848</v>
      </c>
      <c r="K44" s="52">
        <v>10.530761734573689</v>
      </c>
      <c r="L44" s="39">
        <v>0.149392</v>
      </c>
      <c r="M44" s="52">
        <v>7.5040737146450791</v>
      </c>
      <c r="N44" s="39">
        <v>0.49817794461557502</v>
      </c>
      <c r="O44" s="52">
        <v>21.894269694898622</v>
      </c>
      <c r="P44" s="39">
        <v>0.70854507339210748</v>
      </c>
      <c r="Q44" s="52">
        <v>41.734536174448337</v>
      </c>
      <c r="R44" s="39">
        <v>0.60003200000000001</v>
      </c>
      <c r="S44" s="52">
        <v>30.140063451496175</v>
      </c>
      <c r="T44" s="39">
        <v>0.80704669024267872</v>
      </c>
      <c r="U44" s="52">
        <v>35.468647465281805</v>
      </c>
      <c r="V44" s="957">
        <v>0.23501043539027089</v>
      </c>
      <c r="W44" s="52">
        <v>13.842523059560326</v>
      </c>
      <c r="X44" s="39">
        <v>0.52766900000000005</v>
      </c>
      <c r="Y44" s="52">
        <v>26.505214957514827</v>
      </c>
      <c r="Z44" s="39">
        <v>0.29980342775075652</v>
      </c>
      <c r="AA44" s="52">
        <v>13.175968895402001</v>
      </c>
      <c r="AB44" s="39">
        <v>0.10425118903074683</v>
      </c>
      <c r="AC44" s="52">
        <v>6.1405762078105495</v>
      </c>
      <c r="AD44" s="39">
        <v>0.203844</v>
      </c>
      <c r="AE44" s="52">
        <v>10.239239064261216</v>
      </c>
      <c r="AF44" s="39">
        <v>2.2753805062136911</v>
      </c>
      <c r="AG44" s="52">
        <v>100</v>
      </c>
      <c r="AH44" s="39">
        <v>1.6977427769423949</v>
      </c>
      <c r="AI44" s="108">
        <v>100</v>
      </c>
      <c r="AJ44" s="26">
        <v>1.9908117773922998</v>
      </c>
      <c r="AK44" s="583">
        <v>100</v>
      </c>
      <c r="AL44" s="26"/>
      <c r="AM44" s="957"/>
    </row>
    <row r="45" spans="1:39" s="18" customFormat="1" ht="12.75" customHeight="1" x14ac:dyDescent="0.2">
      <c r="A45" s="5">
        <v>2013</v>
      </c>
      <c r="B45" s="39">
        <v>0.52755896873484132</v>
      </c>
      <c r="C45" s="52">
        <v>29.514513389830547</v>
      </c>
      <c r="D45" s="39">
        <v>0.46169571188895381</v>
      </c>
      <c r="E45" s="52">
        <v>36.592226219548998</v>
      </c>
      <c r="F45" s="39">
        <v>0.49421999999999999</v>
      </c>
      <c r="G45" s="52">
        <v>32.138641868934016</v>
      </c>
      <c r="H45" s="39">
        <v>9.3420095248085935E-2</v>
      </c>
      <c r="I45" s="52">
        <v>5.2264274052455928</v>
      </c>
      <c r="J45" s="39">
        <v>0.13282417438992272</v>
      </c>
      <c r="K45" s="52">
        <v>10.527133156198508</v>
      </c>
      <c r="L45" s="39">
        <v>0.11257</v>
      </c>
      <c r="M45" s="52">
        <v>7.3203166913235043</v>
      </c>
      <c r="N45" s="39">
        <v>0.38505973355657847</v>
      </c>
      <c r="O45" s="52">
        <v>21.542332394034901</v>
      </c>
      <c r="P45" s="39">
        <v>0.45805355916382295</v>
      </c>
      <c r="Q45" s="52">
        <v>36.30356320403417</v>
      </c>
      <c r="R45" s="39">
        <v>0.419267</v>
      </c>
      <c r="S45" s="52">
        <v>27.264521792850061</v>
      </c>
      <c r="T45" s="39">
        <v>0.56764112922933052</v>
      </c>
      <c r="U45" s="52">
        <v>31.756927096576824</v>
      </c>
      <c r="V45" s="957">
        <v>0.13584040606629835</v>
      </c>
      <c r="W45" s="52">
        <v>10.766188076983765</v>
      </c>
      <c r="X45" s="39">
        <v>0.36208299999999999</v>
      </c>
      <c r="Y45" s="52">
        <v>23.545902358927673</v>
      </c>
      <c r="Z45" s="39">
        <v>0.2137761690400086</v>
      </c>
      <c r="AA45" s="52">
        <v>11.959799714312615</v>
      </c>
      <c r="AB45" s="39">
        <v>7.3317831933362082E-2</v>
      </c>
      <c r="AC45" s="52">
        <v>5.810889343234221</v>
      </c>
      <c r="AD45" s="39">
        <v>0.14963399999999999</v>
      </c>
      <c r="AE45" s="52">
        <v>9.7305522589455542</v>
      </c>
      <c r="AF45" s="39">
        <v>1.7874560958088361</v>
      </c>
      <c r="AG45" s="52">
        <v>100</v>
      </c>
      <c r="AH45" s="39">
        <v>1.2617316834423642</v>
      </c>
      <c r="AI45" s="108">
        <v>100</v>
      </c>
      <c r="AJ45" s="26">
        <v>1.537775483937752</v>
      </c>
      <c r="AK45" s="583">
        <v>100</v>
      </c>
      <c r="AL45" s="26"/>
      <c r="AM45" s="957"/>
    </row>
    <row r="46" spans="1:39" s="18" customFormat="1" ht="12.75" customHeight="1" x14ac:dyDescent="0.2">
      <c r="A46" s="5">
        <v>2014</v>
      </c>
      <c r="B46" s="39">
        <v>0.50017842400450674</v>
      </c>
      <c r="C46" s="174">
        <v>31.047012278282939</v>
      </c>
      <c r="D46" s="39">
        <v>0.53916799795071835</v>
      </c>
      <c r="E46" s="174">
        <v>37.868673652815993</v>
      </c>
      <c r="F46" s="39">
        <v>0.51804499999999998</v>
      </c>
      <c r="G46" s="52">
        <v>34.141205778457319</v>
      </c>
      <c r="H46" s="39">
        <v>6.6105705285254432E-2</v>
      </c>
      <c r="I46" s="174">
        <v>4.1033050310809793</v>
      </c>
      <c r="J46" s="39">
        <v>0.12315486468792021</v>
      </c>
      <c r="K46" s="174">
        <v>8.6498297327539841</v>
      </c>
      <c r="L46" s="39">
        <v>9.3482999999999997E-2</v>
      </c>
      <c r="M46" s="52">
        <v>6.1608978752570254</v>
      </c>
      <c r="N46" s="39">
        <v>0.30832416341845065</v>
      </c>
      <c r="O46" s="174">
        <v>19.138258725165844</v>
      </c>
      <c r="P46" s="39">
        <v>0.53206457184013267</v>
      </c>
      <c r="Q46" s="174">
        <v>37.369761762234447</v>
      </c>
      <c r="R46" s="39">
        <v>0.41555900000000001</v>
      </c>
      <c r="S46" s="52">
        <v>27.386974745610797</v>
      </c>
      <c r="T46" s="39">
        <v>0.52453427653346196</v>
      </c>
      <c r="U46" s="174">
        <v>32.558825695703973</v>
      </c>
      <c r="V46" s="39">
        <v>0.15919341189632039</v>
      </c>
      <c r="W46" s="174">
        <v>11.181011086884073</v>
      </c>
      <c r="X46" s="39">
        <v>0.347194</v>
      </c>
      <c r="Y46" s="52">
        <v>22.881451995571254</v>
      </c>
      <c r="Z46" s="39">
        <v>0.21189304191880712</v>
      </c>
      <c r="AA46" s="174">
        <v>13.152598269765933</v>
      </c>
      <c r="AB46" s="39">
        <v>7.020284062137809E-2</v>
      </c>
      <c r="AC46" s="174">
        <v>4.9307237653125977</v>
      </c>
      <c r="AD46" s="39">
        <v>0.14307800000000001</v>
      </c>
      <c r="AE46" s="52">
        <v>9.4294037011651817</v>
      </c>
      <c r="AF46" s="39">
        <v>1.6110356111604862</v>
      </c>
      <c r="AG46" s="52">
        <v>100</v>
      </c>
      <c r="AH46" s="39">
        <v>1.4237836869964542</v>
      </c>
      <c r="AI46" s="175">
        <v>100</v>
      </c>
      <c r="AJ46" s="26">
        <v>1.5173603558799627</v>
      </c>
      <c r="AK46" s="583">
        <v>100</v>
      </c>
      <c r="AL46" s="26"/>
      <c r="AM46" s="957"/>
    </row>
    <row r="47" spans="1:39" s="18" customFormat="1" ht="12.75" customHeight="1" x14ac:dyDescent="0.2">
      <c r="A47" s="5">
        <v>2015</v>
      </c>
      <c r="B47" s="39">
        <v>0.5203356675131614</v>
      </c>
      <c r="C47" s="174">
        <v>32.661010568339385</v>
      </c>
      <c r="D47" s="39">
        <v>0.45083000000000001</v>
      </c>
      <c r="E47" s="174">
        <v>39.169195668738233</v>
      </c>
      <c r="F47" s="39">
        <v>0.48773899999999998</v>
      </c>
      <c r="G47" s="52">
        <v>34.71521140634831</v>
      </c>
      <c r="H47" s="39">
        <v>5.3823000000000003E-2</v>
      </c>
      <c r="I47" s="174">
        <v>3.3784222023858583</v>
      </c>
      <c r="J47" s="39">
        <v>7.9027142804392506E-2</v>
      </c>
      <c r="K47" s="174">
        <v>6.8660684063761703</v>
      </c>
      <c r="L47" s="39">
        <v>7.3075000000000001E-2</v>
      </c>
      <c r="M47" s="52">
        <v>5.2011712688936145</v>
      </c>
      <c r="N47" s="39">
        <v>0.33970813183711174</v>
      </c>
      <c r="O47" s="174">
        <v>21.323179587342224</v>
      </c>
      <c r="P47" s="39">
        <v>0.46568695335963151</v>
      </c>
      <c r="Q47" s="174">
        <v>40.460003541294903</v>
      </c>
      <c r="R47" s="39">
        <v>0.40495399999999998</v>
      </c>
      <c r="S47" s="52">
        <v>28.822923161458018</v>
      </c>
      <c r="T47" s="39">
        <v>0.46952157319097687</v>
      </c>
      <c r="U47" s="174">
        <v>29.471454719497856</v>
      </c>
      <c r="V47" s="39">
        <v>0.1042212956449448</v>
      </c>
      <c r="W47" s="174">
        <v>9.0549970542471847</v>
      </c>
      <c r="X47" s="39">
        <v>0.29230699999999998</v>
      </c>
      <c r="Y47" s="52">
        <v>20.805183306144176</v>
      </c>
      <c r="Z47" s="39">
        <v>0.21</v>
      </c>
      <c r="AA47" s="174">
        <v>13.181514640600305</v>
      </c>
      <c r="AB47" s="39">
        <v>5.1215990539951822E-2</v>
      </c>
      <c r="AC47" s="174">
        <v>4.449768548738148</v>
      </c>
      <c r="AD47" s="39">
        <v>0.146897</v>
      </c>
      <c r="AE47" s="52">
        <v>10.455510857155872</v>
      </c>
      <c r="AF47" s="39">
        <v>1.5931401339355966</v>
      </c>
      <c r="AG47" s="52">
        <v>100</v>
      </c>
      <c r="AH47" s="39">
        <v>1.150981</v>
      </c>
      <c r="AI47" s="407">
        <v>100</v>
      </c>
      <c r="AJ47" s="26">
        <v>1.4049722080414604</v>
      </c>
      <c r="AK47" s="583">
        <v>100</v>
      </c>
      <c r="AL47" s="26"/>
      <c r="AM47" s="957"/>
    </row>
    <row r="48" spans="1:39" s="587" customFormat="1" ht="12.75" customHeight="1" x14ac:dyDescent="0.2">
      <c r="A48" s="586">
        <v>2016</v>
      </c>
      <c r="B48" s="39">
        <v>0.44513735405153843</v>
      </c>
      <c r="C48" s="174">
        <v>36.264626574138696</v>
      </c>
      <c r="D48" s="39">
        <v>0.3638741878992931</v>
      </c>
      <c r="E48" s="174">
        <v>39.965240676782301</v>
      </c>
      <c r="F48" s="39">
        <v>0.42519299999999999</v>
      </c>
      <c r="G48" s="52">
        <v>35.86534584648502</v>
      </c>
      <c r="H48" s="39">
        <v>8.3039973664791655E-2</v>
      </c>
      <c r="I48" s="174">
        <v>6.7651335217563391</v>
      </c>
      <c r="J48" s="39">
        <v>6.9023331848009323E-2</v>
      </c>
      <c r="K48" s="174">
        <v>7.5810105837531019</v>
      </c>
      <c r="L48" s="39">
        <v>8.9575000000000002E-2</v>
      </c>
      <c r="M48" s="52">
        <v>7.5557178838760173</v>
      </c>
      <c r="N48" s="39">
        <v>0.27120212233995272</v>
      </c>
      <c r="O48" s="174">
        <v>22.094402105902709</v>
      </c>
      <c r="P48" s="39">
        <v>0.36101755443554534</v>
      </c>
      <c r="Q48" s="174">
        <v>39.651489254723138</v>
      </c>
      <c r="R48" s="39">
        <v>0.34600399999999998</v>
      </c>
      <c r="S48" s="52">
        <v>29.185694788642337</v>
      </c>
      <c r="T48" s="39">
        <v>0.30951139487752743</v>
      </c>
      <c r="U48" s="174">
        <v>25.215397120716055</v>
      </c>
      <c r="V48" s="39">
        <v>7.5033116409774517E-2</v>
      </c>
      <c r="W48" s="174">
        <v>8.241080724515685</v>
      </c>
      <c r="X48" s="39">
        <v>0.22162999999999999</v>
      </c>
      <c r="Y48" s="52">
        <v>18.694655368165691</v>
      </c>
      <c r="Z48" s="39">
        <v>0.11857899579792321</v>
      </c>
      <c r="AA48" s="174">
        <v>9.6604406774861822</v>
      </c>
      <c r="AB48" s="39">
        <v>4.1528467967036416E-2</v>
      </c>
      <c r="AC48" s="174">
        <v>4.5611787602257658</v>
      </c>
      <c r="AD48" s="39">
        <v>0.10312300000000001</v>
      </c>
      <c r="AE48" s="52">
        <v>8.6985017620870391</v>
      </c>
      <c r="AF48" s="39">
        <v>1.2274698407317355</v>
      </c>
      <c r="AG48" s="52">
        <v>100</v>
      </c>
      <c r="AH48" s="39">
        <v>0.91047665855965687</v>
      </c>
      <c r="AI48" s="583">
        <v>100</v>
      </c>
      <c r="AJ48" s="26">
        <v>1.1855260982308258</v>
      </c>
      <c r="AK48" s="583">
        <v>100</v>
      </c>
      <c r="AL48" s="26"/>
      <c r="AM48" s="957"/>
    </row>
    <row r="49" spans="1:16384" s="18" customFormat="1" ht="12.75" customHeight="1" x14ac:dyDescent="0.2">
      <c r="A49" s="5">
        <v>2017</v>
      </c>
      <c r="B49" s="39">
        <v>0.33704380926630245</v>
      </c>
      <c r="C49" s="174">
        <v>31.53713086483619</v>
      </c>
      <c r="D49" s="39">
        <v>0.44938863742912283</v>
      </c>
      <c r="E49" s="174">
        <v>39.780626370662645</v>
      </c>
      <c r="F49" s="39">
        <v>0.40612044819231108</v>
      </c>
      <c r="G49" s="52">
        <v>35.067822139047671</v>
      </c>
      <c r="H49" s="39">
        <v>4.4431853780441184E-2</v>
      </c>
      <c r="I49" s="174">
        <v>4.1574808636639062</v>
      </c>
      <c r="J49" s="39">
        <v>8.9496492444940137E-2</v>
      </c>
      <c r="K49" s="174">
        <v>7.9223777169900327</v>
      </c>
      <c r="L49" s="39">
        <v>7.4673672257865906E-2</v>
      </c>
      <c r="M49" s="52">
        <v>6.4479468316955284</v>
      </c>
      <c r="N49" s="39">
        <v>0.26779909944218189</v>
      </c>
      <c r="O49" s="174">
        <v>25.057915358179407</v>
      </c>
      <c r="P49" s="39">
        <v>0.45988603978017667</v>
      </c>
      <c r="Q49" s="174">
        <v>40.709873810426075</v>
      </c>
      <c r="R49" s="39">
        <v>0.37445797121882685</v>
      </c>
      <c r="S49" s="52">
        <v>32.333820155325697</v>
      </c>
      <c r="T49" s="39">
        <v>0.30952724846760804</v>
      </c>
      <c r="U49" s="174">
        <v>28.962411036135844</v>
      </c>
      <c r="V49" s="39">
        <v>7.9342641587177035E-2</v>
      </c>
      <c r="W49" s="174">
        <v>7.0235420243323317</v>
      </c>
      <c r="X49" s="39">
        <v>0.21291016351779923</v>
      </c>
      <c r="Y49" s="52">
        <v>18.384436880908321</v>
      </c>
      <c r="Z49" s="39">
        <v>0.10991857339473921</v>
      </c>
      <c r="AA49" s="174">
        <v>10.285061877184798</v>
      </c>
      <c r="AB49" s="39">
        <v>5.1553261473500055E-2</v>
      </c>
      <c r="AC49" s="174">
        <v>4.5635800775889361</v>
      </c>
      <c r="AD49" s="39">
        <v>8.9951580541478449E-2</v>
      </c>
      <c r="AE49" s="52">
        <v>7.7671686850426092</v>
      </c>
      <c r="AF49" s="39">
        <v>1.0687205843512713</v>
      </c>
      <c r="AG49" s="52">
        <v>100</v>
      </c>
      <c r="AH49" s="39">
        <v>1.1296670727149165</v>
      </c>
      <c r="AI49" s="52">
        <v>100</v>
      </c>
      <c r="AJ49" s="26">
        <v>1.1581138357282856</v>
      </c>
      <c r="AK49" s="583">
        <v>100</v>
      </c>
      <c r="AL49" s="26"/>
      <c r="AM49" s="957"/>
    </row>
    <row r="50" spans="1:16384" s="930" customFormat="1" ht="12.75" customHeight="1" x14ac:dyDescent="0.2">
      <c r="A50" s="895">
        <v>2018</v>
      </c>
      <c r="B50" s="39">
        <v>0.34027416538177019</v>
      </c>
      <c r="C50" s="174">
        <v>35.730156269594438</v>
      </c>
      <c r="D50" s="39">
        <v>0.41236438821888421</v>
      </c>
      <c r="E50" s="174">
        <v>42.060821987872401</v>
      </c>
      <c r="F50" s="39">
        <v>0.39488026782750085</v>
      </c>
      <c r="G50" s="52">
        <v>38.409907589185813</v>
      </c>
      <c r="H50" s="39">
        <v>5.2815003339505583E-2</v>
      </c>
      <c r="I50" s="174">
        <v>5.5457878225414801</v>
      </c>
      <c r="J50" s="39">
        <v>5.3055737078492649E-2</v>
      </c>
      <c r="K50" s="174">
        <v>5.4116407149817167</v>
      </c>
      <c r="L50" s="39">
        <v>5.999232950120971E-2</v>
      </c>
      <c r="M50" s="52">
        <f>L50/AJ50*100</f>
        <v>5.835439296268051</v>
      </c>
      <c r="N50" s="39">
        <v>0.2040295247034126</v>
      </c>
      <c r="O50" s="174">
        <f>N50/AF50*100</f>
        <v>21.423920893568269</v>
      </c>
      <c r="P50" s="39">
        <v>0.38545288976137143</v>
      </c>
      <c r="Q50" s="174">
        <v>39.315871700245914</v>
      </c>
      <c r="R50" s="39">
        <v>0.2991654742552402</v>
      </c>
      <c r="S50" s="52">
        <v>29.099752902918937</v>
      </c>
      <c r="T50" s="39">
        <v>0.24289430460997988</v>
      </c>
      <c r="U50" s="174">
        <f>T50/AF50*100</f>
        <v>25.504879134659109</v>
      </c>
      <c r="V50" s="39">
        <v>7.746244098293173E-2</v>
      </c>
      <c r="W50" s="174">
        <v>7.9011040575107483</v>
      </c>
      <c r="X50" s="39">
        <v>0.18453408083845863</v>
      </c>
      <c r="Y50" s="52">
        <v>17.949585151610638</v>
      </c>
      <c r="Z50" s="39">
        <v>0.11233146644039978</v>
      </c>
      <c r="AA50" s="174">
        <v>11.795255879637851</v>
      </c>
      <c r="AB50" s="39">
        <v>5.2064756626026838E-2</v>
      </c>
      <c r="AC50" s="174">
        <v>5.467008899424382</v>
      </c>
      <c r="AD50" s="39">
        <v>8.9496626213959235E-2</v>
      </c>
      <c r="AE50" s="52">
        <v>9.1285808649955289</v>
      </c>
      <c r="AF50" s="39">
        <v>0.95234446447505705</v>
      </c>
      <c r="AG50" s="52">
        <v>100</v>
      </c>
      <c r="AH50" s="39">
        <v>0.98040021266770105</v>
      </c>
      <c r="AI50" s="52">
        <v>100</v>
      </c>
      <c r="AJ50" s="26">
        <v>1.0280687786363696</v>
      </c>
      <c r="AK50" s="929">
        <v>100</v>
      </c>
      <c r="AL50" s="26"/>
      <c r="AM50" s="957"/>
    </row>
    <row r="51" spans="1:16384" s="18" customFormat="1" ht="5.25" customHeight="1" x14ac:dyDescent="0.2">
      <c r="A51" s="164"/>
      <c r="B51" s="164"/>
      <c r="C51" s="164"/>
      <c r="D51" s="164"/>
      <c r="E51" s="164"/>
      <c r="F51" s="228"/>
      <c r="G51" s="228"/>
      <c r="H51" s="164"/>
      <c r="I51" s="164"/>
      <c r="J51" s="164"/>
      <c r="K51" s="164"/>
      <c r="L51" s="228"/>
      <c r="M51" s="228"/>
      <c r="N51" s="164"/>
      <c r="O51" s="164"/>
      <c r="P51" s="164"/>
      <c r="Q51" s="164"/>
      <c r="R51" s="228"/>
      <c r="S51" s="228"/>
      <c r="T51" s="163"/>
      <c r="U51" s="164"/>
      <c r="V51" s="164"/>
      <c r="W51" s="164"/>
      <c r="X51" s="228"/>
      <c r="Y51" s="228"/>
      <c r="Z51" s="164"/>
      <c r="AA51" s="164"/>
      <c r="AB51" s="164"/>
      <c r="AC51" s="164"/>
      <c r="AD51" s="228"/>
      <c r="AE51" s="228"/>
      <c r="AF51" s="159"/>
      <c r="AG51" s="164"/>
      <c r="AH51" s="164"/>
      <c r="AI51" s="164"/>
      <c r="AJ51" s="228"/>
      <c r="AK51" s="228"/>
    </row>
    <row r="52" spans="1:16384" s="1043" customFormat="1" ht="12.75" customHeight="1" x14ac:dyDescent="0.2">
      <c r="A52" s="1336" t="s">
        <v>546</v>
      </c>
      <c r="B52" s="1336"/>
      <c r="C52" s="1336"/>
      <c r="D52" s="1336"/>
      <c r="E52" s="1336"/>
      <c r="F52" s="1336"/>
      <c r="G52" s="1336"/>
      <c r="H52" s="1336"/>
      <c r="I52" s="1336"/>
      <c r="J52" s="1336"/>
      <c r="K52" s="1336"/>
      <c r="L52" s="1336"/>
      <c r="M52" s="1336"/>
      <c r="N52" s="1336"/>
      <c r="O52" s="1336"/>
      <c r="P52" s="1336"/>
      <c r="Q52" s="1336"/>
      <c r="R52" s="1336"/>
      <c r="S52" s="1336"/>
      <c r="T52" s="1336"/>
      <c r="U52" s="1336"/>
      <c r="V52" s="1336"/>
      <c r="W52" s="1336"/>
      <c r="X52" s="1336"/>
      <c r="Y52" s="1336"/>
      <c r="Z52" s="1336"/>
      <c r="AA52" s="1336"/>
      <c r="AB52" s="1336"/>
      <c r="AC52" s="1336"/>
      <c r="AD52" s="1336"/>
      <c r="AE52" s="1336"/>
      <c r="AF52" s="1336"/>
      <c r="AG52" s="1336"/>
      <c r="AH52" s="1336"/>
      <c r="AI52" s="1336"/>
      <c r="AJ52" s="1336"/>
      <c r="AK52" s="1336"/>
    </row>
    <row r="53" spans="1:16384" s="18" customFormat="1" ht="27" customHeight="1" x14ac:dyDescent="0.2">
      <c r="A53" s="1336" t="s">
        <v>620</v>
      </c>
      <c r="B53" s="1336"/>
      <c r="C53" s="1336"/>
      <c r="D53" s="1336"/>
      <c r="E53" s="1336"/>
      <c r="F53" s="1336"/>
      <c r="G53" s="1336"/>
      <c r="H53" s="1336"/>
      <c r="I53" s="1336"/>
      <c r="J53" s="1336"/>
      <c r="K53" s="1336"/>
      <c r="L53" s="1336"/>
      <c r="M53" s="1336"/>
      <c r="N53" s="1336"/>
      <c r="O53" s="1336"/>
      <c r="P53" s="1336"/>
      <c r="Q53" s="1336"/>
      <c r="R53" s="1336"/>
      <c r="S53" s="1336"/>
      <c r="T53" s="1336"/>
      <c r="U53" s="1336"/>
      <c r="V53" s="1336"/>
      <c r="W53" s="1336"/>
      <c r="X53" s="1336"/>
      <c r="Y53" s="1336"/>
      <c r="Z53" s="1336"/>
      <c r="AA53" s="1336"/>
      <c r="AB53" s="1336"/>
      <c r="AC53" s="1336"/>
      <c r="AD53" s="1336"/>
      <c r="AE53" s="1336"/>
      <c r="AF53" s="1336"/>
      <c r="AG53" s="1336"/>
      <c r="AH53" s="1336"/>
      <c r="AI53" s="1336"/>
      <c r="AJ53" s="1336"/>
      <c r="AK53" s="1336"/>
    </row>
    <row r="54" spans="1:16384" s="37" customFormat="1" ht="6" customHeight="1" x14ac:dyDescent="0.25">
      <c r="A54" s="85"/>
      <c r="B54" s="85"/>
      <c r="C54" s="85"/>
      <c r="D54" s="85"/>
      <c r="E54" s="85"/>
      <c r="F54" s="521"/>
      <c r="G54" s="521"/>
      <c r="H54" s="66"/>
      <c r="I54" s="66"/>
      <c r="J54" s="66"/>
      <c r="K54" s="66"/>
      <c r="L54" s="520"/>
      <c r="M54" s="520"/>
      <c r="N54" s="66"/>
      <c r="O54" s="66"/>
      <c r="P54" s="66"/>
      <c r="Q54" s="66"/>
      <c r="R54" s="520"/>
      <c r="S54" s="520"/>
      <c r="T54" s="66"/>
      <c r="U54" s="86"/>
    </row>
    <row r="55" spans="1:16384" s="37" customFormat="1" ht="12.75" customHeight="1" x14ac:dyDescent="0.25">
      <c r="A55" s="1313" t="s">
        <v>194</v>
      </c>
      <c r="B55" s="1313"/>
      <c r="C55" s="1313"/>
      <c r="D55" s="1313"/>
      <c r="E55" s="1313"/>
      <c r="F55" s="1313"/>
      <c r="G55" s="1313"/>
      <c r="H55" s="1313"/>
      <c r="I55" s="1313"/>
      <c r="J55" s="1313"/>
      <c r="K55" s="1313"/>
      <c r="L55" s="1313"/>
      <c r="M55" s="1313"/>
      <c r="N55" s="1313"/>
      <c r="O55" s="1313"/>
      <c r="P55" s="1313"/>
      <c r="Q55" s="1313"/>
      <c r="R55" s="1313"/>
      <c r="S55" s="1313"/>
      <c r="T55" s="1313"/>
      <c r="U55" s="1313"/>
      <c r="V55" s="1313"/>
      <c r="W55" s="1313"/>
      <c r="X55" s="1313"/>
      <c r="Y55" s="1313"/>
      <c r="Z55" s="1313"/>
      <c r="AA55" s="1313"/>
      <c r="AB55" s="1313"/>
      <c r="AC55" s="1313"/>
      <c r="AD55" s="1313"/>
      <c r="AE55" s="1313"/>
      <c r="AF55" s="1313"/>
      <c r="AG55" s="1313"/>
      <c r="AH55" s="1313"/>
      <c r="AI55" s="1313"/>
      <c r="AJ55" s="1313"/>
      <c r="AK55" s="1313"/>
    </row>
    <row r="56" spans="1:16384" x14ac:dyDescent="0.2">
      <c r="A56" s="39"/>
      <c r="B56" s="39"/>
      <c r="C56" s="39"/>
      <c r="D56" s="39"/>
      <c r="AF56" s="39"/>
      <c r="AG56" s="39"/>
      <c r="AI56" s="597"/>
    </row>
    <row r="57" spans="1:16384" x14ac:dyDescent="0.2">
      <c r="A57" s="39"/>
      <c r="B57" s="39"/>
      <c r="C57" s="39"/>
      <c r="D57" s="39"/>
      <c r="H57" s="636"/>
      <c r="U57" s="39"/>
      <c r="AF57" s="39"/>
      <c r="AG57" s="39"/>
    </row>
    <row r="58" spans="1:16384" ht="12.75" customHeight="1" x14ac:dyDescent="0.2">
      <c r="A58" s="327"/>
      <c r="B58" s="327"/>
      <c r="C58" s="327"/>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7"/>
      <c r="AD58" s="327"/>
      <c r="AE58" s="327"/>
      <c r="AF58" s="327"/>
      <c r="AG58" s="327"/>
      <c r="AH58" s="327"/>
      <c r="AI58" s="327"/>
      <c r="AJ58" s="327"/>
      <c r="AK58" s="327"/>
      <c r="AL58" s="1330"/>
      <c r="AM58" s="1330"/>
      <c r="AN58" s="1330"/>
      <c r="AO58" s="1330"/>
      <c r="AP58" s="1330"/>
      <c r="AQ58" s="1330"/>
      <c r="AR58" s="1330"/>
      <c r="AS58" s="1330"/>
      <c r="AT58" s="1330"/>
      <c r="AU58" s="1330"/>
      <c r="AV58" s="1330"/>
      <c r="AW58" s="1330"/>
      <c r="AX58" s="1330"/>
      <c r="AY58" s="1330"/>
      <c r="AZ58" s="1330"/>
      <c r="BA58" s="1330"/>
      <c r="BB58" s="1330"/>
      <c r="BC58" s="1330"/>
      <c r="BD58" s="1330"/>
      <c r="BE58" s="1330"/>
      <c r="BF58" s="1330"/>
      <c r="BG58" s="1330"/>
      <c r="BH58" s="1330"/>
      <c r="BI58" s="1330"/>
      <c r="BJ58" s="1330"/>
      <c r="BK58" s="1330"/>
      <c r="BL58" s="1330"/>
      <c r="BM58" s="1330"/>
      <c r="BN58" s="1330"/>
      <c r="BO58" s="1330"/>
      <c r="BP58" s="1330"/>
      <c r="BQ58" s="1330"/>
      <c r="BR58" s="1330"/>
      <c r="BS58" s="1330"/>
      <c r="BT58" s="1330"/>
      <c r="BU58" s="1330"/>
      <c r="BV58" s="1330"/>
      <c r="BW58" s="1330"/>
      <c r="BX58" s="1330"/>
      <c r="BY58" s="1330"/>
      <c r="BZ58" s="1330"/>
      <c r="CA58" s="1330"/>
      <c r="CB58" s="1330"/>
      <c r="CC58" s="1330"/>
      <c r="CD58" s="1330"/>
      <c r="CE58" s="1330"/>
      <c r="CF58" s="1330"/>
      <c r="CG58" s="1330"/>
      <c r="CH58" s="1330"/>
      <c r="CI58" s="1330"/>
      <c r="CJ58" s="1330"/>
      <c r="CK58" s="1330"/>
      <c r="CL58" s="1330"/>
      <c r="CM58" s="1330"/>
      <c r="CN58" s="1330"/>
      <c r="CO58" s="1330"/>
      <c r="CP58" s="1330"/>
      <c r="CQ58" s="1330"/>
      <c r="CR58" s="1330"/>
      <c r="CS58" s="1330"/>
      <c r="CT58" s="1330"/>
      <c r="CU58" s="1330"/>
      <c r="CV58" s="1330"/>
      <c r="CW58" s="1330"/>
      <c r="CX58" s="1330"/>
      <c r="CY58" s="1330"/>
      <c r="CZ58" s="1330"/>
      <c r="DA58" s="1330"/>
      <c r="DB58" s="1330"/>
      <c r="DC58" s="1330"/>
      <c r="DD58" s="1330"/>
      <c r="DE58" s="1330"/>
      <c r="DF58" s="1330"/>
      <c r="DG58" s="1330"/>
      <c r="DH58" s="1330"/>
      <c r="DI58" s="1330"/>
      <c r="DJ58" s="1330"/>
      <c r="DK58" s="1330"/>
      <c r="DL58" s="1330"/>
      <c r="DM58" s="1330"/>
      <c r="DN58" s="1330"/>
      <c r="DO58" s="1330"/>
      <c r="DP58" s="1330"/>
      <c r="DQ58" s="1330"/>
      <c r="DR58" s="1330"/>
      <c r="DS58" s="1330"/>
      <c r="DT58" s="1330"/>
      <c r="DU58" s="1330"/>
      <c r="DV58" s="1330"/>
      <c r="DW58" s="1330"/>
      <c r="DX58" s="1330"/>
      <c r="DY58" s="1330"/>
      <c r="DZ58" s="1330"/>
      <c r="EA58" s="1330"/>
      <c r="EB58" s="1330"/>
      <c r="EC58" s="1330"/>
      <c r="ED58" s="1330"/>
      <c r="EE58" s="1330"/>
      <c r="EF58" s="1330"/>
      <c r="EG58" s="1330"/>
      <c r="EH58" s="1330"/>
      <c r="EI58" s="1330"/>
      <c r="EJ58" s="1330"/>
      <c r="EK58" s="1330"/>
      <c r="EL58" s="1330"/>
      <c r="EM58" s="1330"/>
      <c r="EN58" s="1330"/>
      <c r="EO58" s="1330"/>
      <c r="EP58" s="1330"/>
      <c r="EQ58" s="1330"/>
      <c r="ER58" s="1330"/>
      <c r="ES58" s="1330"/>
      <c r="ET58" s="1330"/>
      <c r="EU58" s="1330"/>
      <c r="EV58" s="1330"/>
      <c r="EW58" s="1330"/>
      <c r="EX58" s="1330"/>
      <c r="EY58" s="1330"/>
      <c r="EZ58" s="1330"/>
      <c r="FA58" s="1330"/>
      <c r="FB58" s="1330"/>
      <c r="FC58" s="1330"/>
      <c r="FD58" s="1330"/>
      <c r="FE58" s="1330"/>
      <c r="FF58" s="1330"/>
      <c r="FG58" s="1330"/>
      <c r="FH58" s="1330"/>
      <c r="FI58" s="1330"/>
      <c r="FJ58" s="1330"/>
      <c r="FK58" s="1330"/>
      <c r="FL58" s="1330"/>
      <c r="FM58" s="1330"/>
      <c r="FN58" s="1330"/>
      <c r="FO58" s="1330"/>
      <c r="FP58" s="1330"/>
      <c r="FQ58" s="1330"/>
      <c r="FR58" s="1330"/>
      <c r="FS58" s="1330"/>
      <c r="FT58" s="1330"/>
      <c r="FU58" s="1330"/>
      <c r="FV58" s="1330"/>
      <c r="FW58" s="1330"/>
      <c r="FX58" s="1330"/>
      <c r="FY58" s="1330"/>
      <c r="FZ58" s="1330"/>
      <c r="GA58" s="1330"/>
      <c r="GB58" s="1330"/>
      <c r="GC58" s="1330"/>
      <c r="GD58" s="1330"/>
      <c r="GE58" s="1330"/>
      <c r="GF58" s="1330"/>
      <c r="GG58" s="1330"/>
      <c r="GH58" s="1330"/>
      <c r="GI58" s="1330"/>
      <c r="GJ58" s="1330"/>
      <c r="GK58" s="1330"/>
      <c r="GL58" s="1330"/>
      <c r="GM58" s="1330"/>
      <c r="GN58" s="1330"/>
      <c r="GO58" s="1330"/>
      <c r="GP58" s="1330"/>
      <c r="GQ58" s="1330"/>
      <c r="GR58" s="1330"/>
      <c r="GS58" s="1330"/>
      <c r="GT58" s="1330"/>
      <c r="GU58" s="1330"/>
      <c r="GV58" s="1330"/>
      <c r="GW58" s="1330"/>
      <c r="GX58" s="1330"/>
      <c r="GY58" s="1330"/>
      <c r="GZ58" s="1330"/>
      <c r="HA58" s="1330"/>
      <c r="HB58" s="1330"/>
      <c r="HC58" s="1330"/>
      <c r="HD58" s="1330"/>
      <c r="HE58" s="1330"/>
      <c r="HF58" s="1330"/>
      <c r="HG58" s="1330"/>
      <c r="HH58" s="1330"/>
      <c r="HI58" s="1330"/>
      <c r="HJ58" s="1330"/>
      <c r="HK58" s="1330"/>
      <c r="HL58" s="1330"/>
      <c r="HM58" s="1330"/>
      <c r="HN58" s="1330"/>
      <c r="HO58" s="1330"/>
      <c r="HP58" s="1330"/>
      <c r="HQ58" s="1330"/>
      <c r="HR58" s="1330"/>
      <c r="HS58" s="1330"/>
      <c r="HT58" s="1330"/>
      <c r="HU58" s="1330"/>
      <c r="HV58" s="1330"/>
      <c r="HW58" s="1330"/>
      <c r="HX58" s="1330"/>
      <c r="HY58" s="1330"/>
      <c r="HZ58" s="1330"/>
      <c r="IA58" s="1330"/>
      <c r="IB58" s="1330"/>
      <c r="IC58" s="1330"/>
      <c r="ID58" s="1330"/>
      <c r="IE58" s="1330"/>
      <c r="IF58" s="1330"/>
      <c r="IG58" s="1330"/>
      <c r="IH58" s="1330"/>
      <c r="II58" s="1330"/>
      <c r="IJ58" s="1330"/>
      <c r="IK58" s="1330"/>
      <c r="IL58" s="1330"/>
      <c r="IM58" s="1330"/>
      <c r="IN58" s="1330"/>
      <c r="IO58" s="1330"/>
      <c r="IP58" s="1330"/>
      <c r="IQ58" s="1330"/>
      <c r="IR58" s="1330"/>
      <c r="IS58" s="1330"/>
      <c r="IT58" s="1330"/>
      <c r="IU58" s="1330"/>
      <c r="IV58" s="1330"/>
      <c r="IW58" s="1330"/>
      <c r="IX58" s="1330"/>
      <c r="IY58" s="1330"/>
      <c r="IZ58" s="1330"/>
      <c r="JA58" s="1330"/>
      <c r="JB58" s="1330"/>
      <c r="JC58" s="1330"/>
      <c r="JD58" s="1330"/>
      <c r="JE58" s="1330"/>
      <c r="JF58" s="1330"/>
      <c r="JG58" s="1330"/>
      <c r="JH58" s="1330"/>
      <c r="JI58" s="1330"/>
      <c r="JJ58" s="1330"/>
      <c r="JK58" s="1330"/>
      <c r="JL58" s="1330"/>
      <c r="JM58" s="1330"/>
      <c r="JN58" s="1330"/>
      <c r="JO58" s="1330"/>
      <c r="JP58" s="1330"/>
      <c r="JQ58" s="1330"/>
      <c r="JR58" s="1330"/>
      <c r="JS58" s="1330"/>
      <c r="JT58" s="1330"/>
      <c r="JU58" s="1330"/>
      <c r="JV58" s="1330"/>
      <c r="JW58" s="1330"/>
      <c r="JX58" s="1330"/>
      <c r="JY58" s="1330"/>
      <c r="JZ58" s="1330"/>
      <c r="KA58" s="1330"/>
      <c r="KB58" s="1330"/>
      <c r="KC58" s="1330"/>
      <c r="KD58" s="1330"/>
      <c r="KE58" s="1330"/>
      <c r="KF58" s="1330"/>
      <c r="KG58" s="1330"/>
      <c r="KH58" s="1330"/>
      <c r="KI58" s="1330"/>
      <c r="KJ58" s="1330"/>
      <c r="KK58" s="1330"/>
      <c r="KL58" s="1330"/>
      <c r="KM58" s="1330"/>
      <c r="KN58" s="1330"/>
      <c r="KO58" s="1330"/>
      <c r="KP58" s="1330"/>
      <c r="KQ58" s="1330"/>
      <c r="KR58" s="1330"/>
      <c r="KS58" s="1330"/>
      <c r="KT58" s="1330"/>
      <c r="KU58" s="1330"/>
      <c r="KV58" s="1330"/>
      <c r="KW58" s="1330"/>
      <c r="KX58" s="1330"/>
      <c r="KY58" s="1330"/>
      <c r="KZ58" s="1330"/>
      <c r="LA58" s="1330"/>
      <c r="LB58" s="1330"/>
      <c r="LC58" s="1330"/>
      <c r="LD58" s="1330"/>
      <c r="LE58" s="1330"/>
      <c r="LF58" s="1330"/>
      <c r="LG58" s="1330"/>
      <c r="LH58" s="1330"/>
      <c r="LI58" s="1330"/>
      <c r="LJ58" s="1330"/>
      <c r="LK58" s="1330"/>
      <c r="LL58" s="1330"/>
      <c r="LM58" s="1330"/>
      <c r="LN58" s="1330"/>
      <c r="LO58" s="1330"/>
      <c r="LP58" s="1330"/>
      <c r="LQ58" s="1330"/>
      <c r="LR58" s="1330"/>
      <c r="LS58" s="1330"/>
      <c r="LT58" s="1330"/>
      <c r="LU58" s="1330"/>
      <c r="LV58" s="1330"/>
      <c r="LW58" s="1330"/>
      <c r="LX58" s="1330"/>
      <c r="LY58" s="1330"/>
      <c r="LZ58" s="1330"/>
      <c r="MA58" s="1330"/>
      <c r="MB58" s="1330"/>
      <c r="MC58" s="1330"/>
      <c r="MD58" s="1330"/>
      <c r="ME58" s="1330"/>
      <c r="MF58" s="1330"/>
      <c r="MG58" s="1330"/>
      <c r="MH58" s="1330"/>
      <c r="MI58" s="1330"/>
      <c r="MJ58" s="1330"/>
      <c r="MK58" s="1330"/>
      <c r="ML58" s="1330"/>
      <c r="MM58" s="1330"/>
      <c r="MN58" s="1330"/>
      <c r="MO58" s="1330"/>
      <c r="MP58" s="1330"/>
      <c r="MQ58" s="1330"/>
      <c r="MR58" s="1330"/>
      <c r="MS58" s="1330"/>
      <c r="MT58" s="1330"/>
      <c r="MU58" s="1330"/>
      <c r="MV58" s="1330"/>
      <c r="MW58" s="1330"/>
      <c r="MX58" s="1330"/>
      <c r="MY58" s="1330"/>
      <c r="MZ58" s="1330"/>
      <c r="NA58" s="1330"/>
      <c r="NB58" s="1330"/>
      <c r="NC58" s="1330"/>
      <c r="ND58" s="1330"/>
      <c r="NE58" s="1330"/>
      <c r="NF58" s="1330"/>
      <c r="NG58" s="1330"/>
      <c r="NH58" s="1330"/>
      <c r="NI58" s="1330"/>
      <c r="NJ58" s="1330"/>
      <c r="NK58" s="1330"/>
      <c r="NL58" s="1330"/>
      <c r="NM58" s="1330"/>
      <c r="NN58" s="1330"/>
      <c r="NO58" s="1330"/>
      <c r="NP58" s="1330"/>
      <c r="NQ58" s="1330"/>
      <c r="NR58" s="1330"/>
      <c r="NS58" s="1330"/>
      <c r="NT58" s="1330"/>
      <c r="NU58" s="1330"/>
      <c r="NV58" s="1330"/>
      <c r="NW58" s="1330"/>
      <c r="NX58" s="1330"/>
      <c r="NY58" s="1330"/>
      <c r="NZ58" s="1330"/>
      <c r="OA58" s="1330"/>
      <c r="OB58" s="1330"/>
      <c r="OC58" s="1330"/>
      <c r="OD58" s="1330"/>
      <c r="OE58" s="1330"/>
      <c r="OF58" s="1330"/>
      <c r="OG58" s="1330"/>
      <c r="OH58" s="1330"/>
      <c r="OI58" s="1330"/>
      <c r="OJ58" s="1330"/>
      <c r="OK58" s="1330"/>
      <c r="OL58" s="1330"/>
      <c r="OM58" s="1330"/>
      <c r="ON58" s="1330"/>
      <c r="OO58" s="1330"/>
      <c r="OP58" s="1330"/>
      <c r="OQ58" s="1330"/>
      <c r="OR58" s="1330"/>
      <c r="OS58" s="1330"/>
      <c r="OT58" s="1330"/>
      <c r="OU58" s="1330"/>
      <c r="OV58" s="1330"/>
      <c r="OW58" s="1330"/>
      <c r="OX58" s="1330"/>
      <c r="OY58" s="1330"/>
      <c r="OZ58" s="1330"/>
      <c r="PA58" s="1330"/>
      <c r="PB58" s="1330"/>
      <c r="PC58" s="1330"/>
      <c r="PD58" s="1330"/>
      <c r="PE58" s="1330"/>
      <c r="PF58" s="1330"/>
      <c r="PG58" s="1330"/>
      <c r="PH58" s="1330"/>
      <c r="PI58" s="1330"/>
      <c r="PJ58" s="1330"/>
      <c r="PK58" s="1330"/>
      <c r="PL58" s="1330"/>
      <c r="PM58" s="1330"/>
      <c r="PN58" s="1330"/>
      <c r="PO58" s="1330"/>
      <c r="PP58" s="1330"/>
      <c r="PQ58" s="1330"/>
      <c r="PR58" s="1330"/>
      <c r="PS58" s="1330"/>
      <c r="PT58" s="1330"/>
      <c r="PU58" s="1330"/>
      <c r="PV58" s="1330"/>
      <c r="PW58" s="1330"/>
      <c r="PX58" s="1330"/>
      <c r="PY58" s="1330"/>
      <c r="PZ58" s="1330"/>
      <c r="QA58" s="1330"/>
      <c r="QB58" s="1330"/>
      <c r="QC58" s="1330"/>
      <c r="QD58" s="1330"/>
      <c r="QE58" s="1330"/>
      <c r="QF58" s="1330"/>
      <c r="QG58" s="1330"/>
      <c r="QH58" s="1330"/>
      <c r="QI58" s="1330"/>
      <c r="QJ58" s="1330"/>
      <c r="QK58" s="1330"/>
      <c r="QL58" s="1330"/>
      <c r="QM58" s="1330"/>
      <c r="QN58" s="1330"/>
      <c r="QO58" s="1330"/>
      <c r="QP58" s="1330"/>
      <c r="QQ58" s="1330"/>
      <c r="QR58" s="1330"/>
      <c r="QS58" s="1330"/>
      <c r="QT58" s="1330"/>
      <c r="QU58" s="1330"/>
      <c r="QV58" s="1330"/>
      <c r="QW58" s="1330"/>
      <c r="QX58" s="1330"/>
      <c r="QY58" s="1330"/>
      <c r="QZ58" s="1330"/>
      <c r="RA58" s="1330"/>
      <c r="RB58" s="1330"/>
      <c r="RC58" s="1330"/>
      <c r="RD58" s="1330"/>
      <c r="RE58" s="1330"/>
      <c r="RF58" s="1330"/>
      <c r="RG58" s="1330"/>
      <c r="RH58" s="1330"/>
      <c r="RI58" s="1330"/>
      <c r="RJ58" s="1330"/>
      <c r="RK58" s="1330"/>
      <c r="RL58" s="1330"/>
      <c r="RM58" s="1330"/>
      <c r="RN58" s="1330"/>
      <c r="RO58" s="1330"/>
      <c r="RP58" s="1330"/>
      <c r="RQ58" s="1330"/>
      <c r="RR58" s="1330"/>
      <c r="RS58" s="1330"/>
      <c r="RT58" s="1330"/>
      <c r="RU58" s="1330"/>
      <c r="RV58" s="1330"/>
      <c r="RW58" s="1330"/>
      <c r="RX58" s="1330"/>
      <c r="RY58" s="1330"/>
      <c r="RZ58" s="1330"/>
      <c r="SA58" s="1330"/>
      <c r="SB58" s="1330"/>
      <c r="SC58" s="1330"/>
      <c r="SD58" s="1330"/>
      <c r="SE58" s="1330"/>
      <c r="SF58" s="1330"/>
      <c r="SG58" s="1330"/>
      <c r="SH58" s="1330"/>
      <c r="SI58" s="1330"/>
      <c r="SJ58" s="1330"/>
      <c r="SK58" s="1330"/>
      <c r="SL58" s="1330"/>
      <c r="SM58" s="1330"/>
      <c r="SN58" s="1330"/>
      <c r="SO58" s="1330"/>
      <c r="SP58" s="1330"/>
      <c r="SQ58" s="1330"/>
      <c r="SR58" s="1330"/>
      <c r="SS58" s="1330"/>
      <c r="ST58" s="1330"/>
      <c r="SU58" s="1330"/>
      <c r="SV58" s="1330"/>
      <c r="SW58" s="1330"/>
      <c r="SX58" s="1330"/>
      <c r="SY58" s="1330"/>
      <c r="SZ58" s="1330"/>
      <c r="TA58" s="1330"/>
      <c r="TB58" s="1330"/>
      <c r="TC58" s="1330"/>
      <c r="TD58" s="1330"/>
      <c r="TE58" s="1330"/>
      <c r="TF58" s="1330"/>
      <c r="TG58" s="1330"/>
      <c r="TH58" s="1330"/>
      <c r="TI58" s="1330"/>
      <c r="TJ58" s="1330"/>
      <c r="TK58" s="1330"/>
      <c r="TL58" s="1330"/>
      <c r="TM58" s="1330"/>
      <c r="TN58" s="1330"/>
      <c r="TO58" s="1330"/>
      <c r="TP58" s="1330"/>
      <c r="TQ58" s="1330"/>
      <c r="TR58" s="1330"/>
      <c r="TS58" s="1330"/>
      <c r="TT58" s="1330"/>
      <c r="TU58" s="1330"/>
      <c r="TV58" s="1330"/>
      <c r="TW58" s="1330"/>
      <c r="TX58" s="1330"/>
      <c r="TY58" s="1330"/>
      <c r="TZ58" s="1330"/>
      <c r="UA58" s="1330"/>
      <c r="UB58" s="1330"/>
      <c r="UC58" s="1330"/>
      <c r="UD58" s="1330"/>
      <c r="UE58" s="1330"/>
      <c r="UF58" s="1330"/>
      <c r="UG58" s="1330"/>
      <c r="UH58" s="1330"/>
      <c r="UI58" s="1330"/>
      <c r="UJ58" s="1330"/>
      <c r="UK58" s="1330"/>
      <c r="UL58" s="1330"/>
      <c r="UM58" s="1330"/>
      <c r="UN58" s="1330"/>
      <c r="UO58" s="1330"/>
      <c r="UP58" s="1330"/>
      <c r="UQ58" s="1330"/>
      <c r="UR58" s="1330"/>
      <c r="US58" s="1330"/>
      <c r="UT58" s="1330"/>
      <c r="UU58" s="1330"/>
      <c r="UV58" s="1330"/>
      <c r="UW58" s="1330"/>
      <c r="UX58" s="1330"/>
      <c r="UY58" s="1330"/>
      <c r="UZ58" s="1330"/>
      <c r="VA58" s="1330"/>
      <c r="VB58" s="1330"/>
      <c r="VC58" s="1330"/>
      <c r="VD58" s="1330"/>
      <c r="VE58" s="1330"/>
      <c r="VF58" s="1330"/>
      <c r="VG58" s="1330"/>
      <c r="VH58" s="1330"/>
      <c r="VI58" s="1330"/>
      <c r="VJ58" s="1330"/>
      <c r="VK58" s="1330"/>
      <c r="VL58" s="1330"/>
      <c r="VM58" s="1330"/>
      <c r="VN58" s="1330"/>
      <c r="VO58" s="1330"/>
      <c r="VP58" s="1330"/>
      <c r="VQ58" s="1330"/>
      <c r="VR58" s="1330"/>
      <c r="VS58" s="1330"/>
      <c r="VT58" s="1330"/>
      <c r="VU58" s="1330"/>
      <c r="VV58" s="1330"/>
      <c r="VW58" s="1330"/>
      <c r="VX58" s="1330"/>
      <c r="VY58" s="1330"/>
      <c r="VZ58" s="1330"/>
      <c r="WA58" s="1330"/>
      <c r="WB58" s="1330"/>
      <c r="WC58" s="1330"/>
      <c r="WD58" s="1330"/>
      <c r="WE58" s="1330"/>
      <c r="WF58" s="1330"/>
      <c r="WG58" s="1330"/>
      <c r="WH58" s="1330"/>
      <c r="WI58" s="1330"/>
      <c r="WJ58" s="1330"/>
      <c r="WK58" s="1330"/>
      <c r="WL58" s="1330"/>
      <c r="WM58" s="1330"/>
      <c r="WN58" s="1330"/>
      <c r="WO58" s="1330"/>
      <c r="WP58" s="1330"/>
      <c r="WQ58" s="1330"/>
      <c r="WR58" s="1330"/>
      <c r="WS58" s="1330"/>
      <c r="WT58" s="1330"/>
      <c r="WU58" s="1330"/>
      <c r="WV58" s="1330"/>
      <c r="WW58" s="1330"/>
      <c r="WX58" s="1330"/>
      <c r="WY58" s="1330"/>
      <c r="WZ58" s="1330"/>
      <c r="XA58" s="1330"/>
      <c r="XB58" s="1330"/>
      <c r="XC58" s="1330"/>
      <c r="XD58" s="1330"/>
      <c r="XE58" s="1330"/>
      <c r="XF58" s="1330"/>
      <c r="XG58" s="1330"/>
      <c r="XH58" s="1330"/>
      <c r="XI58" s="1330"/>
      <c r="XJ58" s="1330"/>
      <c r="XK58" s="1330"/>
      <c r="XL58" s="1330"/>
      <c r="XM58" s="1330"/>
      <c r="XN58" s="1330"/>
      <c r="XO58" s="1330"/>
      <c r="XP58" s="1330"/>
      <c r="XQ58" s="1330"/>
      <c r="XR58" s="1330"/>
      <c r="XS58" s="1330"/>
      <c r="XT58" s="1330"/>
      <c r="XU58" s="1330"/>
      <c r="XV58" s="1330"/>
      <c r="XW58" s="1330"/>
      <c r="XX58" s="1330"/>
      <c r="XY58" s="1330"/>
      <c r="XZ58" s="1330"/>
      <c r="YA58" s="1330"/>
      <c r="YB58" s="1330"/>
      <c r="YC58" s="1330"/>
      <c r="YD58" s="1330"/>
      <c r="YE58" s="1330"/>
      <c r="YF58" s="1330"/>
      <c r="YG58" s="1330"/>
      <c r="YH58" s="1330"/>
      <c r="YI58" s="1330"/>
      <c r="YJ58" s="1330"/>
      <c r="YK58" s="1330"/>
      <c r="YL58" s="1330"/>
      <c r="YM58" s="1330"/>
      <c r="YN58" s="1330"/>
      <c r="YO58" s="1330"/>
      <c r="YP58" s="1330"/>
      <c r="YQ58" s="1330"/>
      <c r="YR58" s="1330"/>
      <c r="YS58" s="1330"/>
      <c r="YT58" s="1330"/>
      <c r="YU58" s="1330"/>
      <c r="YV58" s="1330"/>
      <c r="YW58" s="1330"/>
      <c r="YX58" s="1330"/>
      <c r="YY58" s="1330"/>
      <c r="YZ58" s="1330"/>
      <c r="ZA58" s="1330"/>
      <c r="ZB58" s="1330"/>
      <c r="ZC58" s="1330"/>
      <c r="ZD58" s="1330"/>
      <c r="ZE58" s="1330"/>
      <c r="ZF58" s="1330"/>
      <c r="ZG58" s="1330"/>
      <c r="ZH58" s="1330"/>
      <c r="ZI58" s="1330"/>
      <c r="ZJ58" s="1330"/>
      <c r="ZK58" s="1330"/>
      <c r="ZL58" s="1330"/>
      <c r="ZM58" s="1330"/>
      <c r="ZN58" s="1330"/>
      <c r="ZO58" s="1330"/>
      <c r="ZP58" s="1330"/>
      <c r="ZQ58" s="1330"/>
      <c r="ZR58" s="1330"/>
      <c r="ZS58" s="1330"/>
      <c r="ZT58" s="1330"/>
      <c r="ZU58" s="1330"/>
      <c r="ZV58" s="1330"/>
      <c r="ZW58" s="1330"/>
      <c r="ZX58" s="1330"/>
      <c r="ZY58" s="1330"/>
      <c r="ZZ58" s="1330"/>
      <c r="AAA58" s="1330"/>
      <c r="AAB58" s="1330"/>
      <c r="AAC58" s="1330"/>
      <c r="AAD58" s="1330"/>
      <c r="AAE58" s="1330"/>
      <c r="AAF58" s="1330"/>
      <c r="AAG58" s="1330"/>
      <c r="AAH58" s="1330"/>
      <c r="AAI58" s="1330"/>
      <c r="AAJ58" s="1330"/>
      <c r="AAK58" s="1330"/>
      <c r="AAL58" s="1330"/>
      <c r="AAM58" s="1330"/>
      <c r="AAN58" s="1330"/>
      <c r="AAO58" s="1330"/>
      <c r="AAP58" s="1330"/>
      <c r="AAQ58" s="1330"/>
      <c r="AAR58" s="1330"/>
      <c r="AAS58" s="1330"/>
      <c r="AAT58" s="1330"/>
      <c r="AAU58" s="1330"/>
      <c r="AAV58" s="1330"/>
      <c r="AAW58" s="1330"/>
      <c r="AAX58" s="1330"/>
      <c r="AAY58" s="1330"/>
      <c r="AAZ58" s="1330"/>
      <c r="ABA58" s="1330"/>
      <c r="ABB58" s="1330"/>
      <c r="ABC58" s="1330"/>
      <c r="ABD58" s="1330"/>
      <c r="ABE58" s="1330"/>
      <c r="ABF58" s="1330"/>
      <c r="ABG58" s="1330"/>
      <c r="ABH58" s="1330"/>
      <c r="ABI58" s="1330"/>
      <c r="ABJ58" s="1330"/>
      <c r="ABK58" s="1330"/>
      <c r="ABL58" s="1330"/>
      <c r="ABM58" s="1330"/>
      <c r="ABN58" s="1330"/>
      <c r="ABO58" s="1330"/>
      <c r="ABP58" s="1330"/>
      <c r="ABQ58" s="1330"/>
      <c r="ABR58" s="1330"/>
      <c r="ABS58" s="1330"/>
      <c r="ABT58" s="1330"/>
      <c r="ABU58" s="1330"/>
      <c r="ABV58" s="1330"/>
      <c r="ABW58" s="1330"/>
      <c r="ABX58" s="1330"/>
      <c r="ABY58" s="1330"/>
      <c r="ABZ58" s="1330"/>
      <c r="ACA58" s="1330"/>
      <c r="ACB58" s="1330"/>
      <c r="ACC58" s="1330"/>
      <c r="ACD58" s="1330"/>
      <c r="ACE58" s="1330"/>
      <c r="ACF58" s="1330"/>
      <c r="ACG58" s="1330"/>
      <c r="ACH58" s="1330"/>
      <c r="ACI58" s="1330"/>
      <c r="ACJ58" s="1330"/>
      <c r="ACK58" s="1330"/>
      <c r="ACL58" s="1330"/>
      <c r="ACM58" s="1330"/>
      <c r="ACN58" s="1330"/>
      <c r="ACO58" s="1330"/>
      <c r="ACP58" s="1330"/>
      <c r="ACQ58" s="1330"/>
      <c r="ACR58" s="1330"/>
      <c r="ACS58" s="1330"/>
      <c r="ACT58" s="1330"/>
      <c r="ACU58" s="1330"/>
      <c r="ACV58" s="1330"/>
      <c r="ACW58" s="1330"/>
      <c r="ACX58" s="1330"/>
      <c r="ACY58" s="1330"/>
      <c r="ACZ58" s="1330"/>
      <c r="ADA58" s="1330"/>
      <c r="ADB58" s="1330"/>
      <c r="ADC58" s="1330"/>
      <c r="ADD58" s="1330"/>
      <c r="ADE58" s="1330"/>
      <c r="ADF58" s="1330"/>
      <c r="ADG58" s="1330"/>
      <c r="ADH58" s="1330"/>
      <c r="ADI58" s="1330"/>
      <c r="ADJ58" s="1330"/>
      <c r="ADK58" s="1330"/>
      <c r="ADL58" s="1330"/>
      <c r="ADM58" s="1330"/>
      <c r="ADN58" s="1330"/>
      <c r="ADO58" s="1330"/>
      <c r="ADP58" s="1330"/>
      <c r="ADQ58" s="1330"/>
      <c r="ADR58" s="1330"/>
      <c r="ADS58" s="1330"/>
      <c r="ADT58" s="1330"/>
      <c r="ADU58" s="1330"/>
      <c r="ADV58" s="1330"/>
      <c r="ADW58" s="1330"/>
      <c r="ADX58" s="1330"/>
      <c r="ADY58" s="1330"/>
      <c r="ADZ58" s="1330"/>
      <c r="AEA58" s="1330"/>
      <c r="AEB58" s="1330"/>
      <c r="AEC58" s="1330"/>
      <c r="AED58" s="1330"/>
      <c r="AEE58" s="1330"/>
      <c r="AEF58" s="1330"/>
      <c r="AEG58" s="1330"/>
      <c r="AEH58" s="1330"/>
      <c r="AEI58" s="1330"/>
      <c r="AEJ58" s="1330"/>
      <c r="AEK58" s="1330"/>
      <c r="AEL58" s="1330"/>
      <c r="AEM58" s="1330"/>
      <c r="AEN58" s="1330"/>
      <c r="AEO58" s="1330"/>
      <c r="AEP58" s="1330"/>
      <c r="AEQ58" s="1330"/>
      <c r="AER58" s="1330"/>
      <c r="AES58" s="1330"/>
      <c r="AET58" s="1330"/>
      <c r="AEU58" s="1330"/>
      <c r="AEV58" s="1330"/>
      <c r="AEW58" s="1330"/>
      <c r="AEX58" s="1330"/>
      <c r="AEY58" s="1330"/>
      <c r="AEZ58" s="1330"/>
      <c r="AFA58" s="1330"/>
      <c r="AFB58" s="1330"/>
      <c r="AFC58" s="1330"/>
      <c r="AFD58" s="1330"/>
      <c r="AFE58" s="1330"/>
      <c r="AFF58" s="1330"/>
      <c r="AFG58" s="1330"/>
      <c r="AFH58" s="1330"/>
      <c r="AFI58" s="1330"/>
      <c r="AFJ58" s="1330"/>
      <c r="AFK58" s="1330"/>
      <c r="AFL58" s="1330"/>
      <c r="AFM58" s="1330"/>
      <c r="AFN58" s="1330"/>
      <c r="AFO58" s="1330"/>
      <c r="AFP58" s="1330"/>
      <c r="AFQ58" s="1330"/>
      <c r="AFR58" s="1330"/>
      <c r="AFS58" s="1330"/>
      <c r="AFT58" s="1330"/>
      <c r="AFU58" s="1330"/>
      <c r="AFV58" s="1330"/>
      <c r="AFW58" s="1330"/>
      <c r="AFX58" s="1330"/>
      <c r="AFY58" s="1330"/>
      <c r="AFZ58" s="1330"/>
      <c r="AGA58" s="1330"/>
      <c r="AGB58" s="1330"/>
      <c r="AGC58" s="1330"/>
      <c r="AGD58" s="1330"/>
      <c r="AGE58" s="1330"/>
      <c r="AGF58" s="1330"/>
      <c r="AGG58" s="1330"/>
      <c r="AGH58" s="1330"/>
      <c r="AGI58" s="1330"/>
      <c r="AGJ58" s="1330"/>
      <c r="AGK58" s="1330"/>
      <c r="AGL58" s="1330"/>
      <c r="AGM58" s="1330"/>
      <c r="AGN58" s="1330"/>
      <c r="AGO58" s="1330"/>
      <c r="AGP58" s="1330"/>
      <c r="AGQ58" s="1330"/>
      <c r="AGR58" s="1330"/>
      <c r="AGS58" s="1330"/>
      <c r="AGT58" s="1330"/>
      <c r="AGU58" s="1330"/>
      <c r="AGV58" s="1330"/>
      <c r="AGW58" s="1330"/>
      <c r="AGX58" s="1330"/>
      <c r="AGY58" s="1330"/>
      <c r="AGZ58" s="1330"/>
      <c r="AHA58" s="1330"/>
      <c r="AHB58" s="1330"/>
      <c r="AHC58" s="1330"/>
      <c r="AHD58" s="1330"/>
      <c r="AHE58" s="1330"/>
      <c r="AHF58" s="1330"/>
      <c r="AHG58" s="1330"/>
      <c r="AHH58" s="1330"/>
      <c r="AHI58" s="1330"/>
      <c r="AHJ58" s="1330"/>
      <c r="AHK58" s="1330"/>
      <c r="AHL58" s="1330"/>
      <c r="AHM58" s="1330"/>
      <c r="AHN58" s="1330"/>
      <c r="AHO58" s="1330"/>
      <c r="AHP58" s="1330"/>
      <c r="AHQ58" s="1330"/>
      <c r="AHR58" s="1330"/>
      <c r="AHS58" s="1330"/>
      <c r="AHT58" s="1330"/>
      <c r="AHU58" s="1330"/>
      <c r="AHV58" s="1330"/>
      <c r="AHW58" s="1330"/>
      <c r="AHX58" s="1330"/>
      <c r="AHY58" s="1330"/>
      <c r="AHZ58" s="1330"/>
      <c r="AIA58" s="1330"/>
      <c r="AIB58" s="1330"/>
      <c r="AIC58" s="1330"/>
      <c r="AID58" s="1330"/>
      <c r="AIE58" s="1330"/>
      <c r="AIF58" s="1330"/>
      <c r="AIG58" s="1330"/>
      <c r="AIH58" s="1330"/>
      <c r="AII58" s="1330"/>
      <c r="AIJ58" s="1330"/>
      <c r="AIK58" s="1330"/>
      <c r="AIL58" s="1330"/>
      <c r="AIM58" s="1330"/>
      <c r="AIN58" s="1330"/>
      <c r="AIO58" s="1330"/>
      <c r="AIP58" s="1330"/>
      <c r="AIQ58" s="1330"/>
      <c r="AIR58" s="1330"/>
      <c r="AIS58" s="1330"/>
      <c r="AIT58" s="1330"/>
      <c r="AIU58" s="1330"/>
      <c r="AIV58" s="1330"/>
      <c r="AIW58" s="1330"/>
      <c r="AIX58" s="1330"/>
      <c r="AIY58" s="1330"/>
      <c r="AIZ58" s="1330"/>
      <c r="AJA58" s="1330"/>
      <c r="AJB58" s="1330"/>
      <c r="AJC58" s="1330"/>
      <c r="AJD58" s="1330"/>
      <c r="AJE58" s="1330"/>
      <c r="AJF58" s="1330"/>
      <c r="AJG58" s="1330"/>
      <c r="AJH58" s="1330"/>
      <c r="AJI58" s="1330"/>
      <c r="AJJ58" s="1330"/>
      <c r="AJK58" s="1330"/>
      <c r="AJL58" s="1330"/>
      <c r="AJM58" s="1330"/>
      <c r="AJN58" s="1330"/>
      <c r="AJO58" s="1330"/>
      <c r="AJP58" s="1330"/>
      <c r="AJQ58" s="1330"/>
      <c r="AJR58" s="1330"/>
      <c r="AJS58" s="1330"/>
      <c r="AJT58" s="1330"/>
      <c r="AJU58" s="1330"/>
      <c r="AJV58" s="1330"/>
      <c r="AJW58" s="1330"/>
      <c r="AJX58" s="1330"/>
      <c r="AJY58" s="1330"/>
      <c r="AJZ58" s="1330"/>
      <c r="AKA58" s="1330"/>
      <c r="AKB58" s="1330"/>
      <c r="AKC58" s="1330"/>
      <c r="AKD58" s="1330"/>
      <c r="AKE58" s="1330"/>
      <c r="AKF58" s="1330"/>
      <c r="AKG58" s="1330"/>
      <c r="AKH58" s="1330"/>
      <c r="AKI58" s="1330"/>
      <c r="AKJ58" s="1330"/>
      <c r="AKK58" s="1330"/>
      <c r="AKL58" s="1330"/>
      <c r="AKM58" s="1330"/>
      <c r="AKN58" s="1330"/>
      <c r="AKO58" s="1330"/>
      <c r="AKP58" s="1330"/>
      <c r="AKQ58" s="1330"/>
      <c r="AKR58" s="1330"/>
      <c r="AKS58" s="1330"/>
      <c r="AKT58" s="1330"/>
      <c r="AKU58" s="1330"/>
      <c r="AKV58" s="1330"/>
      <c r="AKW58" s="1330"/>
      <c r="AKX58" s="1330"/>
      <c r="AKY58" s="1330"/>
      <c r="AKZ58" s="1330"/>
      <c r="ALA58" s="1330"/>
      <c r="ALB58" s="1330"/>
      <c r="ALC58" s="1330"/>
      <c r="ALD58" s="1330"/>
      <c r="ALE58" s="1330"/>
      <c r="ALF58" s="1330"/>
      <c r="ALG58" s="1330"/>
      <c r="ALH58" s="1330"/>
      <c r="ALI58" s="1330"/>
      <c r="ALJ58" s="1330"/>
      <c r="ALK58" s="1330"/>
      <c r="ALL58" s="1330"/>
      <c r="ALM58" s="1330"/>
      <c r="ALN58" s="1330"/>
      <c r="ALO58" s="1330"/>
      <c r="ALP58" s="1330"/>
      <c r="ALQ58" s="1330"/>
      <c r="ALR58" s="1330"/>
      <c r="ALS58" s="1330"/>
      <c r="ALT58" s="1330"/>
      <c r="ALU58" s="1330"/>
      <c r="ALV58" s="1330"/>
      <c r="ALW58" s="1330"/>
      <c r="ALX58" s="1330"/>
      <c r="ALY58" s="1330"/>
      <c r="ALZ58" s="1330"/>
      <c r="AMA58" s="1330"/>
      <c r="AMB58" s="1330"/>
      <c r="AMC58" s="1330"/>
      <c r="AMD58" s="1330"/>
      <c r="AME58" s="1330"/>
      <c r="AMF58" s="1330"/>
      <c r="AMG58" s="1330"/>
      <c r="AMH58" s="1330"/>
      <c r="AMI58" s="1330"/>
      <c r="AMJ58" s="1330"/>
      <c r="AMK58" s="1330"/>
      <c r="AML58" s="1330"/>
      <c r="AMM58" s="1330"/>
      <c r="AMN58" s="1330"/>
      <c r="AMO58" s="1330"/>
      <c r="AMP58" s="1330"/>
      <c r="AMQ58" s="1330"/>
      <c r="AMR58" s="1330"/>
      <c r="AMS58" s="1330"/>
      <c r="AMT58" s="1330"/>
      <c r="AMU58" s="1330"/>
      <c r="AMV58" s="1330"/>
      <c r="AMW58" s="1330"/>
      <c r="AMX58" s="1330"/>
      <c r="AMY58" s="1330"/>
      <c r="AMZ58" s="1330"/>
      <c r="ANA58" s="1330"/>
      <c r="ANB58" s="1330"/>
      <c r="ANC58" s="1330"/>
      <c r="AND58" s="1330"/>
      <c r="ANE58" s="1330"/>
      <c r="ANF58" s="1330"/>
      <c r="ANG58" s="1330"/>
      <c r="ANH58" s="1330"/>
      <c r="ANI58" s="1330"/>
      <c r="ANJ58" s="1330"/>
      <c r="ANK58" s="1330"/>
      <c r="ANL58" s="1330"/>
      <c r="ANM58" s="1330"/>
      <c r="ANN58" s="1330"/>
      <c r="ANO58" s="1330"/>
      <c r="ANP58" s="1330"/>
      <c r="ANQ58" s="1330"/>
      <c r="ANR58" s="1330"/>
      <c r="ANS58" s="1330"/>
      <c r="ANT58" s="1330"/>
      <c r="ANU58" s="1330"/>
      <c r="ANV58" s="1330"/>
      <c r="ANW58" s="1330"/>
      <c r="ANX58" s="1330"/>
      <c r="ANY58" s="1330"/>
      <c r="ANZ58" s="1330"/>
      <c r="AOA58" s="1330"/>
      <c r="AOB58" s="1330"/>
      <c r="AOC58" s="1330"/>
      <c r="AOD58" s="1330"/>
      <c r="AOE58" s="1330"/>
      <c r="AOF58" s="1330"/>
      <c r="AOG58" s="1330"/>
      <c r="AOH58" s="1330"/>
      <c r="AOI58" s="1330"/>
      <c r="AOJ58" s="1330"/>
      <c r="AOK58" s="1330"/>
      <c r="AOL58" s="1330"/>
      <c r="AOM58" s="1330"/>
      <c r="AON58" s="1330"/>
      <c r="AOO58" s="1330"/>
      <c r="AOP58" s="1330"/>
      <c r="AOQ58" s="1330"/>
      <c r="AOR58" s="1330"/>
      <c r="AOS58" s="1330"/>
      <c r="AOT58" s="1330"/>
      <c r="AOU58" s="1330"/>
      <c r="AOV58" s="1330"/>
      <c r="AOW58" s="1330"/>
      <c r="AOX58" s="1330"/>
      <c r="AOY58" s="1330"/>
      <c r="AOZ58" s="1330"/>
      <c r="APA58" s="1330"/>
      <c r="APB58" s="1330"/>
      <c r="APC58" s="1330"/>
      <c r="APD58" s="1330"/>
      <c r="APE58" s="1330"/>
      <c r="APF58" s="1330"/>
      <c r="APG58" s="1330"/>
      <c r="APH58" s="1330"/>
      <c r="API58" s="1330"/>
      <c r="APJ58" s="1330"/>
      <c r="APK58" s="1330"/>
      <c r="APL58" s="1330"/>
      <c r="APM58" s="1330"/>
      <c r="APN58" s="1330"/>
      <c r="APO58" s="1330"/>
      <c r="APP58" s="1330"/>
      <c r="APQ58" s="1330"/>
      <c r="APR58" s="1330"/>
      <c r="APS58" s="1330"/>
      <c r="APT58" s="1330"/>
      <c r="APU58" s="1330"/>
      <c r="APV58" s="1330"/>
      <c r="APW58" s="1330"/>
      <c r="APX58" s="1330"/>
      <c r="APY58" s="1330"/>
      <c r="APZ58" s="1330"/>
      <c r="AQA58" s="1330"/>
      <c r="AQB58" s="1330"/>
      <c r="AQC58" s="1330"/>
      <c r="AQD58" s="1330"/>
      <c r="AQE58" s="1330"/>
      <c r="AQF58" s="1330"/>
      <c r="AQG58" s="1330"/>
      <c r="AQH58" s="1330"/>
      <c r="AQI58" s="1330"/>
      <c r="AQJ58" s="1330"/>
      <c r="AQK58" s="1330"/>
      <c r="AQL58" s="1330"/>
      <c r="AQM58" s="1330"/>
      <c r="AQN58" s="1330"/>
      <c r="AQO58" s="1330"/>
      <c r="AQP58" s="1330"/>
      <c r="AQQ58" s="1330"/>
      <c r="AQR58" s="1330"/>
      <c r="AQS58" s="1330"/>
      <c r="AQT58" s="1330"/>
      <c r="AQU58" s="1330"/>
      <c r="AQV58" s="1330"/>
      <c r="AQW58" s="1330"/>
      <c r="AQX58" s="1330"/>
      <c r="AQY58" s="1330"/>
      <c r="AQZ58" s="1330"/>
      <c r="ARA58" s="1330"/>
      <c r="ARB58" s="1330"/>
      <c r="ARC58" s="1330"/>
      <c r="ARD58" s="1330"/>
      <c r="ARE58" s="1330"/>
      <c r="ARF58" s="1330"/>
      <c r="ARG58" s="1330"/>
      <c r="ARH58" s="1330"/>
      <c r="ARI58" s="1330"/>
      <c r="ARJ58" s="1330"/>
      <c r="ARK58" s="1330"/>
      <c r="ARL58" s="1330"/>
      <c r="ARM58" s="1330"/>
      <c r="ARN58" s="1330"/>
      <c r="ARO58" s="1330"/>
      <c r="ARP58" s="1330"/>
      <c r="ARQ58" s="1330"/>
      <c r="ARR58" s="1330"/>
      <c r="ARS58" s="1330"/>
      <c r="ART58" s="1330"/>
      <c r="ARU58" s="1330"/>
      <c r="ARV58" s="1330"/>
      <c r="ARW58" s="1330"/>
      <c r="ARX58" s="1330"/>
      <c r="ARY58" s="1330"/>
      <c r="ARZ58" s="1330"/>
      <c r="ASA58" s="1330"/>
      <c r="ASB58" s="1330"/>
      <c r="ASC58" s="1330"/>
      <c r="ASD58" s="1330"/>
      <c r="ASE58" s="1330"/>
      <c r="ASF58" s="1330"/>
      <c r="ASG58" s="1330"/>
      <c r="ASH58" s="1330"/>
      <c r="ASI58" s="1330"/>
      <c r="ASJ58" s="1330"/>
      <c r="ASK58" s="1330"/>
      <c r="ASL58" s="1330"/>
      <c r="ASM58" s="1330"/>
      <c r="ASN58" s="1330"/>
      <c r="ASO58" s="1330"/>
      <c r="ASP58" s="1330"/>
      <c r="ASQ58" s="1330"/>
      <c r="ASR58" s="1330"/>
      <c r="ASS58" s="1330"/>
      <c r="AST58" s="1330"/>
      <c r="ASU58" s="1330"/>
      <c r="ASV58" s="1330"/>
      <c r="ASW58" s="1330"/>
      <c r="ASX58" s="1330"/>
      <c r="ASY58" s="1330"/>
      <c r="ASZ58" s="1330"/>
      <c r="ATA58" s="1330"/>
      <c r="ATB58" s="1330"/>
      <c r="ATC58" s="1330"/>
      <c r="ATD58" s="1330"/>
      <c r="ATE58" s="1330"/>
      <c r="ATF58" s="1330"/>
      <c r="ATG58" s="1330"/>
      <c r="ATH58" s="1330"/>
      <c r="ATI58" s="1330"/>
      <c r="ATJ58" s="1330"/>
      <c r="ATK58" s="1330"/>
      <c r="ATL58" s="1330"/>
      <c r="ATM58" s="1330"/>
      <c r="ATN58" s="1330"/>
      <c r="ATO58" s="1330"/>
      <c r="ATP58" s="1330"/>
      <c r="ATQ58" s="1330"/>
      <c r="ATR58" s="1330"/>
      <c r="ATS58" s="1330"/>
      <c r="ATT58" s="1330"/>
      <c r="ATU58" s="1330"/>
      <c r="ATV58" s="1330"/>
      <c r="ATW58" s="1330"/>
      <c r="ATX58" s="1330"/>
      <c r="ATY58" s="1330"/>
      <c r="ATZ58" s="1330"/>
      <c r="AUA58" s="1330"/>
      <c r="AUB58" s="1330"/>
      <c r="AUC58" s="1330"/>
      <c r="AUD58" s="1330"/>
      <c r="AUE58" s="1330"/>
      <c r="AUF58" s="1330"/>
      <c r="AUG58" s="1330"/>
      <c r="AUH58" s="1330"/>
      <c r="AUI58" s="1330"/>
      <c r="AUJ58" s="1330"/>
      <c r="AUK58" s="1330"/>
      <c r="AUL58" s="1330"/>
      <c r="AUM58" s="1330"/>
      <c r="AUN58" s="1330"/>
      <c r="AUO58" s="1330"/>
      <c r="AUP58" s="1330"/>
      <c r="AUQ58" s="1330"/>
      <c r="AUR58" s="1330"/>
      <c r="AUS58" s="1330"/>
      <c r="AUT58" s="1330"/>
      <c r="AUU58" s="1330"/>
      <c r="AUV58" s="1330"/>
      <c r="AUW58" s="1330"/>
      <c r="AUX58" s="1330"/>
      <c r="AUY58" s="1330"/>
      <c r="AUZ58" s="1330"/>
      <c r="AVA58" s="1330"/>
      <c r="AVB58" s="1330"/>
      <c r="AVC58" s="1330"/>
      <c r="AVD58" s="1330"/>
      <c r="AVE58" s="1330"/>
      <c r="AVF58" s="1330"/>
      <c r="AVG58" s="1330"/>
      <c r="AVH58" s="1330"/>
      <c r="AVI58" s="1330"/>
      <c r="AVJ58" s="1330"/>
      <c r="AVK58" s="1330"/>
      <c r="AVL58" s="1330"/>
      <c r="AVM58" s="1330"/>
      <c r="AVN58" s="1330"/>
      <c r="AVO58" s="1330"/>
      <c r="AVP58" s="1330"/>
      <c r="AVQ58" s="1330"/>
      <c r="AVR58" s="1330"/>
      <c r="AVS58" s="1330"/>
      <c r="AVT58" s="1330"/>
      <c r="AVU58" s="1330"/>
      <c r="AVV58" s="1330"/>
      <c r="AVW58" s="1330"/>
      <c r="AVX58" s="1330"/>
      <c r="AVY58" s="1330"/>
      <c r="AVZ58" s="1330"/>
      <c r="AWA58" s="1330"/>
      <c r="AWB58" s="1330"/>
      <c r="AWC58" s="1330"/>
      <c r="AWD58" s="1330"/>
      <c r="AWE58" s="1330"/>
      <c r="AWF58" s="1330"/>
      <c r="AWG58" s="1330"/>
      <c r="AWH58" s="1330"/>
      <c r="AWI58" s="1330"/>
      <c r="AWJ58" s="1330"/>
      <c r="AWK58" s="1330"/>
      <c r="AWL58" s="1330"/>
      <c r="AWM58" s="1330"/>
      <c r="AWN58" s="1330"/>
      <c r="AWO58" s="1330"/>
      <c r="AWP58" s="1330"/>
      <c r="AWQ58" s="1330"/>
      <c r="AWR58" s="1330"/>
      <c r="AWS58" s="1330"/>
      <c r="AWT58" s="1330"/>
      <c r="AWU58" s="1330"/>
      <c r="AWV58" s="1330"/>
      <c r="AWW58" s="1330"/>
      <c r="AWX58" s="1330"/>
      <c r="AWY58" s="1330"/>
      <c r="AWZ58" s="1330"/>
      <c r="AXA58" s="1330"/>
      <c r="AXB58" s="1330"/>
      <c r="AXC58" s="1330"/>
      <c r="AXD58" s="1330"/>
      <c r="AXE58" s="1330"/>
      <c r="AXF58" s="1330"/>
      <c r="AXG58" s="1330"/>
      <c r="AXH58" s="1330"/>
      <c r="AXI58" s="1330"/>
      <c r="AXJ58" s="1330"/>
      <c r="AXK58" s="1330"/>
      <c r="AXL58" s="1330"/>
      <c r="AXM58" s="1330"/>
      <c r="AXN58" s="1330"/>
      <c r="AXO58" s="1330"/>
      <c r="AXP58" s="1330"/>
      <c r="AXQ58" s="1330"/>
      <c r="AXR58" s="1330"/>
      <c r="AXS58" s="1330"/>
      <c r="AXT58" s="1330"/>
      <c r="AXU58" s="1330"/>
      <c r="AXV58" s="1330"/>
      <c r="AXW58" s="1330"/>
      <c r="AXX58" s="1330"/>
      <c r="AXY58" s="1330"/>
      <c r="AXZ58" s="1330"/>
      <c r="AYA58" s="1330"/>
      <c r="AYB58" s="1330"/>
      <c r="AYC58" s="1330"/>
      <c r="AYD58" s="1330"/>
      <c r="AYE58" s="1330"/>
      <c r="AYF58" s="1330"/>
      <c r="AYG58" s="1330"/>
      <c r="AYH58" s="1330"/>
      <c r="AYI58" s="1330"/>
      <c r="AYJ58" s="1330"/>
      <c r="AYK58" s="1330"/>
      <c r="AYL58" s="1330"/>
      <c r="AYM58" s="1330"/>
      <c r="AYN58" s="1330"/>
      <c r="AYO58" s="1330"/>
      <c r="AYP58" s="1330"/>
      <c r="AYQ58" s="1330"/>
      <c r="AYR58" s="1330"/>
      <c r="AYS58" s="1330"/>
      <c r="AYT58" s="1330"/>
      <c r="AYU58" s="1330"/>
      <c r="AYV58" s="1330"/>
      <c r="AYW58" s="1330"/>
      <c r="AYX58" s="1330"/>
      <c r="AYY58" s="1330"/>
      <c r="AYZ58" s="1330"/>
      <c r="AZA58" s="1330"/>
      <c r="AZB58" s="1330"/>
      <c r="AZC58" s="1330"/>
      <c r="AZD58" s="1330"/>
      <c r="AZE58" s="1330"/>
      <c r="AZF58" s="1330"/>
      <c r="AZG58" s="1330"/>
      <c r="AZH58" s="1330"/>
      <c r="AZI58" s="1330"/>
      <c r="AZJ58" s="1330"/>
      <c r="AZK58" s="1330"/>
      <c r="AZL58" s="1330"/>
      <c r="AZM58" s="1330"/>
      <c r="AZN58" s="1330"/>
      <c r="AZO58" s="1330"/>
      <c r="AZP58" s="1330"/>
      <c r="AZQ58" s="1330"/>
      <c r="AZR58" s="1330"/>
      <c r="AZS58" s="1330"/>
      <c r="AZT58" s="1330"/>
      <c r="AZU58" s="1330"/>
      <c r="AZV58" s="1330"/>
      <c r="AZW58" s="1330"/>
      <c r="AZX58" s="1330"/>
      <c r="AZY58" s="1330"/>
      <c r="AZZ58" s="1330"/>
      <c r="BAA58" s="1330"/>
      <c r="BAB58" s="1330"/>
      <c r="BAC58" s="1330"/>
      <c r="BAD58" s="1330"/>
      <c r="BAE58" s="1330"/>
      <c r="BAF58" s="1330"/>
      <c r="BAG58" s="1330"/>
      <c r="BAH58" s="1330"/>
      <c r="BAI58" s="1330"/>
      <c r="BAJ58" s="1330"/>
      <c r="BAK58" s="1330"/>
      <c r="BAL58" s="1330"/>
      <c r="BAM58" s="1330"/>
      <c r="BAN58" s="1330"/>
      <c r="BAO58" s="1330"/>
      <c r="BAP58" s="1330"/>
      <c r="BAQ58" s="1330"/>
      <c r="BAR58" s="1330"/>
      <c r="BAS58" s="1330"/>
      <c r="BAT58" s="1330"/>
      <c r="BAU58" s="1330"/>
      <c r="BAV58" s="1330"/>
      <c r="BAW58" s="1330"/>
      <c r="BAX58" s="1330"/>
      <c r="BAY58" s="1330"/>
      <c r="BAZ58" s="1330"/>
      <c r="BBA58" s="1330"/>
      <c r="BBB58" s="1330"/>
      <c r="BBC58" s="1330"/>
      <c r="BBD58" s="1330"/>
      <c r="BBE58" s="1330"/>
      <c r="BBF58" s="1330"/>
      <c r="BBG58" s="1330"/>
      <c r="BBH58" s="1330"/>
      <c r="BBI58" s="1330"/>
      <c r="BBJ58" s="1330"/>
      <c r="BBK58" s="1330"/>
      <c r="BBL58" s="1330"/>
      <c r="BBM58" s="1330"/>
      <c r="BBN58" s="1330"/>
      <c r="BBO58" s="1330"/>
      <c r="BBP58" s="1330"/>
      <c r="BBQ58" s="1330"/>
      <c r="BBR58" s="1330"/>
      <c r="BBS58" s="1330"/>
      <c r="BBT58" s="1330"/>
      <c r="BBU58" s="1330"/>
      <c r="BBV58" s="1330"/>
      <c r="BBW58" s="1330"/>
      <c r="BBX58" s="1330"/>
      <c r="BBY58" s="1330"/>
      <c r="BBZ58" s="1330"/>
      <c r="BCA58" s="1330"/>
      <c r="BCB58" s="1330"/>
      <c r="BCC58" s="1330"/>
      <c r="BCD58" s="1330"/>
      <c r="BCE58" s="1330"/>
      <c r="BCF58" s="1330"/>
      <c r="BCG58" s="1330"/>
      <c r="BCH58" s="1330"/>
      <c r="BCI58" s="1330"/>
      <c r="BCJ58" s="1330"/>
      <c r="BCK58" s="1330"/>
      <c r="BCL58" s="1330"/>
      <c r="BCM58" s="1330"/>
      <c r="BCN58" s="1330"/>
      <c r="BCO58" s="1330"/>
      <c r="BCP58" s="1330"/>
      <c r="BCQ58" s="1330"/>
      <c r="BCR58" s="1330"/>
      <c r="BCS58" s="1330"/>
      <c r="BCT58" s="1330"/>
      <c r="BCU58" s="1330"/>
      <c r="BCV58" s="1330"/>
      <c r="BCW58" s="1330"/>
      <c r="BCX58" s="1330"/>
      <c r="BCY58" s="1330"/>
      <c r="BCZ58" s="1330"/>
      <c r="BDA58" s="1330"/>
      <c r="BDB58" s="1330"/>
      <c r="BDC58" s="1330"/>
      <c r="BDD58" s="1330"/>
      <c r="BDE58" s="1330"/>
      <c r="BDF58" s="1330"/>
      <c r="BDG58" s="1330"/>
      <c r="BDH58" s="1330"/>
      <c r="BDI58" s="1330"/>
      <c r="BDJ58" s="1330"/>
      <c r="BDK58" s="1330"/>
      <c r="BDL58" s="1330"/>
      <c r="BDM58" s="1330"/>
      <c r="BDN58" s="1330"/>
      <c r="BDO58" s="1330"/>
      <c r="BDP58" s="1330"/>
      <c r="BDQ58" s="1330"/>
      <c r="BDR58" s="1330"/>
      <c r="BDS58" s="1330"/>
      <c r="BDT58" s="1330"/>
      <c r="BDU58" s="1330"/>
      <c r="BDV58" s="1330"/>
      <c r="BDW58" s="1330"/>
      <c r="BDX58" s="1330"/>
      <c r="BDY58" s="1330"/>
      <c r="BDZ58" s="1330"/>
      <c r="BEA58" s="1330"/>
      <c r="BEB58" s="1330"/>
      <c r="BEC58" s="1330"/>
      <c r="BED58" s="1330"/>
      <c r="BEE58" s="1330"/>
      <c r="BEF58" s="1330"/>
      <c r="BEG58" s="1330"/>
      <c r="BEH58" s="1330"/>
      <c r="BEI58" s="1330"/>
      <c r="BEJ58" s="1330"/>
      <c r="BEK58" s="1330"/>
      <c r="BEL58" s="1330"/>
      <c r="BEM58" s="1330"/>
      <c r="BEN58" s="1330"/>
      <c r="BEO58" s="1330"/>
      <c r="BEP58" s="1330"/>
      <c r="BEQ58" s="1330"/>
      <c r="BER58" s="1330"/>
      <c r="BES58" s="1330"/>
      <c r="BET58" s="1330"/>
      <c r="BEU58" s="1330"/>
      <c r="BEV58" s="1330"/>
      <c r="BEW58" s="1330"/>
      <c r="BEX58" s="1330"/>
      <c r="BEY58" s="1330"/>
      <c r="BEZ58" s="1330"/>
      <c r="BFA58" s="1330"/>
      <c r="BFB58" s="1330"/>
      <c r="BFC58" s="1330"/>
      <c r="BFD58" s="1330"/>
      <c r="BFE58" s="1330"/>
      <c r="BFF58" s="1330"/>
      <c r="BFG58" s="1330"/>
      <c r="BFH58" s="1330"/>
      <c r="BFI58" s="1330"/>
      <c r="BFJ58" s="1330"/>
      <c r="BFK58" s="1330"/>
      <c r="BFL58" s="1330"/>
      <c r="BFM58" s="1330"/>
      <c r="BFN58" s="1330"/>
      <c r="BFO58" s="1330"/>
      <c r="BFP58" s="1330"/>
      <c r="BFQ58" s="1330"/>
      <c r="BFR58" s="1330"/>
      <c r="BFS58" s="1330"/>
      <c r="BFT58" s="1330"/>
      <c r="BFU58" s="1330"/>
      <c r="BFV58" s="1330"/>
      <c r="BFW58" s="1330"/>
      <c r="BFX58" s="1330"/>
      <c r="BFY58" s="1330"/>
      <c r="BFZ58" s="1330"/>
      <c r="BGA58" s="1330"/>
      <c r="BGB58" s="1330"/>
      <c r="BGC58" s="1330"/>
      <c r="BGD58" s="1330"/>
      <c r="BGE58" s="1330"/>
      <c r="BGF58" s="1330"/>
      <c r="BGG58" s="1330"/>
      <c r="BGH58" s="1330"/>
      <c r="BGI58" s="1330"/>
      <c r="BGJ58" s="1330"/>
      <c r="BGK58" s="1330"/>
      <c r="BGL58" s="1330"/>
      <c r="BGM58" s="1330"/>
      <c r="BGN58" s="1330"/>
      <c r="BGO58" s="1330"/>
      <c r="BGP58" s="1330"/>
      <c r="BGQ58" s="1330"/>
      <c r="BGR58" s="1330"/>
      <c r="BGS58" s="1330"/>
      <c r="BGT58" s="1330"/>
      <c r="BGU58" s="1330"/>
      <c r="BGV58" s="1330"/>
      <c r="BGW58" s="1330"/>
      <c r="BGX58" s="1330"/>
      <c r="BGY58" s="1330"/>
      <c r="BGZ58" s="1330"/>
      <c r="BHA58" s="1330"/>
      <c r="BHB58" s="1330"/>
      <c r="BHC58" s="1330"/>
      <c r="BHD58" s="1330"/>
      <c r="BHE58" s="1330"/>
      <c r="BHF58" s="1330"/>
      <c r="BHG58" s="1330"/>
      <c r="BHH58" s="1330"/>
      <c r="BHI58" s="1330"/>
      <c r="BHJ58" s="1330"/>
      <c r="BHK58" s="1330"/>
      <c r="BHL58" s="1330"/>
      <c r="BHM58" s="1330"/>
      <c r="BHN58" s="1330"/>
      <c r="BHO58" s="1330"/>
      <c r="BHP58" s="1330"/>
      <c r="BHQ58" s="1330"/>
      <c r="BHR58" s="1330"/>
      <c r="BHS58" s="1330"/>
      <c r="BHT58" s="1330"/>
      <c r="BHU58" s="1330"/>
      <c r="BHV58" s="1330"/>
      <c r="BHW58" s="1330"/>
      <c r="BHX58" s="1330"/>
      <c r="BHY58" s="1330"/>
      <c r="BHZ58" s="1330"/>
      <c r="BIA58" s="1330"/>
      <c r="BIB58" s="1330"/>
      <c r="BIC58" s="1330"/>
      <c r="BID58" s="1330"/>
      <c r="BIE58" s="1330"/>
      <c r="BIF58" s="1330"/>
      <c r="BIG58" s="1330"/>
      <c r="BIH58" s="1330"/>
      <c r="BII58" s="1330"/>
      <c r="BIJ58" s="1330"/>
      <c r="BIK58" s="1330"/>
      <c r="BIL58" s="1330"/>
      <c r="BIM58" s="1330"/>
      <c r="BIN58" s="1330"/>
      <c r="BIO58" s="1330"/>
      <c r="BIP58" s="1330"/>
      <c r="BIQ58" s="1330"/>
      <c r="BIR58" s="1330"/>
      <c r="BIS58" s="1330"/>
      <c r="BIT58" s="1330"/>
      <c r="BIU58" s="1330"/>
      <c r="BIV58" s="1330"/>
      <c r="BIW58" s="1330"/>
      <c r="BIX58" s="1330"/>
      <c r="BIY58" s="1330"/>
      <c r="BIZ58" s="1330"/>
      <c r="BJA58" s="1330"/>
      <c r="BJB58" s="1330"/>
      <c r="BJC58" s="1330"/>
      <c r="BJD58" s="1330"/>
      <c r="BJE58" s="1330"/>
      <c r="BJF58" s="1330"/>
      <c r="BJG58" s="1330"/>
      <c r="BJH58" s="1330"/>
      <c r="BJI58" s="1330"/>
      <c r="BJJ58" s="1330"/>
      <c r="BJK58" s="1330"/>
      <c r="BJL58" s="1330"/>
      <c r="BJM58" s="1330"/>
      <c r="BJN58" s="1330"/>
      <c r="BJO58" s="1330"/>
      <c r="BJP58" s="1330"/>
      <c r="BJQ58" s="1330"/>
      <c r="BJR58" s="1330"/>
      <c r="BJS58" s="1330"/>
      <c r="BJT58" s="1330"/>
      <c r="BJU58" s="1330"/>
      <c r="BJV58" s="1330"/>
      <c r="BJW58" s="1330"/>
      <c r="BJX58" s="1330"/>
      <c r="BJY58" s="1330"/>
      <c r="BJZ58" s="1330"/>
      <c r="BKA58" s="1330"/>
      <c r="BKB58" s="1330"/>
      <c r="BKC58" s="1330"/>
      <c r="BKD58" s="1330"/>
      <c r="BKE58" s="1330"/>
      <c r="BKF58" s="1330"/>
      <c r="BKG58" s="1330"/>
      <c r="BKH58" s="1330"/>
      <c r="BKI58" s="1330"/>
      <c r="BKJ58" s="1330"/>
      <c r="BKK58" s="1330"/>
      <c r="BKL58" s="1330"/>
      <c r="BKM58" s="1330"/>
      <c r="BKN58" s="1330"/>
      <c r="BKO58" s="1330"/>
      <c r="BKP58" s="1330"/>
      <c r="BKQ58" s="1330"/>
      <c r="BKR58" s="1330"/>
      <c r="BKS58" s="1330"/>
      <c r="BKT58" s="1330"/>
      <c r="BKU58" s="1330"/>
      <c r="BKV58" s="1330"/>
      <c r="BKW58" s="1330"/>
      <c r="BKX58" s="1330"/>
      <c r="BKY58" s="1330"/>
      <c r="BKZ58" s="1330"/>
      <c r="BLA58" s="1330"/>
      <c r="BLB58" s="1330"/>
      <c r="BLC58" s="1330"/>
      <c r="BLD58" s="1330"/>
      <c r="BLE58" s="1330"/>
      <c r="BLF58" s="1330"/>
      <c r="BLG58" s="1330"/>
      <c r="BLH58" s="1330"/>
      <c r="BLI58" s="1330"/>
      <c r="BLJ58" s="1330"/>
      <c r="BLK58" s="1330"/>
      <c r="BLL58" s="1330"/>
      <c r="BLM58" s="1330"/>
      <c r="BLN58" s="1330"/>
      <c r="BLO58" s="1330"/>
      <c r="BLP58" s="1330"/>
      <c r="BLQ58" s="1330"/>
      <c r="BLR58" s="1330"/>
      <c r="BLS58" s="1330"/>
      <c r="BLT58" s="1330"/>
      <c r="BLU58" s="1330"/>
      <c r="BLV58" s="1330"/>
      <c r="BLW58" s="1330"/>
      <c r="BLX58" s="1330"/>
      <c r="BLY58" s="1330"/>
      <c r="BLZ58" s="1330"/>
      <c r="BMA58" s="1330"/>
      <c r="BMB58" s="1330"/>
      <c r="BMC58" s="1330"/>
      <c r="BMD58" s="1330"/>
      <c r="BME58" s="1330"/>
      <c r="BMF58" s="1330"/>
      <c r="BMG58" s="1330"/>
      <c r="BMH58" s="1330"/>
      <c r="BMI58" s="1330"/>
      <c r="BMJ58" s="1330"/>
      <c r="BMK58" s="1330"/>
      <c r="BML58" s="1330"/>
      <c r="BMM58" s="1330"/>
      <c r="BMN58" s="1330"/>
      <c r="BMO58" s="1330"/>
      <c r="BMP58" s="1330"/>
      <c r="BMQ58" s="1330"/>
      <c r="BMR58" s="1330"/>
      <c r="BMS58" s="1330"/>
      <c r="BMT58" s="1330"/>
      <c r="BMU58" s="1330"/>
      <c r="BMV58" s="1330"/>
      <c r="BMW58" s="1330"/>
      <c r="BMX58" s="1330"/>
      <c r="BMY58" s="1330"/>
      <c r="BMZ58" s="1330"/>
      <c r="BNA58" s="1330"/>
      <c r="BNB58" s="1330"/>
      <c r="BNC58" s="1330"/>
      <c r="BND58" s="1330"/>
      <c r="BNE58" s="1330"/>
      <c r="BNF58" s="1330"/>
      <c r="BNG58" s="1330"/>
      <c r="BNH58" s="1330"/>
      <c r="BNI58" s="1330"/>
      <c r="BNJ58" s="1330"/>
      <c r="BNK58" s="1330"/>
      <c r="BNL58" s="1330"/>
      <c r="BNM58" s="1330"/>
      <c r="BNN58" s="1330"/>
      <c r="BNO58" s="1330"/>
      <c r="BNP58" s="1330"/>
      <c r="BNQ58" s="1330"/>
      <c r="BNR58" s="1330"/>
      <c r="BNS58" s="1330"/>
      <c r="BNT58" s="1330"/>
      <c r="BNU58" s="1330"/>
      <c r="BNV58" s="1330"/>
      <c r="BNW58" s="1330"/>
      <c r="BNX58" s="1330"/>
      <c r="BNY58" s="1330"/>
      <c r="BNZ58" s="1330"/>
      <c r="BOA58" s="1330"/>
      <c r="BOB58" s="1330"/>
      <c r="BOC58" s="1330"/>
      <c r="BOD58" s="1330"/>
      <c r="BOE58" s="1330"/>
      <c r="BOF58" s="1330"/>
      <c r="BOG58" s="1330"/>
      <c r="BOH58" s="1330"/>
      <c r="BOI58" s="1330"/>
      <c r="BOJ58" s="1330"/>
      <c r="BOK58" s="1330"/>
      <c r="BOL58" s="1330"/>
      <c r="BOM58" s="1330"/>
      <c r="BON58" s="1330"/>
      <c r="BOO58" s="1330"/>
      <c r="BOP58" s="1330"/>
      <c r="BOQ58" s="1330"/>
      <c r="BOR58" s="1330"/>
      <c r="BOS58" s="1330"/>
      <c r="BOT58" s="1330"/>
      <c r="BOU58" s="1330"/>
      <c r="BOV58" s="1330"/>
      <c r="BOW58" s="1330"/>
      <c r="BOX58" s="1330"/>
      <c r="BOY58" s="1330"/>
      <c r="BOZ58" s="1330"/>
      <c r="BPA58" s="1330"/>
      <c r="BPB58" s="1330"/>
      <c r="BPC58" s="1330"/>
      <c r="BPD58" s="1330"/>
      <c r="BPE58" s="1330"/>
      <c r="BPF58" s="1330"/>
      <c r="BPG58" s="1330"/>
      <c r="BPH58" s="1330"/>
      <c r="BPI58" s="1330"/>
      <c r="BPJ58" s="1330"/>
      <c r="BPK58" s="1330"/>
      <c r="BPL58" s="1330"/>
      <c r="BPM58" s="1330"/>
      <c r="BPN58" s="1330"/>
      <c r="BPO58" s="1330"/>
      <c r="BPP58" s="1330"/>
      <c r="BPQ58" s="1330"/>
      <c r="BPR58" s="1330"/>
      <c r="BPS58" s="1330"/>
      <c r="BPT58" s="1330"/>
      <c r="BPU58" s="1330"/>
      <c r="BPV58" s="1330"/>
      <c r="BPW58" s="1330"/>
      <c r="BPX58" s="1330"/>
      <c r="BPY58" s="1330"/>
      <c r="BPZ58" s="1330"/>
      <c r="BQA58" s="1330"/>
      <c r="BQB58" s="1330"/>
      <c r="BQC58" s="1330"/>
      <c r="BQD58" s="1330"/>
      <c r="BQE58" s="1330"/>
      <c r="BQF58" s="1330"/>
      <c r="BQG58" s="1330"/>
      <c r="BQH58" s="1330"/>
      <c r="BQI58" s="1330"/>
      <c r="BQJ58" s="1330"/>
      <c r="BQK58" s="1330"/>
      <c r="BQL58" s="1330"/>
      <c r="BQM58" s="1330"/>
      <c r="BQN58" s="1330"/>
      <c r="BQO58" s="1330"/>
      <c r="BQP58" s="1330"/>
      <c r="BQQ58" s="1330"/>
      <c r="BQR58" s="1330"/>
      <c r="BQS58" s="1330"/>
      <c r="BQT58" s="1330"/>
      <c r="BQU58" s="1330"/>
      <c r="BQV58" s="1330"/>
      <c r="BQW58" s="1330"/>
      <c r="BQX58" s="1330"/>
      <c r="BQY58" s="1330"/>
      <c r="BQZ58" s="1330"/>
      <c r="BRA58" s="1330"/>
      <c r="BRB58" s="1330"/>
      <c r="BRC58" s="1330"/>
      <c r="BRD58" s="1330"/>
      <c r="BRE58" s="1330"/>
      <c r="BRF58" s="1330"/>
      <c r="BRG58" s="1330"/>
      <c r="BRH58" s="1330"/>
      <c r="BRI58" s="1330"/>
      <c r="BRJ58" s="1330"/>
      <c r="BRK58" s="1330"/>
      <c r="BRL58" s="1330"/>
      <c r="BRM58" s="1330"/>
      <c r="BRN58" s="1330"/>
      <c r="BRO58" s="1330"/>
      <c r="BRP58" s="1330"/>
      <c r="BRQ58" s="1330"/>
      <c r="BRR58" s="1330"/>
      <c r="BRS58" s="1330"/>
      <c r="BRT58" s="1330"/>
      <c r="BRU58" s="1330"/>
      <c r="BRV58" s="1330"/>
      <c r="BRW58" s="1330"/>
      <c r="BRX58" s="1330"/>
      <c r="BRY58" s="1330"/>
      <c r="BRZ58" s="1330"/>
      <c r="BSA58" s="1330"/>
      <c r="BSB58" s="1330"/>
      <c r="BSC58" s="1330"/>
      <c r="BSD58" s="1330"/>
      <c r="BSE58" s="1330"/>
      <c r="BSF58" s="1330"/>
      <c r="BSG58" s="1330"/>
      <c r="BSH58" s="1330"/>
      <c r="BSI58" s="1330"/>
      <c r="BSJ58" s="1330"/>
      <c r="BSK58" s="1330"/>
      <c r="BSL58" s="1330"/>
      <c r="BSM58" s="1330"/>
      <c r="BSN58" s="1330"/>
      <c r="BSO58" s="1330"/>
      <c r="BSP58" s="1330"/>
      <c r="BSQ58" s="1330"/>
      <c r="BSR58" s="1330"/>
      <c r="BSS58" s="1330"/>
      <c r="BST58" s="1330"/>
      <c r="BSU58" s="1330"/>
      <c r="BSV58" s="1330"/>
      <c r="BSW58" s="1330"/>
      <c r="BSX58" s="1330"/>
      <c r="BSY58" s="1330"/>
      <c r="BSZ58" s="1330"/>
      <c r="BTA58" s="1330"/>
      <c r="BTB58" s="1330"/>
      <c r="BTC58" s="1330"/>
      <c r="BTD58" s="1330"/>
      <c r="BTE58" s="1330"/>
      <c r="BTF58" s="1330"/>
      <c r="BTG58" s="1330"/>
      <c r="BTH58" s="1330"/>
      <c r="BTI58" s="1330"/>
      <c r="BTJ58" s="1330"/>
      <c r="BTK58" s="1330"/>
      <c r="BTL58" s="1330"/>
      <c r="BTM58" s="1330"/>
      <c r="BTN58" s="1330"/>
      <c r="BTO58" s="1330"/>
      <c r="BTP58" s="1330"/>
      <c r="BTQ58" s="1330"/>
      <c r="BTR58" s="1330"/>
      <c r="BTS58" s="1330"/>
      <c r="BTT58" s="1330"/>
      <c r="BTU58" s="1330"/>
      <c r="BTV58" s="1330"/>
      <c r="BTW58" s="1330"/>
      <c r="BTX58" s="1330"/>
      <c r="BTY58" s="1330"/>
      <c r="BTZ58" s="1330"/>
      <c r="BUA58" s="1330"/>
      <c r="BUB58" s="1330"/>
      <c r="BUC58" s="1330"/>
      <c r="BUD58" s="1330"/>
      <c r="BUE58" s="1330"/>
      <c r="BUF58" s="1330"/>
      <c r="BUG58" s="1330"/>
      <c r="BUH58" s="1330"/>
      <c r="BUI58" s="1330"/>
      <c r="BUJ58" s="1330"/>
      <c r="BUK58" s="1330"/>
      <c r="BUL58" s="1330"/>
      <c r="BUM58" s="1330"/>
      <c r="BUN58" s="1330"/>
      <c r="BUO58" s="1330"/>
      <c r="BUP58" s="1330"/>
      <c r="BUQ58" s="1330"/>
      <c r="BUR58" s="1330"/>
      <c r="BUS58" s="1330"/>
      <c r="BUT58" s="1330"/>
      <c r="BUU58" s="1330"/>
      <c r="BUV58" s="1330"/>
      <c r="BUW58" s="1330"/>
      <c r="BUX58" s="1330"/>
      <c r="BUY58" s="1330"/>
      <c r="BUZ58" s="1330"/>
      <c r="BVA58" s="1330"/>
      <c r="BVB58" s="1330"/>
      <c r="BVC58" s="1330"/>
      <c r="BVD58" s="1330"/>
      <c r="BVE58" s="1330"/>
      <c r="BVF58" s="1330"/>
      <c r="BVG58" s="1330"/>
      <c r="BVH58" s="1330"/>
      <c r="BVI58" s="1330"/>
      <c r="BVJ58" s="1330"/>
      <c r="BVK58" s="1330"/>
      <c r="BVL58" s="1330"/>
      <c r="BVM58" s="1330"/>
      <c r="BVN58" s="1330"/>
      <c r="BVO58" s="1330"/>
      <c r="BVP58" s="1330"/>
      <c r="BVQ58" s="1330"/>
      <c r="BVR58" s="1330"/>
      <c r="BVS58" s="1330"/>
      <c r="BVT58" s="1330"/>
      <c r="BVU58" s="1330"/>
      <c r="BVV58" s="1330"/>
      <c r="BVW58" s="1330"/>
      <c r="BVX58" s="1330"/>
      <c r="BVY58" s="1330"/>
      <c r="BVZ58" s="1330"/>
      <c r="BWA58" s="1330"/>
      <c r="BWB58" s="1330"/>
      <c r="BWC58" s="1330"/>
      <c r="BWD58" s="1330"/>
      <c r="BWE58" s="1330"/>
      <c r="BWF58" s="1330"/>
      <c r="BWG58" s="1330"/>
      <c r="BWH58" s="1330"/>
      <c r="BWI58" s="1330"/>
      <c r="BWJ58" s="1330"/>
      <c r="BWK58" s="1330"/>
      <c r="BWL58" s="1330"/>
      <c r="BWM58" s="1330"/>
      <c r="BWN58" s="1330"/>
      <c r="BWO58" s="1330"/>
      <c r="BWP58" s="1330"/>
      <c r="BWQ58" s="1330"/>
      <c r="BWR58" s="1330"/>
      <c r="BWS58" s="1330"/>
      <c r="BWT58" s="1330"/>
      <c r="BWU58" s="1330"/>
      <c r="BWV58" s="1330"/>
      <c r="BWW58" s="1330"/>
      <c r="BWX58" s="1330"/>
      <c r="BWY58" s="1330"/>
      <c r="BWZ58" s="1330"/>
      <c r="BXA58" s="1330"/>
      <c r="BXB58" s="1330"/>
      <c r="BXC58" s="1330"/>
      <c r="BXD58" s="1330"/>
      <c r="BXE58" s="1330"/>
      <c r="BXF58" s="1330"/>
      <c r="BXG58" s="1330"/>
      <c r="BXH58" s="1330"/>
      <c r="BXI58" s="1330"/>
      <c r="BXJ58" s="1330"/>
      <c r="BXK58" s="1330"/>
      <c r="BXL58" s="1330"/>
      <c r="BXM58" s="1330"/>
      <c r="BXN58" s="1330"/>
      <c r="BXO58" s="1330"/>
      <c r="BXP58" s="1330"/>
      <c r="BXQ58" s="1330"/>
      <c r="BXR58" s="1330"/>
      <c r="BXS58" s="1330"/>
      <c r="BXT58" s="1330"/>
      <c r="BXU58" s="1330"/>
      <c r="BXV58" s="1330"/>
      <c r="BXW58" s="1330"/>
      <c r="BXX58" s="1330"/>
      <c r="BXY58" s="1330"/>
      <c r="BXZ58" s="1330"/>
      <c r="BYA58" s="1330"/>
      <c r="BYB58" s="1330"/>
      <c r="BYC58" s="1330"/>
      <c r="BYD58" s="1330"/>
      <c r="BYE58" s="1330"/>
      <c r="BYF58" s="1330"/>
      <c r="BYG58" s="1330"/>
      <c r="BYH58" s="1330"/>
      <c r="BYI58" s="1330"/>
      <c r="BYJ58" s="1330"/>
      <c r="BYK58" s="1330"/>
      <c r="BYL58" s="1330"/>
      <c r="BYM58" s="1330"/>
      <c r="BYN58" s="1330"/>
      <c r="BYO58" s="1330"/>
      <c r="BYP58" s="1330"/>
      <c r="BYQ58" s="1330"/>
      <c r="BYR58" s="1330"/>
      <c r="BYS58" s="1330"/>
      <c r="BYT58" s="1330"/>
      <c r="BYU58" s="1330"/>
      <c r="BYV58" s="1330"/>
      <c r="BYW58" s="1330"/>
      <c r="BYX58" s="1330"/>
      <c r="BYY58" s="1330"/>
      <c r="BYZ58" s="1330"/>
      <c r="BZA58" s="1330"/>
      <c r="BZB58" s="1330"/>
      <c r="BZC58" s="1330"/>
      <c r="BZD58" s="1330"/>
      <c r="BZE58" s="1330"/>
      <c r="BZF58" s="1330"/>
      <c r="BZG58" s="1330"/>
      <c r="BZH58" s="1330"/>
      <c r="BZI58" s="1330"/>
      <c r="BZJ58" s="1330"/>
      <c r="BZK58" s="1330"/>
      <c r="BZL58" s="1330"/>
      <c r="BZM58" s="1330"/>
      <c r="BZN58" s="1330"/>
      <c r="BZO58" s="1330"/>
      <c r="BZP58" s="1330"/>
      <c r="BZQ58" s="1330"/>
      <c r="BZR58" s="1330"/>
      <c r="BZS58" s="1330"/>
      <c r="BZT58" s="1330"/>
      <c r="BZU58" s="1330"/>
      <c r="BZV58" s="1330"/>
      <c r="BZW58" s="1330"/>
      <c r="BZX58" s="1330"/>
      <c r="BZY58" s="1330"/>
      <c r="BZZ58" s="1330"/>
      <c r="CAA58" s="1330"/>
      <c r="CAB58" s="1330"/>
      <c r="CAC58" s="1330"/>
      <c r="CAD58" s="1330"/>
      <c r="CAE58" s="1330"/>
      <c r="CAF58" s="1330"/>
      <c r="CAG58" s="1330"/>
      <c r="CAH58" s="1330"/>
      <c r="CAI58" s="1330"/>
      <c r="CAJ58" s="1330"/>
      <c r="CAK58" s="1330"/>
      <c r="CAL58" s="1330"/>
      <c r="CAM58" s="1330"/>
      <c r="CAN58" s="1330"/>
      <c r="CAO58" s="1330"/>
      <c r="CAP58" s="1330"/>
      <c r="CAQ58" s="1330"/>
      <c r="CAR58" s="1330"/>
      <c r="CAS58" s="1330"/>
      <c r="CAT58" s="1330"/>
      <c r="CAU58" s="1330"/>
      <c r="CAV58" s="1330"/>
      <c r="CAW58" s="1330"/>
      <c r="CAX58" s="1330"/>
      <c r="CAY58" s="1330"/>
      <c r="CAZ58" s="1330"/>
      <c r="CBA58" s="1330"/>
      <c r="CBB58" s="1330"/>
      <c r="CBC58" s="1330"/>
      <c r="CBD58" s="1330"/>
      <c r="CBE58" s="1330"/>
      <c r="CBF58" s="1330"/>
      <c r="CBG58" s="1330"/>
      <c r="CBH58" s="1330"/>
      <c r="CBI58" s="1330"/>
      <c r="CBJ58" s="1330"/>
      <c r="CBK58" s="1330"/>
      <c r="CBL58" s="1330"/>
      <c r="CBM58" s="1330"/>
      <c r="CBN58" s="1330"/>
      <c r="CBO58" s="1330"/>
      <c r="CBP58" s="1330"/>
      <c r="CBQ58" s="1330"/>
      <c r="CBR58" s="1330"/>
      <c r="CBS58" s="1330"/>
      <c r="CBT58" s="1330"/>
      <c r="CBU58" s="1330"/>
      <c r="CBV58" s="1330"/>
      <c r="CBW58" s="1330"/>
      <c r="CBX58" s="1330"/>
      <c r="CBY58" s="1330"/>
      <c r="CBZ58" s="1330"/>
      <c r="CCA58" s="1330"/>
      <c r="CCB58" s="1330"/>
      <c r="CCC58" s="1330"/>
      <c r="CCD58" s="1330"/>
      <c r="CCE58" s="1330"/>
      <c r="CCF58" s="1330"/>
      <c r="CCG58" s="1330"/>
      <c r="CCH58" s="1330"/>
      <c r="CCI58" s="1330"/>
      <c r="CCJ58" s="1330"/>
      <c r="CCK58" s="1330"/>
      <c r="CCL58" s="1330"/>
      <c r="CCM58" s="1330"/>
      <c r="CCN58" s="1330"/>
      <c r="CCO58" s="1330"/>
      <c r="CCP58" s="1330"/>
      <c r="CCQ58" s="1330"/>
      <c r="CCR58" s="1330"/>
      <c r="CCS58" s="1330"/>
      <c r="CCT58" s="1330"/>
      <c r="CCU58" s="1330"/>
      <c r="CCV58" s="1330"/>
      <c r="CCW58" s="1330"/>
      <c r="CCX58" s="1330"/>
      <c r="CCY58" s="1330"/>
      <c r="CCZ58" s="1330"/>
      <c r="CDA58" s="1330"/>
      <c r="CDB58" s="1330"/>
      <c r="CDC58" s="1330"/>
      <c r="CDD58" s="1330"/>
      <c r="CDE58" s="1330"/>
      <c r="CDF58" s="1330"/>
      <c r="CDG58" s="1330"/>
      <c r="CDH58" s="1330"/>
      <c r="CDI58" s="1330"/>
      <c r="CDJ58" s="1330"/>
      <c r="CDK58" s="1330"/>
      <c r="CDL58" s="1330"/>
      <c r="CDM58" s="1330"/>
      <c r="CDN58" s="1330"/>
      <c r="CDO58" s="1330"/>
      <c r="CDP58" s="1330"/>
      <c r="CDQ58" s="1330"/>
      <c r="CDR58" s="1330"/>
      <c r="CDS58" s="1330"/>
      <c r="CDT58" s="1330"/>
      <c r="CDU58" s="1330"/>
      <c r="CDV58" s="1330"/>
      <c r="CDW58" s="1330"/>
      <c r="CDX58" s="1330"/>
      <c r="CDY58" s="1330"/>
      <c r="CDZ58" s="1330"/>
      <c r="CEA58" s="1330"/>
      <c r="CEB58" s="1330"/>
      <c r="CEC58" s="1330"/>
      <c r="CED58" s="1330"/>
      <c r="CEE58" s="1330"/>
      <c r="CEF58" s="1330"/>
      <c r="CEG58" s="1330"/>
      <c r="CEH58" s="1330"/>
      <c r="CEI58" s="1330"/>
      <c r="CEJ58" s="1330"/>
      <c r="CEK58" s="1330"/>
      <c r="CEL58" s="1330"/>
      <c r="CEM58" s="1330"/>
      <c r="CEN58" s="1330"/>
      <c r="CEO58" s="1330"/>
      <c r="CEP58" s="1330"/>
      <c r="CEQ58" s="1330"/>
      <c r="CER58" s="1330"/>
      <c r="CES58" s="1330"/>
      <c r="CET58" s="1330"/>
      <c r="CEU58" s="1330"/>
      <c r="CEV58" s="1330"/>
      <c r="CEW58" s="1330"/>
      <c r="CEX58" s="1330"/>
      <c r="CEY58" s="1330"/>
      <c r="CEZ58" s="1330"/>
      <c r="CFA58" s="1330"/>
      <c r="CFB58" s="1330"/>
      <c r="CFC58" s="1330"/>
      <c r="CFD58" s="1330"/>
      <c r="CFE58" s="1330"/>
      <c r="CFF58" s="1330"/>
      <c r="CFG58" s="1330"/>
      <c r="CFH58" s="1330"/>
      <c r="CFI58" s="1330"/>
      <c r="CFJ58" s="1330"/>
      <c r="CFK58" s="1330"/>
      <c r="CFL58" s="1330"/>
      <c r="CFM58" s="1330"/>
      <c r="CFN58" s="1330"/>
      <c r="CFO58" s="1330"/>
      <c r="CFP58" s="1330"/>
      <c r="CFQ58" s="1330"/>
      <c r="CFR58" s="1330"/>
      <c r="CFS58" s="1330"/>
      <c r="CFT58" s="1330"/>
      <c r="CFU58" s="1330"/>
      <c r="CFV58" s="1330"/>
      <c r="CFW58" s="1330"/>
      <c r="CFX58" s="1330"/>
      <c r="CFY58" s="1330"/>
      <c r="CFZ58" s="1330"/>
      <c r="CGA58" s="1330"/>
      <c r="CGB58" s="1330"/>
      <c r="CGC58" s="1330"/>
      <c r="CGD58" s="1330"/>
      <c r="CGE58" s="1330"/>
      <c r="CGF58" s="1330"/>
      <c r="CGG58" s="1330"/>
      <c r="CGH58" s="1330"/>
      <c r="CGI58" s="1330"/>
      <c r="CGJ58" s="1330"/>
      <c r="CGK58" s="1330"/>
      <c r="CGL58" s="1330"/>
      <c r="CGM58" s="1330"/>
      <c r="CGN58" s="1330"/>
      <c r="CGO58" s="1330"/>
      <c r="CGP58" s="1330"/>
      <c r="CGQ58" s="1330"/>
      <c r="CGR58" s="1330"/>
      <c r="CGS58" s="1330"/>
      <c r="CGT58" s="1330"/>
      <c r="CGU58" s="1330"/>
      <c r="CGV58" s="1330"/>
      <c r="CGW58" s="1330"/>
      <c r="CGX58" s="1330"/>
      <c r="CGY58" s="1330"/>
      <c r="CGZ58" s="1330"/>
      <c r="CHA58" s="1330"/>
      <c r="CHB58" s="1330"/>
      <c r="CHC58" s="1330"/>
      <c r="CHD58" s="1330"/>
      <c r="CHE58" s="1330"/>
      <c r="CHF58" s="1330"/>
      <c r="CHG58" s="1330"/>
      <c r="CHH58" s="1330"/>
      <c r="CHI58" s="1330"/>
      <c r="CHJ58" s="1330"/>
      <c r="CHK58" s="1330"/>
      <c r="CHL58" s="1330"/>
      <c r="CHM58" s="1330"/>
      <c r="CHN58" s="1330"/>
      <c r="CHO58" s="1330"/>
      <c r="CHP58" s="1330"/>
      <c r="CHQ58" s="1330"/>
      <c r="CHR58" s="1330"/>
      <c r="CHS58" s="1330"/>
      <c r="CHT58" s="1330"/>
      <c r="CHU58" s="1330"/>
      <c r="CHV58" s="1330"/>
      <c r="CHW58" s="1330"/>
      <c r="CHX58" s="1330"/>
      <c r="CHY58" s="1330"/>
      <c r="CHZ58" s="1330"/>
      <c r="CIA58" s="1330"/>
      <c r="CIB58" s="1330"/>
      <c r="CIC58" s="1330"/>
      <c r="CID58" s="1330"/>
      <c r="CIE58" s="1330"/>
      <c r="CIF58" s="1330"/>
      <c r="CIG58" s="1330"/>
      <c r="CIH58" s="1330"/>
      <c r="CII58" s="1330"/>
      <c r="CIJ58" s="1330"/>
      <c r="CIK58" s="1330"/>
      <c r="CIL58" s="1330"/>
      <c r="CIM58" s="1330"/>
      <c r="CIN58" s="1330"/>
      <c r="CIO58" s="1330"/>
      <c r="CIP58" s="1330"/>
      <c r="CIQ58" s="1330"/>
      <c r="CIR58" s="1330"/>
      <c r="CIS58" s="1330"/>
      <c r="CIT58" s="1330"/>
      <c r="CIU58" s="1330"/>
      <c r="CIV58" s="1330"/>
      <c r="CIW58" s="1330"/>
      <c r="CIX58" s="1330"/>
      <c r="CIY58" s="1330"/>
      <c r="CIZ58" s="1330"/>
      <c r="CJA58" s="1330"/>
      <c r="CJB58" s="1330"/>
      <c r="CJC58" s="1330"/>
      <c r="CJD58" s="1330"/>
      <c r="CJE58" s="1330"/>
      <c r="CJF58" s="1330"/>
      <c r="CJG58" s="1330"/>
      <c r="CJH58" s="1330"/>
      <c r="CJI58" s="1330"/>
      <c r="CJJ58" s="1330"/>
      <c r="CJK58" s="1330"/>
      <c r="CJL58" s="1330"/>
      <c r="CJM58" s="1330"/>
      <c r="CJN58" s="1330"/>
      <c r="CJO58" s="1330"/>
      <c r="CJP58" s="1330"/>
      <c r="CJQ58" s="1330"/>
      <c r="CJR58" s="1330"/>
      <c r="CJS58" s="1330"/>
      <c r="CJT58" s="1330"/>
      <c r="CJU58" s="1330"/>
      <c r="CJV58" s="1330"/>
      <c r="CJW58" s="1330"/>
      <c r="CJX58" s="1330"/>
      <c r="CJY58" s="1330"/>
      <c r="CJZ58" s="1330"/>
      <c r="CKA58" s="1330"/>
      <c r="CKB58" s="1330"/>
      <c r="CKC58" s="1330"/>
      <c r="CKD58" s="1330"/>
      <c r="CKE58" s="1330"/>
      <c r="CKF58" s="1330"/>
      <c r="CKG58" s="1330"/>
      <c r="CKH58" s="1330"/>
      <c r="CKI58" s="1330"/>
      <c r="CKJ58" s="1330"/>
      <c r="CKK58" s="1330"/>
      <c r="CKL58" s="1330"/>
      <c r="CKM58" s="1330"/>
      <c r="CKN58" s="1330"/>
      <c r="CKO58" s="1330"/>
      <c r="CKP58" s="1330"/>
      <c r="CKQ58" s="1330"/>
      <c r="CKR58" s="1330"/>
      <c r="CKS58" s="1330"/>
      <c r="CKT58" s="1330"/>
      <c r="CKU58" s="1330"/>
      <c r="CKV58" s="1330"/>
      <c r="CKW58" s="1330"/>
      <c r="CKX58" s="1330"/>
      <c r="CKY58" s="1330"/>
      <c r="CKZ58" s="1330"/>
      <c r="CLA58" s="1330"/>
      <c r="CLB58" s="1330"/>
      <c r="CLC58" s="1330"/>
      <c r="CLD58" s="1330"/>
      <c r="CLE58" s="1330"/>
      <c r="CLF58" s="1330"/>
      <c r="CLG58" s="1330"/>
      <c r="CLH58" s="1330"/>
      <c r="CLI58" s="1330"/>
      <c r="CLJ58" s="1330"/>
      <c r="CLK58" s="1330"/>
      <c r="CLL58" s="1330"/>
      <c r="CLM58" s="1330"/>
      <c r="CLN58" s="1330"/>
      <c r="CLO58" s="1330"/>
      <c r="CLP58" s="1330"/>
      <c r="CLQ58" s="1330"/>
      <c r="CLR58" s="1330"/>
      <c r="CLS58" s="1330"/>
      <c r="CLT58" s="1330"/>
      <c r="CLU58" s="1330"/>
      <c r="CLV58" s="1330"/>
      <c r="CLW58" s="1330"/>
      <c r="CLX58" s="1330"/>
      <c r="CLY58" s="1330"/>
      <c r="CLZ58" s="1330"/>
      <c r="CMA58" s="1330"/>
      <c r="CMB58" s="1330"/>
      <c r="CMC58" s="1330"/>
      <c r="CMD58" s="1330"/>
      <c r="CME58" s="1330"/>
      <c r="CMF58" s="1330"/>
      <c r="CMG58" s="1330"/>
      <c r="CMH58" s="1330"/>
      <c r="CMI58" s="1330"/>
      <c r="CMJ58" s="1330"/>
      <c r="CMK58" s="1330"/>
      <c r="CML58" s="1330"/>
      <c r="CMM58" s="1330"/>
      <c r="CMN58" s="1330"/>
      <c r="CMO58" s="1330"/>
      <c r="CMP58" s="1330"/>
      <c r="CMQ58" s="1330"/>
      <c r="CMR58" s="1330"/>
      <c r="CMS58" s="1330"/>
      <c r="CMT58" s="1330"/>
      <c r="CMU58" s="1330"/>
      <c r="CMV58" s="1330"/>
      <c r="CMW58" s="1330"/>
      <c r="CMX58" s="1330"/>
      <c r="CMY58" s="1330"/>
      <c r="CMZ58" s="1330"/>
      <c r="CNA58" s="1330"/>
      <c r="CNB58" s="1330"/>
      <c r="CNC58" s="1330"/>
      <c r="CND58" s="1330"/>
      <c r="CNE58" s="1330"/>
      <c r="CNF58" s="1330"/>
      <c r="CNG58" s="1330"/>
      <c r="CNH58" s="1330"/>
      <c r="CNI58" s="1330"/>
      <c r="CNJ58" s="1330"/>
      <c r="CNK58" s="1330"/>
      <c r="CNL58" s="1330"/>
      <c r="CNM58" s="1330"/>
      <c r="CNN58" s="1330"/>
      <c r="CNO58" s="1330"/>
      <c r="CNP58" s="1330"/>
      <c r="CNQ58" s="1330"/>
      <c r="CNR58" s="1330"/>
      <c r="CNS58" s="1330"/>
      <c r="CNT58" s="1330"/>
      <c r="CNU58" s="1330"/>
      <c r="CNV58" s="1330"/>
      <c r="CNW58" s="1330"/>
      <c r="CNX58" s="1330"/>
      <c r="CNY58" s="1330"/>
      <c r="CNZ58" s="1330"/>
      <c r="COA58" s="1330"/>
      <c r="COB58" s="1330"/>
      <c r="COC58" s="1330"/>
      <c r="COD58" s="1330"/>
      <c r="COE58" s="1330"/>
      <c r="COF58" s="1330"/>
      <c r="COG58" s="1330"/>
      <c r="COH58" s="1330"/>
      <c r="COI58" s="1330"/>
      <c r="COJ58" s="1330"/>
      <c r="COK58" s="1330"/>
      <c r="COL58" s="1330"/>
      <c r="COM58" s="1330"/>
      <c r="CON58" s="1330"/>
      <c r="COO58" s="1330"/>
      <c r="COP58" s="1330"/>
      <c r="COQ58" s="1330"/>
      <c r="COR58" s="1330"/>
      <c r="COS58" s="1330"/>
      <c r="COT58" s="1330"/>
      <c r="COU58" s="1330"/>
      <c r="COV58" s="1330"/>
      <c r="COW58" s="1330"/>
      <c r="COX58" s="1330"/>
      <c r="COY58" s="1330"/>
      <c r="COZ58" s="1330"/>
      <c r="CPA58" s="1330"/>
      <c r="CPB58" s="1330"/>
      <c r="CPC58" s="1330"/>
      <c r="CPD58" s="1330"/>
      <c r="CPE58" s="1330"/>
      <c r="CPF58" s="1330"/>
      <c r="CPG58" s="1330"/>
      <c r="CPH58" s="1330"/>
      <c r="CPI58" s="1330"/>
      <c r="CPJ58" s="1330"/>
      <c r="CPK58" s="1330"/>
      <c r="CPL58" s="1330"/>
      <c r="CPM58" s="1330"/>
      <c r="CPN58" s="1330"/>
      <c r="CPO58" s="1330"/>
      <c r="CPP58" s="1330"/>
      <c r="CPQ58" s="1330"/>
      <c r="CPR58" s="1330"/>
      <c r="CPS58" s="1330"/>
      <c r="CPT58" s="1330"/>
      <c r="CPU58" s="1330"/>
      <c r="CPV58" s="1330"/>
      <c r="CPW58" s="1330"/>
      <c r="CPX58" s="1330"/>
      <c r="CPY58" s="1330"/>
      <c r="CPZ58" s="1330"/>
      <c r="CQA58" s="1330"/>
      <c r="CQB58" s="1330"/>
      <c r="CQC58" s="1330"/>
      <c r="CQD58" s="1330"/>
      <c r="CQE58" s="1330"/>
      <c r="CQF58" s="1330"/>
      <c r="CQG58" s="1330"/>
      <c r="CQH58" s="1330"/>
      <c r="CQI58" s="1330"/>
      <c r="CQJ58" s="1330"/>
      <c r="CQK58" s="1330"/>
      <c r="CQL58" s="1330"/>
      <c r="CQM58" s="1330"/>
      <c r="CQN58" s="1330"/>
      <c r="CQO58" s="1330"/>
      <c r="CQP58" s="1330"/>
      <c r="CQQ58" s="1330"/>
      <c r="CQR58" s="1330"/>
      <c r="CQS58" s="1330"/>
      <c r="CQT58" s="1330"/>
      <c r="CQU58" s="1330"/>
      <c r="CQV58" s="1330"/>
      <c r="CQW58" s="1330"/>
      <c r="CQX58" s="1330"/>
      <c r="CQY58" s="1330"/>
      <c r="CQZ58" s="1330"/>
      <c r="CRA58" s="1330"/>
      <c r="CRB58" s="1330"/>
      <c r="CRC58" s="1330"/>
      <c r="CRD58" s="1330"/>
      <c r="CRE58" s="1330"/>
      <c r="CRF58" s="1330"/>
      <c r="CRG58" s="1330"/>
      <c r="CRH58" s="1330"/>
      <c r="CRI58" s="1330"/>
      <c r="CRJ58" s="1330"/>
      <c r="CRK58" s="1330"/>
      <c r="CRL58" s="1330"/>
      <c r="CRM58" s="1330"/>
      <c r="CRN58" s="1330"/>
      <c r="CRO58" s="1330"/>
      <c r="CRP58" s="1330"/>
      <c r="CRQ58" s="1330"/>
      <c r="CRR58" s="1330"/>
      <c r="CRS58" s="1330"/>
      <c r="CRT58" s="1330"/>
      <c r="CRU58" s="1330"/>
      <c r="CRV58" s="1330"/>
      <c r="CRW58" s="1330"/>
      <c r="CRX58" s="1330"/>
      <c r="CRY58" s="1330"/>
      <c r="CRZ58" s="1330"/>
      <c r="CSA58" s="1330"/>
      <c r="CSB58" s="1330"/>
      <c r="CSC58" s="1330"/>
      <c r="CSD58" s="1330"/>
      <c r="CSE58" s="1330"/>
      <c r="CSF58" s="1330"/>
      <c r="CSG58" s="1330"/>
      <c r="CSH58" s="1330"/>
      <c r="CSI58" s="1330"/>
      <c r="CSJ58" s="1330"/>
      <c r="CSK58" s="1330"/>
      <c r="CSL58" s="1330"/>
      <c r="CSM58" s="1330"/>
      <c r="CSN58" s="1330"/>
      <c r="CSO58" s="1330"/>
      <c r="CSP58" s="1330"/>
      <c r="CSQ58" s="1330"/>
      <c r="CSR58" s="1330"/>
      <c r="CSS58" s="1330"/>
      <c r="CST58" s="1330"/>
      <c r="CSU58" s="1330"/>
      <c r="CSV58" s="1330"/>
      <c r="CSW58" s="1330"/>
      <c r="CSX58" s="1330"/>
      <c r="CSY58" s="1330"/>
      <c r="CSZ58" s="1330"/>
      <c r="CTA58" s="1330"/>
      <c r="CTB58" s="1330"/>
      <c r="CTC58" s="1330"/>
      <c r="CTD58" s="1330"/>
      <c r="CTE58" s="1330"/>
      <c r="CTF58" s="1330"/>
      <c r="CTG58" s="1330"/>
      <c r="CTH58" s="1330"/>
      <c r="CTI58" s="1330"/>
      <c r="CTJ58" s="1330"/>
      <c r="CTK58" s="1330"/>
      <c r="CTL58" s="1330"/>
      <c r="CTM58" s="1330"/>
      <c r="CTN58" s="1330"/>
      <c r="CTO58" s="1330"/>
      <c r="CTP58" s="1330"/>
      <c r="CTQ58" s="1330"/>
      <c r="CTR58" s="1330"/>
      <c r="CTS58" s="1330"/>
      <c r="CTT58" s="1330"/>
      <c r="CTU58" s="1330"/>
      <c r="CTV58" s="1330"/>
      <c r="CTW58" s="1330"/>
      <c r="CTX58" s="1330"/>
      <c r="CTY58" s="1330"/>
      <c r="CTZ58" s="1330"/>
      <c r="CUA58" s="1330"/>
      <c r="CUB58" s="1330"/>
      <c r="CUC58" s="1330"/>
      <c r="CUD58" s="1330"/>
      <c r="CUE58" s="1330"/>
      <c r="CUF58" s="1330"/>
      <c r="CUG58" s="1330"/>
      <c r="CUH58" s="1330"/>
      <c r="CUI58" s="1330"/>
      <c r="CUJ58" s="1330"/>
      <c r="CUK58" s="1330"/>
      <c r="CUL58" s="1330"/>
      <c r="CUM58" s="1330"/>
      <c r="CUN58" s="1330"/>
      <c r="CUO58" s="1330"/>
      <c r="CUP58" s="1330"/>
      <c r="CUQ58" s="1330"/>
      <c r="CUR58" s="1330"/>
      <c r="CUS58" s="1330"/>
      <c r="CUT58" s="1330"/>
      <c r="CUU58" s="1330"/>
      <c r="CUV58" s="1330"/>
      <c r="CUW58" s="1330"/>
      <c r="CUX58" s="1330"/>
      <c r="CUY58" s="1330"/>
      <c r="CUZ58" s="1330"/>
      <c r="CVA58" s="1330"/>
      <c r="CVB58" s="1330"/>
      <c r="CVC58" s="1330"/>
      <c r="CVD58" s="1330"/>
      <c r="CVE58" s="1330"/>
      <c r="CVF58" s="1330"/>
      <c r="CVG58" s="1330"/>
      <c r="CVH58" s="1330"/>
      <c r="CVI58" s="1330"/>
      <c r="CVJ58" s="1330"/>
      <c r="CVK58" s="1330"/>
      <c r="CVL58" s="1330"/>
      <c r="CVM58" s="1330"/>
      <c r="CVN58" s="1330"/>
      <c r="CVO58" s="1330"/>
      <c r="CVP58" s="1330"/>
      <c r="CVQ58" s="1330"/>
      <c r="CVR58" s="1330"/>
      <c r="CVS58" s="1330"/>
      <c r="CVT58" s="1330"/>
      <c r="CVU58" s="1330"/>
      <c r="CVV58" s="1330"/>
      <c r="CVW58" s="1330"/>
      <c r="CVX58" s="1330"/>
      <c r="CVY58" s="1330"/>
      <c r="CVZ58" s="1330"/>
      <c r="CWA58" s="1330"/>
      <c r="CWB58" s="1330"/>
      <c r="CWC58" s="1330"/>
      <c r="CWD58" s="1330"/>
      <c r="CWE58" s="1330"/>
      <c r="CWF58" s="1330"/>
      <c r="CWG58" s="1330"/>
      <c r="CWH58" s="1330"/>
      <c r="CWI58" s="1330"/>
      <c r="CWJ58" s="1330"/>
      <c r="CWK58" s="1330"/>
      <c r="CWL58" s="1330"/>
      <c r="CWM58" s="1330"/>
      <c r="CWN58" s="1330"/>
      <c r="CWO58" s="1330"/>
      <c r="CWP58" s="1330"/>
      <c r="CWQ58" s="1330"/>
      <c r="CWR58" s="1330"/>
      <c r="CWS58" s="1330"/>
      <c r="CWT58" s="1330"/>
      <c r="CWU58" s="1330"/>
      <c r="CWV58" s="1330"/>
      <c r="CWW58" s="1330"/>
      <c r="CWX58" s="1330"/>
      <c r="CWY58" s="1330"/>
      <c r="CWZ58" s="1330"/>
      <c r="CXA58" s="1330"/>
      <c r="CXB58" s="1330"/>
      <c r="CXC58" s="1330"/>
      <c r="CXD58" s="1330"/>
      <c r="CXE58" s="1330"/>
      <c r="CXF58" s="1330"/>
      <c r="CXG58" s="1330"/>
      <c r="CXH58" s="1330"/>
      <c r="CXI58" s="1330"/>
      <c r="CXJ58" s="1330"/>
      <c r="CXK58" s="1330"/>
      <c r="CXL58" s="1330"/>
      <c r="CXM58" s="1330"/>
      <c r="CXN58" s="1330"/>
      <c r="CXO58" s="1330"/>
      <c r="CXP58" s="1330"/>
      <c r="CXQ58" s="1330"/>
      <c r="CXR58" s="1330"/>
      <c r="CXS58" s="1330"/>
      <c r="CXT58" s="1330"/>
      <c r="CXU58" s="1330"/>
      <c r="CXV58" s="1330"/>
      <c r="CXW58" s="1330"/>
      <c r="CXX58" s="1330"/>
      <c r="CXY58" s="1330"/>
      <c r="CXZ58" s="1330"/>
      <c r="CYA58" s="1330"/>
      <c r="CYB58" s="1330"/>
      <c r="CYC58" s="1330"/>
      <c r="CYD58" s="1330"/>
      <c r="CYE58" s="1330"/>
      <c r="CYF58" s="1330"/>
      <c r="CYG58" s="1330"/>
      <c r="CYH58" s="1330"/>
      <c r="CYI58" s="1330"/>
      <c r="CYJ58" s="1330"/>
      <c r="CYK58" s="1330"/>
      <c r="CYL58" s="1330"/>
      <c r="CYM58" s="1330"/>
      <c r="CYN58" s="1330"/>
      <c r="CYO58" s="1330"/>
      <c r="CYP58" s="1330"/>
      <c r="CYQ58" s="1330"/>
      <c r="CYR58" s="1330"/>
      <c r="CYS58" s="1330"/>
      <c r="CYT58" s="1330"/>
      <c r="CYU58" s="1330"/>
      <c r="CYV58" s="1330"/>
      <c r="CYW58" s="1330"/>
      <c r="CYX58" s="1330"/>
      <c r="CYY58" s="1330"/>
      <c r="CYZ58" s="1330"/>
      <c r="CZA58" s="1330"/>
      <c r="CZB58" s="1330"/>
      <c r="CZC58" s="1330"/>
      <c r="CZD58" s="1330"/>
      <c r="CZE58" s="1330"/>
      <c r="CZF58" s="1330"/>
      <c r="CZG58" s="1330"/>
      <c r="CZH58" s="1330"/>
      <c r="CZI58" s="1330"/>
      <c r="CZJ58" s="1330"/>
      <c r="CZK58" s="1330"/>
      <c r="CZL58" s="1330"/>
      <c r="CZM58" s="1330"/>
      <c r="CZN58" s="1330"/>
      <c r="CZO58" s="1330"/>
      <c r="CZP58" s="1330"/>
      <c r="CZQ58" s="1330"/>
      <c r="CZR58" s="1330"/>
      <c r="CZS58" s="1330"/>
      <c r="CZT58" s="1330"/>
      <c r="CZU58" s="1330"/>
      <c r="CZV58" s="1330"/>
      <c r="CZW58" s="1330"/>
      <c r="CZX58" s="1330"/>
      <c r="CZY58" s="1330"/>
      <c r="CZZ58" s="1330"/>
      <c r="DAA58" s="1330"/>
      <c r="DAB58" s="1330"/>
      <c r="DAC58" s="1330"/>
      <c r="DAD58" s="1330"/>
      <c r="DAE58" s="1330"/>
      <c r="DAF58" s="1330"/>
      <c r="DAG58" s="1330"/>
      <c r="DAH58" s="1330"/>
      <c r="DAI58" s="1330"/>
      <c r="DAJ58" s="1330"/>
      <c r="DAK58" s="1330"/>
      <c r="DAL58" s="1330"/>
      <c r="DAM58" s="1330"/>
      <c r="DAN58" s="1330"/>
      <c r="DAO58" s="1330"/>
      <c r="DAP58" s="1330"/>
      <c r="DAQ58" s="1330"/>
      <c r="DAR58" s="1330"/>
      <c r="DAS58" s="1330"/>
      <c r="DAT58" s="1330"/>
      <c r="DAU58" s="1330"/>
      <c r="DAV58" s="1330"/>
      <c r="DAW58" s="1330"/>
      <c r="DAX58" s="1330"/>
      <c r="DAY58" s="1330"/>
      <c r="DAZ58" s="1330"/>
      <c r="DBA58" s="1330"/>
      <c r="DBB58" s="1330"/>
      <c r="DBC58" s="1330"/>
      <c r="DBD58" s="1330"/>
      <c r="DBE58" s="1330"/>
      <c r="DBF58" s="1330"/>
      <c r="DBG58" s="1330"/>
      <c r="DBH58" s="1330"/>
      <c r="DBI58" s="1330"/>
      <c r="DBJ58" s="1330"/>
      <c r="DBK58" s="1330"/>
      <c r="DBL58" s="1330"/>
      <c r="DBM58" s="1330"/>
      <c r="DBN58" s="1330"/>
      <c r="DBO58" s="1330"/>
      <c r="DBP58" s="1330"/>
      <c r="DBQ58" s="1330"/>
      <c r="DBR58" s="1330"/>
      <c r="DBS58" s="1330"/>
      <c r="DBT58" s="1330"/>
      <c r="DBU58" s="1330"/>
      <c r="DBV58" s="1330"/>
      <c r="DBW58" s="1330"/>
      <c r="DBX58" s="1330"/>
      <c r="DBY58" s="1330"/>
      <c r="DBZ58" s="1330"/>
      <c r="DCA58" s="1330"/>
      <c r="DCB58" s="1330"/>
      <c r="DCC58" s="1330"/>
      <c r="DCD58" s="1330"/>
      <c r="DCE58" s="1330"/>
      <c r="DCF58" s="1330"/>
      <c r="DCG58" s="1330"/>
      <c r="DCH58" s="1330"/>
      <c r="DCI58" s="1330"/>
      <c r="DCJ58" s="1330"/>
      <c r="DCK58" s="1330"/>
      <c r="DCL58" s="1330"/>
      <c r="DCM58" s="1330"/>
      <c r="DCN58" s="1330"/>
      <c r="DCO58" s="1330"/>
      <c r="DCP58" s="1330"/>
      <c r="DCQ58" s="1330"/>
      <c r="DCR58" s="1330"/>
      <c r="DCS58" s="1330"/>
      <c r="DCT58" s="1330"/>
      <c r="DCU58" s="1330"/>
      <c r="DCV58" s="1330"/>
      <c r="DCW58" s="1330"/>
      <c r="DCX58" s="1330"/>
      <c r="DCY58" s="1330"/>
      <c r="DCZ58" s="1330"/>
      <c r="DDA58" s="1330"/>
      <c r="DDB58" s="1330"/>
      <c r="DDC58" s="1330"/>
      <c r="DDD58" s="1330"/>
      <c r="DDE58" s="1330"/>
      <c r="DDF58" s="1330"/>
      <c r="DDG58" s="1330"/>
      <c r="DDH58" s="1330"/>
      <c r="DDI58" s="1330"/>
      <c r="DDJ58" s="1330"/>
      <c r="DDK58" s="1330"/>
      <c r="DDL58" s="1330"/>
      <c r="DDM58" s="1330"/>
      <c r="DDN58" s="1330"/>
      <c r="DDO58" s="1330"/>
      <c r="DDP58" s="1330"/>
      <c r="DDQ58" s="1330"/>
      <c r="DDR58" s="1330"/>
      <c r="DDS58" s="1330"/>
      <c r="DDT58" s="1330"/>
      <c r="DDU58" s="1330"/>
      <c r="DDV58" s="1330"/>
      <c r="DDW58" s="1330"/>
      <c r="DDX58" s="1330"/>
      <c r="DDY58" s="1330"/>
      <c r="DDZ58" s="1330"/>
      <c r="DEA58" s="1330"/>
      <c r="DEB58" s="1330"/>
      <c r="DEC58" s="1330"/>
      <c r="DED58" s="1330"/>
      <c r="DEE58" s="1330"/>
      <c r="DEF58" s="1330"/>
      <c r="DEG58" s="1330"/>
      <c r="DEH58" s="1330"/>
      <c r="DEI58" s="1330"/>
      <c r="DEJ58" s="1330"/>
      <c r="DEK58" s="1330"/>
      <c r="DEL58" s="1330"/>
      <c r="DEM58" s="1330"/>
      <c r="DEN58" s="1330"/>
      <c r="DEO58" s="1330"/>
      <c r="DEP58" s="1330"/>
      <c r="DEQ58" s="1330"/>
      <c r="DER58" s="1330"/>
      <c r="DES58" s="1330"/>
      <c r="DET58" s="1330"/>
      <c r="DEU58" s="1330"/>
      <c r="DEV58" s="1330"/>
      <c r="DEW58" s="1330"/>
      <c r="DEX58" s="1330"/>
      <c r="DEY58" s="1330"/>
      <c r="DEZ58" s="1330"/>
      <c r="DFA58" s="1330"/>
      <c r="DFB58" s="1330"/>
      <c r="DFC58" s="1330"/>
      <c r="DFD58" s="1330"/>
      <c r="DFE58" s="1330"/>
      <c r="DFF58" s="1330"/>
      <c r="DFG58" s="1330"/>
      <c r="DFH58" s="1330"/>
      <c r="DFI58" s="1330"/>
      <c r="DFJ58" s="1330"/>
      <c r="DFK58" s="1330"/>
      <c r="DFL58" s="1330"/>
      <c r="DFM58" s="1330"/>
      <c r="DFN58" s="1330"/>
      <c r="DFO58" s="1330"/>
      <c r="DFP58" s="1330"/>
      <c r="DFQ58" s="1330"/>
      <c r="DFR58" s="1330"/>
      <c r="DFS58" s="1330"/>
      <c r="DFT58" s="1330"/>
      <c r="DFU58" s="1330"/>
      <c r="DFV58" s="1330"/>
      <c r="DFW58" s="1330"/>
      <c r="DFX58" s="1330"/>
      <c r="DFY58" s="1330"/>
      <c r="DFZ58" s="1330"/>
      <c r="DGA58" s="1330"/>
      <c r="DGB58" s="1330"/>
      <c r="DGC58" s="1330"/>
      <c r="DGD58" s="1330"/>
      <c r="DGE58" s="1330"/>
      <c r="DGF58" s="1330"/>
      <c r="DGG58" s="1330"/>
      <c r="DGH58" s="1330"/>
      <c r="DGI58" s="1330"/>
      <c r="DGJ58" s="1330"/>
      <c r="DGK58" s="1330"/>
      <c r="DGL58" s="1330"/>
      <c r="DGM58" s="1330"/>
      <c r="DGN58" s="1330"/>
      <c r="DGO58" s="1330"/>
      <c r="DGP58" s="1330"/>
      <c r="DGQ58" s="1330"/>
      <c r="DGR58" s="1330"/>
      <c r="DGS58" s="1330"/>
      <c r="DGT58" s="1330"/>
      <c r="DGU58" s="1330"/>
      <c r="DGV58" s="1330"/>
      <c r="DGW58" s="1330"/>
      <c r="DGX58" s="1330"/>
      <c r="DGY58" s="1330"/>
      <c r="DGZ58" s="1330"/>
      <c r="DHA58" s="1330"/>
      <c r="DHB58" s="1330"/>
      <c r="DHC58" s="1330"/>
      <c r="DHD58" s="1330"/>
      <c r="DHE58" s="1330"/>
      <c r="DHF58" s="1330"/>
      <c r="DHG58" s="1330"/>
      <c r="DHH58" s="1330"/>
      <c r="DHI58" s="1330"/>
      <c r="DHJ58" s="1330"/>
      <c r="DHK58" s="1330"/>
      <c r="DHL58" s="1330"/>
      <c r="DHM58" s="1330"/>
      <c r="DHN58" s="1330"/>
      <c r="DHO58" s="1330"/>
      <c r="DHP58" s="1330"/>
      <c r="DHQ58" s="1330"/>
      <c r="DHR58" s="1330"/>
      <c r="DHS58" s="1330"/>
      <c r="DHT58" s="1330"/>
      <c r="DHU58" s="1330"/>
      <c r="DHV58" s="1330"/>
      <c r="DHW58" s="1330"/>
      <c r="DHX58" s="1330"/>
      <c r="DHY58" s="1330"/>
      <c r="DHZ58" s="1330"/>
      <c r="DIA58" s="1330"/>
      <c r="DIB58" s="1330"/>
      <c r="DIC58" s="1330"/>
      <c r="DID58" s="1330"/>
      <c r="DIE58" s="1330"/>
      <c r="DIF58" s="1330"/>
      <c r="DIG58" s="1330"/>
      <c r="DIH58" s="1330"/>
      <c r="DII58" s="1330"/>
      <c r="DIJ58" s="1330"/>
      <c r="DIK58" s="1330"/>
      <c r="DIL58" s="1330"/>
      <c r="DIM58" s="1330"/>
      <c r="DIN58" s="1330"/>
      <c r="DIO58" s="1330"/>
      <c r="DIP58" s="1330"/>
      <c r="DIQ58" s="1330"/>
      <c r="DIR58" s="1330"/>
      <c r="DIS58" s="1330"/>
      <c r="DIT58" s="1330"/>
      <c r="DIU58" s="1330"/>
      <c r="DIV58" s="1330"/>
      <c r="DIW58" s="1330"/>
      <c r="DIX58" s="1330"/>
      <c r="DIY58" s="1330"/>
      <c r="DIZ58" s="1330"/>
      <c r="DJA58" s="1330"/>
      <c r="DJB58" s="1330"/>
      <c r="DJC58" s="1330"/>
      <c r="DJD58" s="1330"/>
      <c r="DJE58" s="1330"/>
      <c r="DJF58" s="1330"/>
      <c r="DJG58" s="1330"/>
      <c r="DJH58" s="1330"/>
      <c r="DJI58" s="1330"/>
      <c r="DJJ58" s="1330"/>
      <c r="DJK58" s="1330"/>
      <c r="DJL58" s="1330"/>
      <c r="DJM58" s="1330"/>
      <c r="DJN58" s="1330"/>
      <c r="DJO58" s="1330"/>
      <c r="DJP58" s="1330"/>
      <c r="DJQ58" s="1330"/>
      <c r="DJR58" s="1330"/>
      <c r="DJS58" s="1330"/>
      <c r="DJT58" s="1330"/>
      <c r="DJU58" s="1330"/>
      <c r="DJV58" s="1330"/>
      <c r="DJW58" s="1330"/>
      <c r="DJX58" s="1330"/>
      <c r="DJY58" s="1330"/>
      <c r="DJZ58" s="1330"/>
      <c r="DKA58" s="1330"/>
      <c r="DKB58" s="1330"/>
      <c r="DKC58" s="1330"/>
      <c r="DKD58" s="1330"/>
      <c r="DKE58" s="1330"/>
      <c r="DKF58" s="1330"/>
      <c r="DKG58" s="1330"/>
      <c r="DKH58" s="1330"/>
      <c r="DKI58" s="1330"/>
      <c r="DKJ58" s="1330"/>
      <c r="DKK58" s="1330"/>
      <c r="DKL58" s="1330"/>
      <c r="DKM58" s="1330"/>
      <c r="DKN58" s="1330"/>
      <c r="DKO58" s="1330"/>
      <c r="DKP58" s="1330"/>
      <c r="DKQ58" s="1330"/>
      <c r="DKR58" s="1330"/>
      <c r="DKS58" s="1330"/>
      <c r="DKT58" s="1330"/>
      <c r="DKU58" s="1330"/>
      <c r="DKV58" s="1330"/>
      <c r="DKW58" s="1330"/>
      <c r="DKX58" s="1330"/>
      <c r="DKY58" s="1330"/>
      <c r="DKZ58" s="1330"/>
      <c r="DLA58" s="1330"/>
      <c r="DLB58" s="1330"/>
      <c r="DLC58" s="1330"/>
      <c r="DLD58" s="1330"/>
      <c r="DLE58" s="1330"/>
      <c r="DLF58" s="1330"/>
      <c r="DLG58" s="1330"/>
      <c r="DLH58" s="1330"/>
      <c r="DLI58" s="1330"/>
      <c r="DLJ58" s="1330"/>
      <c r="DLK58" s="1330"/>
      <c r="DLL58" s="1330"/>
      <c r="DLM58" s="1330"/>
      <c r="DLN58" s="1330"/>
      <c r="DLO58" s="1330"/>
      <c r="DLP58" s="1330"/>
      <c r="DLQ58" s="1330"/>
      <c r="DLR58" s="1330"/>
      <c r="DLS58" s="1330"/>
      <c r="DLT58" s="1330"/>
      <c r="DLU58" s="1330"/>
      <c r="DLV58" s="1330"/>
      <c r="DLW58" s="1330"/>
      <c r="DLX58" s="1330"/>
      <c r="DLY58" s="1330"/>
      <c r="DLZ58" s="1330"/>
      <c r="DMA58" s="1330"/>
      <c r="DMB58" s="1330"/>
      <c r="DMC58" s="1330"/>
      <c r="DMD58" s="1330"/>
      <c r="DME58" s="1330"/>
      <c r="DMF58" s="1330"/>
      <c r="DMG58" s="1330"/>
      <c r="DMH58" s="1330"/>
      <c r="DMI58" s="1330"/>
      <c r="DMJ58" s="1330"/>
      <c r="DMK58" s="1330"/>
      <c r="DML58" s="1330"/>
      <c r="DMM58" s="1330"/>
      <c r="DMN58" s="1330"/>
      <c r="DMO58" s="1330"/>
      <c r="DMP58" s="1330"/>
      <c r="DMQ58" s="1330"/>
      <c r="DMR58" s="1330"/>
      <c r="DMS58" s="1330"/>
      <c r="DMT58" s="1330"/>
      <c r="DMU58" s="1330"/>
      <c r="DMV58" s="1330"/>
      <c r="DMW58" s="1330"/>
      <c r="DMX58" s="1330"/>
      <c r="DMY58" s="1330"/>
      <c r="DMZ58" s="1330"/>
      <c r="DNA58" s="1330"/>
      <c r="DNB58" s="1330"/>
      <c r="DNC58" s="1330"/>
      <c r="DND58" s="1330"/>
      <c r="DNE58" s="1330"/>
      <c r="DNF58" s="1330"/>
      <c r="DNG58" s="1330"/>
      <c r="DNH58" s="1330"/>
      <c r="DNI58" s="1330"/>
      <c r="DNJ58" s="1330"/>
      <c r="DNK58" s="1330"/>
      <c r="DNL58" s="1330"/>
      <c r="DNM58" s="1330"/>
      <c r="DNN58" s="1330"/>
      <c r="DNO58" s="1330"/>
      <c r="DNP58" s="1330"/>
      <c r="DNQ58" s="1330"/>
      <c r="DNR58" s="1330"/>
      <c r="DNS58" s="1330"/>
      <c r="DNT58" s="1330"/>
      <c r="DNU58" s="1330"/>
      <c r="DNV58" s="1330"/>
      <c r="DNW58" s="1330"/>
      <c r="DNX58" s="1330"/>
      <c r="DNY58" s="1330"/>
      <c r="DNZ58" s="1330"/>
      <c r="DOA58" s="1330"/>
      <c r="DOB58" s="1330"/>
      <c r="DOC58" s="1330"/>
      <c r="DOD58" s="1330"/>
      <c r="DOE58" s="1330"/>
      <c r="DOF58" s="1330"/>
      <c r="DOG58" s="1330"/>
      <c r="DOH58" s="1330"/>
      <c r="DOI58" s="1330"/>
      <c r="DOJ58" s="1330"/>
      <c r="DOK58" s="1330"/>
      <c r="DOL58" s="1330"/>
      <c r="DOM58" s="1330"/>
      <c r="DON58" s="1330"/>
      <c r="DOO58" s="1330"/>
      <c r="DOP58" s="1330"/>
      <c r="DOQ58" s="1330"/>
      <c r="DOR58" s="1330"/>
      <c r="DOS58" s="1330"/>
      <c r="DOT58" s="1330"/>
      <c r="DOU58" s="1330"/>
      <c r="DOV58" s="1330"/>
      <c r="DOW58" s="1330"/>
      <c r="DOX58" s="1330"/>
      <c r="DOY58" s="1330"/>
      <c r="DOZ58" s="1330"/>
      <c r="DPA58" s="1330"/>
      <c r="DPB58" s="1330"/>
      <c r="DPC58" s="1330"/>
      <c r="DPD58" s="1330"/>
      <c r="DPE58" s="1330"/>
      <c r="DPF58" s="1330"/>
      <c r="DPG58" s="1330"/>
      <c r="DPH58" s="1330"/>
      <c r="DPI58" s="1330"/>
      <c r="DPJ58" s="1330"/>
      <c r="DPK58" s="1330"/>
      <c r="DPL58" s="1330"/>
      <c r="DPM58" s="1330"/>
      <c r="DPN58" s="1330"/>
      <c r="DPO58" s="1330"/>
      <c r="DPP58" s="1330"/>
      <c r="DPQ58" s="1330"/>
      <c r="DPR58" s="1330"/>
      <c r="DPS58" s="1330"/>
      <c r="DPT58" s="1330"/>
      <c r="DPU58" s="1330"/>
      <c r="DPV58" s="1330"/>
      <c r="DPW58" s="1330"/>
      <c r="DPX58" s="1330"/>
      <c r="DPY58" s="1330"/>
      <c r="DPZ58" s="1330"/>
      <c r="DQA58" s="1330"/>
      <c r="DQB58" s="1330"/>
      <c r="DQC58" s="1330"/>
      <c r="DQD58" s="1330"/>
      <c r="DQE58" s="1330"/>
      <c r="DQF58" s="1330"/>
      <c r="DQG58" s="1330"/>
      <c r="DQH58" s="1330"/>
      <c r="DQI58" s="1330"/>
      <c r="DQJ58" s="1330"/>
      <c r="DQK58" s="1330"/>
      <c r="DQL58" s="1330"/>
      <c r="DQM58" s="1330"/>
      <c r="DQN58" s="1330"/>
      <c r="DQO58" s="1330"/>
      <c r="DQP58" s="1330"/>
      <c r="DQQ58" s="1330"/>
      <c r="DQR58" s="1330"/>
      <c r="DQS58" s="1330"/>
      <c r="DQT58" s="1330"/>
      <c r="DQU58" s="1330"/>
      <c r="DQV58" s="1330"/>
      <c r="DQW58" s="1330"/>
      <c r="DQX58" s="1330"/>
      <c r="DQY58" s="1330"/>
      <c r="DQZ58" s="1330"/>
      <c r="DRA58" s="1330"/>
      <c r="DRB58" s="1330"/>
      <c r="DRC58" s="1330"/>
      <c r="DRD58" s="1330"/>
      <c r="DRE58" s="1330"/>
      <c r="DRF58" s="1330"/>
      <c r="DRG58" s="1330"/>
      <c r="DRH58" s="1330"/>
      <c r="DRI58" s="1330"/>
      <c r="DRJ58" s="1330"/>
      <c r="DRK58" s="1330"/>
      <c r="DRL58" s="1330"/>
      <c r="DRM58" s="1330"/>
      <c r="DRN58" s="1330"/>
      <c r="DRO58" s="1330"/>
      <c r="DRP58" s="1330"/>
      <c r="DRQ58" s="1330"/>
      <c r="DRR58" s="1330"/>
      <c r="DRS58" s="1330"/>
      <c r="DRT58" s="1330"/>
      <c r="DRU58" s="1330"/>
      <c r="DRV58" s="1330"/>
      <c r="DRW58" s="1330"/>
      <c r="DRX58" s="1330"/>
      <c r="DRY58" s="1330"/>
      <c r="DRZ58" s="1330"/>
      <c r="DSA58" s="1330"/>
      <c r="DSB58" s="1330"/>
      <c r="DSC58" s="1330"/>
      <c r="DSD58" s="1330"/>
      <c r="DSE58" s="1330"/>
      <c r="DSF58" s="1330"/>
      <c r="DSG58" s="1330"/>
      <c r="DSH58" s="1330"/>
      <c r="DSI58" s="1330"/>
      <c r="DSJ58" s="1330"/>
      <c r="DSK58" s="1330"/>
      <c r="DSL58" s="1330"/>
      <c r="DSM58" s="1330"/>
      <c r="DSN58" s="1330"/>
      <c r="DSO58" s="1330"/>
      <c r="DSP58" s="1330"/>
      <c r="DSQ58" s="1330"/>
      <c r="DSR58" s="1330"/>
      <c r="DSS58" s="1330"/>
      <c r="DST58" s="1330"/>
      <c r="DSU58" s="1330"/>
      <c r="DSV58" s="1330"/>
      <c r="DSW58" s="1330"/>
      <c r="DSX58" s="1330"/>
      <c r="DSY58" s="1330"/>
      <c r="DSZ58" s="1330"/>
      <c r="DTA58" s="1330"/>
      <c r="DTB58" s="1330"/>
      <c r="DTC58" s="1330"/>
      <c r="DTD58" s="1330"/>
      <c r="DTE58" s="1330"/>
      <c r="DTF58" s="1330"/>
      <c r="DTG58" s="1330"/>
      <c r="DTH58" s="1330"/>
      <c r="DTI58" s="1330"/>
      <c r="DTJ58" s="1330"/>
      <c r="DTK58" s="1330"/>
      <c r="DTL58" s="1330"/>
      <c r="DTM58" s="1330"/>
      <c r="DTN58" s="1330"/>
      <c r="DTO58" s="1330"/>
      <c r="DTP58" s="1330"/>
      <c r="DTQ58" s="1330"/>
      <c r="DTR58" s="1330"/>
      <c r="DTS58" s="1330"/>
      <c r="DTT58" s="1330"/>
      <c r="DTU58" s="1330"/>
      <c r="DTV58" s="1330"/>
      <c r="DTW58" s="1330"/>
      <c r="DTX58" s="1330"/>
      <c r="DTY58" s="1330"/>
      <c r="DTZ58" s="1330"/>
      <c r="DUA58" s="1330"/>
      <c r="DUB58" s="1330"/>
      <c r="DUC58" s="1330"/>
      <c r="DUD58" s="1330"/>
      <c r="DUE58" s="1330"/>
      <c r="DUF58" s="1330"/>
      <c r="DUG58" s="1330"/>
      <c r="DUH58" s="1330"/>
      <c r="DUI58" s="1330"/>
      <c r="DUJ58" s="1330"/>
      <c r="DUK58" s="1330"/>
      <c r="DUL58" s="1330"/>
      <c r="DUM58" s="1330"/>
      <c r="DUN58" s="1330"/>
      <c r="DUO58" s="1330"/>
      <c r="DUP58" s="1330"/>
      <c r="DUQ58" s="1330"/>
      <c r="DUR58" s="1330"/>
      <c r="DUS58" s="1330"/>
      <c r="DUT58" s="1330"/>
      <c r="DUU58" s="1330"/>
      <c r="DUV58" s="1330"/>
      <c r="DUW58" s="1330"/>
      <c r="DUX58" s="1330"/>
      <c r="DUY58" s="1330"/>
      <c r="DUZ58" s="1330"/>
      <c r="DVA58" s="1330"/>
      <c r="DVB58" s="1330"/>
      <c r="DVC58" s="1330"/>
      <c r="DVD58" s="1330"/>
      <c r="DVE58" s="1330"/>
      <c r="DVF58" s="1330"/>
      <c r="DVG58" s="1330"/>
      <c r="DVH58" s="1330"/>
      <c r="DVI58" s="1330"/>
      <c r="DVJ58" s="1330"/>
      <c r="DVK58" s="1330"/>
      <c r="DVL58" s="1330"/>
      <c r="DVM58" s="1330"/>
      <c r="DVN58" s="1330"/>
      <c r="DVO58" s="1330"/>
      <c r="DVP58" s="1330"/>
      <c r="DVQ58" s="1330"/>
      <c r="DVR58" s="1330"/>
      <c r="DVS58" s="1330"/>
      <c r="DVT58" s="1330"/>
      <c r="DVU58" s="1330"/>
      <c r="DVV58" s="1330"/>
      <c r="DVW58" s="1330"/>
      <c r="DVX58" s="1330"/>
      <c r="DVY58" s="1330"/>
      <c r="DVZ58" s="1330"/>
      <c r="DWA58" s="1330"/>
      <c r="DWB58" s="1330"/>
      <c r="DWC58" s="1330"/>
      <c r="DWD58" s="1330"/>
      <c r="DWE58" s="1330"/>
      <c r="DWF58" s="1330"/>
      <c r="DWG58" s="1330"/>
      <c r="DWH58" s="1330"/>
      <c r="DWI58" s="1330"/>
      <c r="DWJ58" s="1330"/>
      <c r="DWK58" s="1330"/>
      <c r="DWL58" s="1330"/>
      <c r="DWM58" s="1330"/>
      <c r="DWN58" s="1330"/>
      <c r="DWO58" s="1330"/>
      <c r="DWP58" s="1330"/>
      <c r="DWQ58" s="1330"/>
      <c r="DWR58" s="1330"/>
      <c r="DWS58" s="1330"/>
      <c r="DWT58" s="1330"/>
      <c r="DWU58" s="1330"/>
      <c r="DWV58" s="1330"/>
      <c r="DWW58" s="1330"/>
      <c r="DWX58" s="1330"/>
      <c r="DWY58" s="1330"/>
      <c r="DWZ58" s="1330"/>
      <c r="DXA58" s="1330"/>
      <c r="DXB58" s="1330"/>
      <c r="DXC58" s="1330"/>
      <c r="DXD58" s="1330"/>
      <c r="DXE58" s="1330"/>
      <c r="DXF58" s="1330"/>
      <c r="DXG58" s="1330"/>
      <c r="DXH58" s="1330"/>
      <c r="DXI58" s="1330"/>
      <c r="DXJ58" s="1330"/>
      <c r="DXK58" s="1330"/>
      <c r="DXL58" s="1330"/>
      <c r="DXM58" s="1330"/>
      <c r="DXN58" s="1330"/>
      <c r="DXO58" s="1330"/>
      <c r="DXP58" s="1330"/>
      <c r="DXQ58" s="1330"/>
      <c r="DXR58" s="1330"/>
      <c r="DXS58" s="1330"/>
      <c r="DXT58" s="1330"/>
      <c r="DXU58" s="1330"/>
      <c r="DXV58" s="1330"/>
      <c r="DXW58" s="1330"/>
      <c r="DXX58" s="1330"/>
      <c r="DXY58" s="1330"/>
      <c r="DXZ58" s="1330"/>
      <c r="DYA58" s="1330"/>
      <c r="DYB58" s="1330"/>
      <c r="DYC58" s="1330"/>
      <c r="DYD58" s="1330"/>
      <c r="DYE58" s="1330"/>
      <c r="DYF58" s="1330"/>
      <c r="DYG58" s="1330"/>
      <c r="DYH58" s="1330"/>
      <c r="DYI58" s="1330"/>
      <c r="DYJ58" s="1330"/>
      <c r="DYK58" s="1330"/>
      <c r="DYL58" s="1330"/>
      <c r="DYM58" s="1330"/>
      <c r="DYN58" s="1330"/>
      <c r="DYO58" s="1330"/>
      <c r="DYP58" s="1330"/>
      <c r="DYQ58" s="1330"/>
      <c r="DYR58" s="1330"/>
      <c r="DYS58" s="1330"/>
      <c r="DYT58" s="1330"/>
      <c r="DYU58" s="1330"/>
      <c r="DYV58" s="1330"/>
      <c r="DYW58" s="1330"/>
      <c r="DYX58" s="1330"/>
      <c r="DYY58" s="1330"/>
      <c r="DYZ58" s="1330"/>
      <c r="DZA58" s="1330"/>
      <c r="DZB58" s="1330"/>
      <c r="DZC58" s="1330"/>
      <c r="DZD58" s="1330"/>
      <c r="DZE58" s="1330"/>
      <c r="DZF58" s="1330"/>
      <c r="DZG58" s="1330"/>
      <c r="DZH58" s="1330"/>
      <c r="DZI58" s="1330"/>
      <c r="DZJ58" s="1330"/>
      <c r="DZK58" s="1330"/>
      <c r="DZL58" s="1330"/>
      <c r="DZM58" s="1330"/>
      <c r="DZN58" s="1330"/>
      <c r="DZO58" s="1330"/>
      <c r="DZP58" s="1330"/>
      <c r="DZQ58" s="1330"/>
      <c r="DZR58" s="1330"/>
      <c r="DZS58" s="1330"/>
      <c r="DZT58" s="1330"/>
      <c r="DZU58" s="1330"/>
      <c r="DZV58" s="1330"/>
      <c r="DZW58" s="1330"/>
      <c r="DZX58" s="1330"/>
      <c r="DZY58" s="1330"/>
      <c r="DZZ58" s="1330"/>
      <c r="EAA58" s="1330"/>
      <c r="EAB58" s="1330"/>
      <c r="EAC58" s="1330"/>
      <c r="EAD58" s="1330"/>
      <c r="EAE58" s="1330"/>
      <c r="EAF58" s="1330"/>
      <c r="EAG58" s="1330"/>
      <c r="EAH58" s="1330"/>
      <c r="EAI58" s="1330"/>
      <c r="EAJ58" s="1330"/>
      <c r="EAK58" s="1330"/>
      <c r="EAL58" s="1330"/>
      <c r="EAM58" s="1330"/>
      <c r="EAN58" s="1330"/>
      <c r="EAO58" s="1330"/>
      <c r="EAP58" s="1330"/>
      <c r="EAQ58" s="1330"/>
      <c r="EAR58" s="1330"/>
      <c r="EAS58" s="1330"/>
      <c r="EAT58" s="1330"/>
      <c r="EAU58" s="1330"/>
      <c r="EAV58" s="1330"/>
      <c r="EAW58" s="1330"/>
      <c r="EAX58" s="1330"/>
      <c r="EAY58" s="1330"/>
      <c r="EAZ58" s="1330"/>
      <c r="EBA58" s="1330"/>
      <c r="EBB58" s="1330"/>
      <c r="EBC58" s="1330"/>
      <c r="EBD58" s="1330"/>
      <c r="EBE58" s="1330"/>
      <c r="EBF58" s="1330"/>
      <c r="EBG58" s="1330"/>
      <c r="EBH58" s="1330"/>
      <c r="EBI58" s="1330"/>
      <c r="EBJ58" s="1330"/>
      <c r="EBK58" s="1330"/>
      <c r="EBL58" s="1330"/>
      <c r="EBM58" s="1330"/>
      <c r="EBN58" s="1330"/>
      <c r="EBO58" s="1330"/>
      <c r="EBP58" s="1330"/>
      <c r="EBQ58" s="1330"/>
      <c r="EBR58" s="1330"/>
      <c r="EBS58" s="1330"/>
      <c r="EBT58" s="1330"/>
      <c r="EBU58" s="1330"/>
      <c r="EBV58" s="1330"/>
      <c r="EBW58" s="1330"/>
      <c r="EBX58" s="1330"/>
      <c r="EBY58" s="1330"/>
      <c r="EBZ58" s="1330"/>
      <c r="ECA58" s="1330"/>
      <c r="ECB58" s="1330"/>
      <c r="ECC58" s="1330"/>
      <c r="ECD58" s="1330"/>
      <c r="ECE58" s="1330"/>
      <c r="ECF58" s="1330"/>
      <c r="ECG58" s="1330"/>
      <c r="ECH58" s="1330"/>
      <c r="ECI58" s="1330"/>
      <c r="ECJ58" s="1330"/>
      <c r="ECK58" s="1330"/>
      <c r="ECL58" s="1330"/>
      <c r="ECM58" s="1330"/>
      <c r="ECN58" s="1330"/>
      <c r="ECO58" s="1330"/>
      <c r="ECP58" s="1330"/>
      <c r="ECQ58" s="1330"/>
      <c r="ECR58" s="1330"/>
      <c r="ECS58" s="1330"/>
      <c r="ECT58" s="1330"/>
      <c r="ECU58" s="1330"/>
      <c r="ECV58" s="1330"/>
      <c r="ECW58" s="1330"/>
      <c r="ECX58" s="1330"/>
      <c r="ECY58" s="1330"/>
      <c r="ECZ58" s="1330"/>
      <c r="EDA58" s="1330"/>
      <c r="EDB58" s="1330"/>
      <c r="EDC58" s="1330"/>
      <c r="EDD58" s="1330"/>
      <c r="EDE58" s="1330"/>
      <c r="EDF58" s="1330"/>
      <c r="EDG58" s="1330"/>
      <c r="EDH58" s="1330"/>
      <c r="EDI58" s="1330"/>
      <c r="EDJ58" s="1330"/>
      <c r="EDK58" s="1330"/>
      <c r="EDL58" s="1330"/>
      <c r="EDM58" s="1330"/>
      <c r="EDN58" s="1330"/>
      <c r="EDO58" s="1330"/>
      <c r="EDP58" s="1330"/>
      <c r="EDQ58" s="1330"/>
      <c r="EDR58" s="1330"/>
      <c r="EDS58" s="1330"/>
      <c r="EDT58" s="1330"/>
      <c r="EDU58" s="1330"/>
      <c r="EDV58" s="1330"/>
      <c r="EDW58" s="1330"/>
      <c r="EDX58" s="1330"/>
      <c r="EDY58" s="1330"/>
      <c r="EDZ58" s="1330"/>
      <c r="EEA58" s="1330"/>
      <c r="EEB58" s="1330"/>
      <c r="EEC58" s="1330"/>
      <c r="EED58" s="1330"/>
      <c r="EEE58" s="1330"/>
      <c r="EEF58" s="1330"/>
      <c r="EEG58" s="1330"/>
      <c r="EEH58" s="1330"/>
      <c r="EEI58" s="1330"/>
      <c r="EEJ58" s="1330"/>
      <c r="EEK58" s="1330"/>
      <c r="EEL58" s="1330"/>
      <c r="EEM58" s="1330"/>
      <c r="EEN58" s="1330"/>
      <c r="EEO58" s="1330"/>
      <c r="EEP58" s="1330"/>
      <c r="EEQ58" s="1330"/>
      <c r="EER58" s="1330"/>
      <c r="EES58" s="1330"/>
      <c r="EET58" s="1330"/>
      <c r="EEU58" s="1330"/>
      <c r="EEV58" s="1330"/>
      <c r="EEW58" s="1330"/>
      <c r="EEX58" s="1330"/>
      <c r="EEY58" s="1330"/>
      <c r="EEZ58" s="1330"/>
      <c r="EFA58" s="1330"/>
      <c r="EFB58" s="1330"/>
      <c r="EFC58" s="1330"/>
      <c r="EFD58" s="1330"/>
      <c r="EFE58" s="1330"/>
      <c r="EFF58" s="1330"/>
      <c r="EFG58" s="1330"/>
      <c r="EFH58" s="1330"/>
      <c r="EFI58" s="1330"/>
      <c r="EFJ58" s="1330"/>
      <c r="EFK58" s="1330"/>
      <c r="EFL58" s="1330"/>
      <c r="EFM58" s="1330"/>
      <c r="EFN58" s="1330"/>
      <c r="EFO58" s="1330"/>
      <c r="EFP58" s="1330"/>
      <c r="EFQ58" s="1330"/>
      <c r="EFR58" s="1330"/>
      <c r="EFS58" s="1330"/>
      <c r="EFT58" s="1330"/>
      <c r="EFU58" s="1330"/>
      <c r="EFV58" s="1330"/>
      <c r="EFW58" s="1330"/>
      <c r="EFX58" s="1330"/>
      <c r="EFY58" s="1330"/>
      <c r="EFZ58" s="1330"/>
      <c r="EGA58" s="1330"/>
      <c r="EGB58" s="1330"/>
      <c r="EGC58" s="1330"/>
      <c r="EGD58" s="1330"/>
      <c r="EGE58" s="1330"/>
      <c r="EGF58" s="1330"/>
      <c r="EGG58" s="1330"/>
      <c r="EGH58" s="1330"/>
      <c r="EGI58" s="1330"/>
      <c r="EGJ58" s="1330"/>
      <c r="EGK58" s="1330"/>
      <c r="EGL58" s="1330"/>
      <c r="EGM58" s="1330"/>
      <c r="EGN58" s="1330"/>
      <c r="EGO58" s="1330"/>
      <c r="EGP58" s="1330"/>
      <c r="EGQ58" s="1330"/>
      <c r="EGR58" s="1330"/>
      <c r="EGS58" s="1330"/>
      <c r="EGT58" s="1330"/>
      <c r="EGU58" s="1330"/>
      <c r="EGV58" s="1330"/>
      <c r="EGW58" s="1330"/>
      <c r="EGX58" s="1330"/>
      <c r="EGY58" s="1330"/>
      <c r="EGZ58" s="1330"/>
      <c r="EHA58" s="1330"/>
      <c r="EHB58" s="1330"/>
      <c r="EHC58" s="1330"/>
      <c r="EHD58" s="1330"/>
      <c r="EHE58" s="1330"/>
      <c r="EHF58" s="1330"/>
      <c r="EHG58" s="1330"/>
      <c r="EHH58" s="1330"/>
      <c r="EHI58" s="1330"/>
      <c r="EHJ58" s="1330"/>
      <c r="EHK58" s="1330"/>
      <c r="EHL58" s="1330"/>
      <c r="EHM58" s="1330"/>
      <c r="EHN58" s="1330"/>
      <c r="EHO58" s="1330"/>
      <c r="EHP58" s="1330"/>
      <c r="EHQ58" s="1330"/>
      <c r="EHR58" s="1330"/>
      <c r="EHS58" s="1330"/>
      <c r="EHT58" s="1330"/>
      <c r="EHU58" s="1330"/>
      <c r="EHV58" s="1330"/>
      <c r="EHW58" s="1330"/>
      <c r="EHX58" s="1330"/>
      <c r="EHY58" s="1330"/>
      <c r="EHZ58" s="1330"/>
      <c r="EIA58" s="1330"/>
      <c r="EIB58" s="1330"/>
      <c r="EIC58" s="1330"/>
      <c r="EID58" s="1330"/>
      <c r="EIE58" s="1330"/>
      <c r="EIF58" s="1330"/>
      <c r="EIG58" s="1330"/>
      <c r="EIH58" s="1330"/>
      <c r="EII58" s="1330"/>
      <c r="EIJ58" s="1330"/>
      <c r="EIK58" s="1330"/>
      <c r="EIL58" s="1330"/>
      <c r="EIM58" s="1330"/>
      <c r="EIN58" s="1330"/>
      <c r="EIO58" s="1330"/>
      <c r="EIP58" s="1330"/>
      <c r="EIQ58" s="1330"/>
      <c r="EIR58" s="1330"/>
      <c r="EIS58" s="1330"/>
      <c r="EIT58" s="1330"/>
      <c r="EIU58" s="1330"/>
      <c r="EIV58" s="1330"/>
      <c r="EIW58" s="1330"/>
      <c r="EIX58" s="1330"/>
      <c r="EIY58" s="1330"/>
      <c r="EIZ58" s="1330"/>
      <c r="EJA58" s="1330"/>
      <c r="EJB58" s="1330"/>
      <c r="EJC58" s="1330"/>
      <c r="EJD58" s="1330"/>
      <c r="EJE58" s="1330"/>
      <c r="EJF58" s="1330"/>
      <c r="EJG58" s="1330"/>
      <c r="EJH58" s="1330"/>
      <c r="EJI58" s="1330"/>
      <c r="EJJ58" s="1330"/>
      <c r="EJK58" s="1330"/>
      <c r="EJL58" s="1330"/>
      <c r="EJM58" s="1330"/>
      <c r="EJN58" s="1330"/>
      <c r="EJO58" s="1330"/>
      <c r="EJP58" s="1330"/>
      <c r="EJQ58" s="1330"/>
      <c r="EJR58" s="1330"/>
      <c r="EJS58" s="1330"/>
      <c r="EJT58" s="1330"/>
      <c r="EJU58" s="1330"/>
      <c r="EJV58" s="1330"/>
      <c r="EJW58" s="1330"/>
      <c r="EJX58" s="1330"/>
      <c r="EJY58" s="1330"/>
      <c r="EJZ58" s="1330"/>
      <c r="EKA58" s="1330"/>
      <c r="EKB58" s="1330"/>
      <c r="EKC58" s="1330"/>
      <c r="EKD58" s="1330"/>
      <c r="EKE58" s="1330"/>
      <c r="EKF58" s="1330"/>
      <c r="EKG58" s="1330"/>
      <c r="EKH58" s="1330"/>
      <c r="EKI58" s="1330"/>
      <c r="EKJ58" s="1330"/>
      <c r="EKK58" s="1330"/>
      <c r="EKL58" s="1330"/>
      <c r="EKM58" s="1330"/>
      <c r="EKN58" s="1330"/>
      <c r="EKO58" s="1330"/>
      <c r="EKP58" s="1330"/>
      <c r="EKQ58" s="1330"/>
      <c r="EKR58" s="1330"/>
      <c r="EKS58" s="1330"/>
      <c r="EKT58" s="1330"/>
      <c r="EKU58" s="1330"/>
      <c r="EKV58" s="1330"/>
      <c r="EKW58" s="1330"/>
      <c r="EKX58" s="1330"/>
      <c r="EKY58" s="1330"/>
      <c r="EKZ58" s="1330"/>
      <c r="ELA58" s="1330"/>
      <c r="ELB58" s="1330"/>
      <c r="ELC58" s="1330"/>
      <c r="ELD58" s="1330"/>
      <c r="ELE58" s="1330"/>
      <c r="ELF58" s="1330"/>
      <c r="ELG58" s="1330"/>
      <c r="ELH58" s="1330"/>
      <c r="ELI58" s="1330"/>
      <c r="ELJ58" s="1330"/>
      <c r="ELK58" s="1330"/>
      <c r="ELL58" s="1330"/>
      <c r="ELM58" s="1330"/>
      <c r="ELN58" s="1330"/>
      <c r="ELO58" s="1330"/>
      <c r="ELP58" s="1330"/>
      <c r="ELQ58" s="1330"/>
      <c r="ELR58" s="1330"/>
      <c r="ELS58" s="1330"/>
      <c r="ELT58" s="1330"/>
      <c r="ELU58" s="1330"/>
      <c r="ELV58" s="1330"/>
      <c r="ELW58" s="1330"/>
      <c r="ELX58" s="1330"/>
      <c r="ELY58" s="1330"/>
      <c r="ELZ58" s="1330"/>
      <c r="EMA58" s="1330"/>
      <c r="EMB58" s="1330"/>
      <c r="EMC58" s="1330"/>
      <c r="EMD58" s="1330"/>
      <c r="EME58" s="1330"/>
      <c r="EMF58" s="1330"/>
      <c r="EMG58" s="1330"/>
      <c r="EMH58" s="1330"/>
      <c r="EMI58" s="1330"/>
      <c r="EMJ58" s="1330"/>
      <c r="EMK58" s="1330"/>
      <c r="EML58" s="1330"/>
      <c r="EMM58" s="1330"/>
      <c r="EMN58" s="1330"/>
      <c r="EMO58" s="1330"/>
      <c r="EMP58" s="1330"/>
      <c r="EMQ58" s="1330"/>
      <c r="EMR58" s="1330"/>
      <c r="EMS58" s="1330"/>
      <c r="EMT58" s="1330"/>
      <c r="EMU58" s="1330"/>
      <c r="EMV58" s="1330"/>
      <c r="EMW58" s="1330"/>
      <c r="EMX58" s="1330"/>
      <c r="EMY58" s="1330"/>
      <c r="EMZ58" s="1330"/>
      <c r="ENA58" s="1330"/>
      <c r="ENB58" s="1330"/>
      <c r="ENC58" s="1330"/>
      <c r="END58" s="1330"/>
      <c r="ENE58" s="1330"/>
      <c r="ENF58" s="1330"/>
      <c r="ENG58" s="1330"/>
      <c r="ENH58" s="1330"/>
      <c r="ENI58" s="1330"/>
      <c r="ENJ58" s="1330"/>
      <c r="ENK58" s="1330"/>
      <c r="ENL58" s="1330"/>
      <c r="ENM58" s="1330"/>
      <c r="ENN58" s="1330"/>
      <c r="ENO58" s="1330"/>
      <c r="ENP58" s="1330"/>
      <c r="ENQ58" s="1330"/>
      <c r="ENR58" s="1330"/>
      <c r="ENS58" s="1330"/>
      <c r="ENT58" s="1330"/>
      <c r="ENU58" s="1330"/>
      <c r="ENV58" s="1330"/>
      <c r="ENW58" s="1330"/>
      <c r="ENX58" s="1330"/>
      <c r="ENY58" s="1330"/>
      <c r="ENZ58" s="1330"/>
      <c r="EOA58" s="1330"/>
      <c r="EOB58" s="1330"/>
      <c r="EOC58" s="1330"/>
      <c r="EOD58" s="1330"/>
      <c r="EOE58" s="1330"/>
      <c r="EOF58" s="1330"/>
      <c r="EOG58" s="1330"/>
      <c r="EOH58" s="1330"/>
      <c r="EOI58" s="1330"/>
      <c r="EOJ58" s="1330"/>
      <c r="EOK58" s="1330"/>
      <c r="EOL58" s="1330"/>
      <c r="EOM58" s="1330"/>
      <c r="EON58" s="1330"/>
      <c r="EOO58" s="1330"/>
      <c r="EOP58" s="1330"/>
      <c r="EOQ58" s="1330"/>
      <c r="EOR58" s="1330"/>
      <c r="EOS58" s="1330"/>
      <c r="EOT58" s="1330"/>
      <c r="EOU58" s="1330"/>
      <c r="EOV58" s="1330"/>
      <c r="EOW58" s="1330"/>
      <c r="EOX58" s="1330"/>
      <c r="EOY58" s="1330"/>
      <c r="EOZ58" s="1330"/>
      <c r="EPA58" s="1330"/>
      <c r="EPB58" s="1330"/>
      <c r="EPC58" s="1330"/>
      <c r="EPD58" s="1330"/>
      <c r="EPE58" s="1330"/>
      <c r="EPF58" s="1330"/>
      <c r="EPG58" s="1330"/>
      <c r="EPH58" s="1330"/>
      <c r="EPI58" s="1330"/>
      <c r="EPJ58" s="1330"/>
      <c r="EPK58" s="1330"/>
      <c r="EPL58" s="1330"/>
      <c r="EPM58" s="1330"/>
      <c r="EPN58" s="1330"/>
      <c r="EPO58" s="1330"/>
      <c r="EPP58" s="1330"/>
      <c r="EPQ58" s="1330"/>
      <c r="EPR58" s="1330"/>
      <c r="EPS58" s="1330"/>
      <c r="EPT58" s="1330"/>
      <c r="EPU58" s="1330"/>
      <c r="EPV58" s="1330"/>
      <c r="EPW58" s="1330"/>
      <c r="EPX58" s="1330"/>
      <c r="EPY58" s="1330"/>
      <c r="EPZ58" s="1330"/>
      <c r="EQA58" s="1330"/>
      <c r="EQB58" s="1330"/>
      <c r="EQC58" s="1330"/>
      <c r="EQD58" s="1330"/>
      <c r="EQE58" s="1330"/>
      <c r="EQF58" s="1330"/>
      <c r="EQG58" s="1330"/>
      <c r="EQH58" s="1330"/>
      <c r="EQI58" s="1330"/>
      <c r="EQJ58" s="1330"/>
      <c r="EQK58" s="1330"/>
      <c r="EQL58" s="1330"/>
      <c r="EQM58" s="1330"/>
      <c r="EQN58" s="1330"/>
      <c r="EQO58" s="1330"/>
      <c r="EQP58" s="1330"/>
      <c r="EQQ58" s="1330"/>
      <c r="EQR58" s="1330"/>
      <c r="EQS58" s="1330"/>
      <c r="EQT58" s="1330"/>
      <c r="EQU58" s="1330"/>
      <c r="EQV58" s="1330"/>
      <c r="EQW58" s="1330"/>
      <c r="EQX58" s="1330"/>
      <c r="EQY58" s="1330"/>
      <c r="EQZ58" s="1330"/>
      <c r="ERA58" s="1330"/>
      <c r="ERB58" s="1330"/>
      <c r="ERC58" s="1330"/>
      <c r="ERD58" s="1330"/>
      <c r="ERE58" s="1330"/>
      <c r="ERF58" s="1330"/>
      <c r="ERG58" s="1330"/>
      <c r="ERH58" s="1330"/>
      <c r="ERI58" s="1330"/>
      <c r="ERJ58" s="1330"/>
      <c r="ERK58" s="1330"/>
      <c r="ERL58" s="1330"/>
      <c r="ERM58" s="1330"/>
      <c r="ERN58" s="1330"/>
      <c r="ERO58" s="1330"/>
      <c r="ERP58" s="1330"/>
      <c r="ERQ58" s="1330"/>
      <c r="ERR58" s="1330"/>
      <c r="ERS58" s="1330"/>
      <c r="ERT58" s="1330"/>
      <c r="ERU58" s="1330"/>
      <c r="ERV58" s="1330"/>
      <c r="ERW58" s="1330"/>
      <c r="ERX58" s="1330"/>
      <c r="ERY58" s="1330"/>
      <c r="ERZ58" s="1330"/>
      <c r="ESA58" s="1330"/>
      <c r="ESB58" s="1330"/>
      <c r="ESC58" s="1330"/>
      <c r="ESD58" s="1330"/>
      <c r="ESE58" s="1330"/>
      <c r="ESF58" s="1330"/>
      <c r="ESG58" s="1330"/>
      <c r="ESH58" s="1330"/>
      <c r="ESI58" s="1330"/>
      <c r="ESJ58" s="1330"/>
      <c r="ESK58" s="1330"/>
      <c r="ESL58" s="1330"/>
      <c r="ESM58" s="1330"/>
      <c r="ESN58" s="1330"/>
      <c r="ESO58" s="1330"/>
      <c r="ESP58" s="1330"/>
      <c r="ESQ58" s="1330"/>
      <c r="ESR58" s="1330"/>
      <c r="ESS58" s="1330"/>
      <c r="EST58" s="1330"/>
      <c r="ESU58" s="1330"/>
      <c r="ESV58" s="1330"/>
      <c r="ESW58" s="1330"/>
      <c r="ESX58" s="1330"/>
      <c r="ESY58" s="1330"/>
      <c r="ESZ58" s="1330"/>
      <c r="ETA58" s="1330"/>
      <c r="ETB58" s="1330"/>
      <c r="ETC58" s="1330"/>
      <c r="ETD58" s="1330"/>
      <c r="ETE58" s="1330"/>
      <c r="ETF58" s="1330"/>
      <c r="ETG58" s="1330"/>
      <c r="ETH58" s="1330"/>
      <c r="ETI58" s="1330"/>
      <c r="ETJ58" s="1330"/>
      <c r="ETK58" s="1330"/>
      <c r="ETL58" s="1330"/>
      <c r="ETM58" s="1330"/>
      <c r="ETN58" s="1330"/>
      <c r="ETO58" s="1330"/>
      <c r="ETP58" s="1330"/>
      <c r="ETQ58" s="1330"/>
      <c r="ETR58" s="1330"/>
      <c r="ETS58" s="1330"/>
      <c r="ETT58" s="1330"/>
      <c r="ETU58" s="1330"/>
      <c r="ETV58" s="1330"/>
      <c r="ETW58" s="1330"/>
      <c r="ETX58" s="1330"/>
      <c r="ETY58" s="1330"/>
      <c r="ETZ58" s="1330"/>
      <c r="EUA58" s="1330"/>
      <c r="EUB58" s="1330"/>
      <c r="EUC58" s="1330"/>
      <c r="EUD58" s="1330"/>
      <c r="EUE58" s="1330"/>
      <c r="EUF58" s="1330"/>
      <c r="EUG58" s="1330"/>
      <c r="EUH58" s="1330"/>
      <c r="EUI58" s="1330"/>
      <c r="EUJ58" s="1330"/>
      <c r="EUK58" s="1330"/>
      <c r="EUL58" s="1330"/>
      <c r="EUM58" s="1330"/>
      <c r="EUN58" s="1330"/>
      <c r="EUO58" s="1330"/>
      <c r="EUP58" s="1330"/>
      <c r="EUQ58" s="1330"/>
      <c r="EUR58" s="1330"/>
      <c r="EUS58" s="1330"/>
      <c r="EUT58" s="1330"/>
      <c r="EUU58" s="1330"/>
      <c r="EUV58" s="1330"/>
      <c r="EUW58" s="1330"/>
      <c r="EUX58" s="1330"/>
      <c r="EUY58" s="1330"/>
      <c r="EUZ58" s="1330"/>
      <c r="EVA58" s="1330"/>
      <c r="EVB58" s="1330"/>
      <c r="EVC58" s="1330"/>
      <c r="EVD58" s="1330"/>
      <c r="EVE58" s="1330"/>
      <c r="EVF58" s="1330"/>
      <c r="EVG58" s="1330"/>
      <c r="EVH58" s="1330"/>
      <c r="EVI58" s="1330"/>
      <c r="EVJ58" s="1330"/>
      <c r="EVK58" s="1330"/>
      <c r="EVL58" s="1330"/>
      <c r="EVM58" s="1330"/>
      <c r="EVN58" s="1330"/>
      <c r="EVO58" s="1330"/>
      <c r="EVP58" s="1330"/>
      <c r="EVQ58" s="1330"/>
      <c r="EVR58" s="1330"/>
      <c r="EVS58" s="1330"/>
      <c r="EVT58" s="1330"/>
      <c r="EVU58" s="1330"/>
      <c r="EVV58" s="1330"/>
      <c r="EVW58" s="1330"/>
      <c r="EVX58" s="1330"/>
      <c r="EVY58" s="1330"/>
      <c r="EVZ58" s="1330"/>
      <c r="EWA58" s="1330"/>
      <c r="EWB58" s="1330"/>
      <c r="EWC58" s="1330"/>
      <c r="EWD58" s="1330"/>
      <c r="EWE58" s="1330"/>
      <c r="EWF58" s="1330"/>
      <c r="EWG58" s="1330"/>
      <c r="EWH58" s="1330"/>
      <c r="EWI58" s="1330"/>
      <c r="EWJ58" s="1330"/>
      <c r="EWK58" s="1330"/>
      <c r="EWL58" s="1330"/>
      <c r="EWM58" s="1330"/>
      <c r="EWN58" s="1330"/>
      <c r="EWO58" s="1330"/>
      <c r="EWP58" s="1330"/>
      <c r="EWQ58" s="1330"/>
      <c r="EWR58" s="1330"/>
      <c r="EWS58" s="1330"/>
      <c r="EWT58" s="1330"/>
      <c r="EWU58" s="1330"/>
      <c r="EWV58" s="1330"/>
      <c r="EWW58" s="1330"/>
      <c r="EWX58" s="1330"/>
      <c r="EWY58" s="1330"/>
      <c r="EWZ58" s="1330"/>
      <c r="EXA58" s="1330"/>
      <c r="EXB58" s="1330"/>
      <c r="EXC58" s="1330"/>
      <c r="EXD58" s="1330"/>
      <c r="EXE58" s="1330"/>
      <c r="EXF58" s="1330"/>
      <c r="EXG58" s="1330"/>
      <c r="EXH58" s="1330"/>
      <c r="EXI58" s="1330"/>
      <c r="EXJ58" s="1330"/>
      <c r="EXK58" s="1330"/>
      <c r="EXL58" s="1330"/>
      <c r="EXM58" s="1330"/>
      <c r="EXN58" s="1330"/>
      <c r="EXO58" s="1330"/>
      <c r="EXP58" s="1330"/>
      <c r="EXQ58" s="1330"/>
      <c r="EXR58" s="1330"/>
      <c r="EXS58" s="1330"/>
      <c r="EXT58" s="1330"/>
      <c r="EXU58" s="1330"/>
      <c r="EXV58" s="1330"/>
      <c r="EXW58" s="1330"/>
      <c r="EXX58" s="1330"/>
      <c r="EXY58" s="1330"/>
      <c r="EXZ58" s="1330"/>
      <c r="EYA58" s="1330"/>
      <c r="EYB58" s="1330"/>
      <c r="EYC58" s="1330"/>
      <c r="EYD58" s="1330"/>
      <c r="EYE58" s="1330"/>
      <c r="EYF58" s="1330"/>
      <c r="EYG58" s="1330"/>
      <c r="EYH58" s="1330"/>
      <c r="EYI58" s="1330"/>
      <c r="EYJ58" s="1330"/>
      <c r="EYK58" s="1330"/>
      <c r="EYL58" s="1330"/>
      <c r="EYM58" s="1330"/>
      <c r="EYN58" s="1330"/>
      <c r="EYO58" s="1330"/>
      <c r="EYP58" s="1330"/>
      <c r="EYQ58" s="1330"/>
      <c r="EYR58" s="1330"/>
      <c r="EYS58" s="1330"/>
      <c r="EYT58" s="1330"/>
      <c r="EYU58" s="1330"/>
      <c r="EYV58" s="1330"/>
      <c r="EYW58" s="1330"/>
      <c r="EYX58" s="1330"/>
      <c r="EYY58" s="1330"/>
      <c r="EYZ58" s="1330"/>
      <c r="EZA58" s="1330"/>
      <c r="EZB58" s="1330"/>
      <c r="EZC58" s="1330"/>
      <c r="EZD58" s="1330"/>
      <c r="EZE58" s="1330"/>
      <c r="EZF58" s="1330"/>
      <c r="EZG58" s="1330"/>
      <c r="EZH58" s="1330"/>
      <c r="EZI58" s="1330"/>
      <c r="EZJ58" s="1330"/>
      <c r="EZK58" s="1330"/>
      <c r="EZL58" s="1330"/>
      <c r="EZM58" s="1330"/>
      <c r="EZN58" s="1330"/>
      <c r="EZO58" s="1330"/>
      <c r="EZP58" s="1330"/>
      <c r="EZQ58" s="1330"/>
      <c r="EZR58" s="1330"/>
      <c r="EZS58" s="1330"/>
      <c r="EZT58" s="1330"/>
      <c r="EZU58" s="1330"/>
      <c r="EZV58" s="1330"/>
      <c r="EZW58" s="1330"/>
      <c r="EZX58" s="1330"/>
      <c r="EZY58" s="1330"/>
      <c r="EZZ58" s="1330"/>
      <c r="FAA58" s="1330"/>
      <c r="FAB58" s="1330"/>
      <c r="FAC58" s="1330"/>
      <c r="FAD58" s="1330"/>
      <c r="FAE58" s="1330"/>
      <c r="FAF58" s="1330"/>
      <c r="FAG58" s="1330"/>
      <c r="FAH58" s="1330"/>
      <c r="FAI58" s="1330"/>
      <c r="FAJ58" s="1330"/>
      <c r="FAK58" s="1330"/>
      <c r="FAL58" s="1330"/>
      <c r="FAM58" s="1330"/>
      <c r="FAN58" s="1330"/>
      <c r="FAO58" s="1330"/>
      <c r="FAP58" s="1330"/>
      <c r="FAQ58" s="1330"/>
      <c r="FAR58" s="1330"/>
      <c r="FAS58" s="1330"/>
      <c r="FAT58" s="1330"/>
      <c r="FAU58" s="1330"/>
      <c r="FAV58" s="1330"/>
      <c r="FAW58" s="1330"/>
      <c r="FAX58" s="1330"/>
      <c r="FAY58" s="1330"/>
      <c r="FAZ58" s="1330"/>
      <c r="FBA58" s="1330"/>
      <c r="FBB58" s="1330"/>
      <c r="FBC58" s="1330"/>
      <c r="FBD58" s="1330"/>
      <c r="FBE58" s="1330"/>
      <c r="FBF58" s="1330"/>
      <c r="FBG58" s="1330"/>
      <c r="FBH58" s="1330"/>
      <c r="FBI58" s="1330"/>
      <c r="FBJ58" s="1330"/>
      <c r="FBK58" s="1330"/>
      <c r="FBL58" s="1330"/>
      <c r="FBM58" s="1330"/>
      <c r="FBN58" s="1330"/>
      <c r="FBO58" s="1330"/>
      <c r="FBP58" s="1330"/>
      <c r="FBQ58" s="1330"/>
      <c r="FBR58" s="1330"/>
      <c r="FBS58" s="1330"/>
      <c r="FBT58" s="1330"/>
      <c r="FBU58" s="1330"/>
      <c r="FBV58" s="1330"/>
      <c r="FBW58" s="1330"/>
      <c r="FBX58" s="1330"/>
      <c r="FBY58" s="1330"/>
      <c r="FBZ58" s="1330"/>
      <c r="FCA58" s="1330"/>
      <c r="FCB58" s="1330"/>
      <c r="FCC58" s="1330"/>
      <c r="FCD58" s="1330"/>
      <c r="FCE58" s="1330"/>
      <c r="FCF58" s="1330"/>
      <c r="FCG58" s="1330"/>
      <c r="FCH58" s="1330"/>
      <c r="FCI58" s="1330"/>
      <c r="FCJ58" s="1330"/>
      <c r="FCK58" s="1330"/>
      <c r="FCL58" s="1330"/>
      <c r="FCM58" s="1330"/>
      <c r="FCN58" s="1330"/>
      <c r="FCO58" s="1330"/>
      <c r="FCP58" s="1330"/>
      <c r="FCQ58" s="1330"/>
      <c r="FCR58" s="1330"/>
      <c r="FCS58" s="1330"/>
      <c r="FCT58" s="1330"/>
      <c r="FCU58" s="1330"/>
      <c r="FCV58" s="1330"/>
      <c r="FCW58" s="1330"/>
      <c r="FCX58" s="1330"/>
      <c r="FCY58" s="1330"/>
      <c r="FCZ58" s="1330"/>
      <c r="FDA58" s="1330"/>
      <c r="FDB58" s="1330"/>
      <c r="FDC58" s="1330"/>
      <c r="FDD58" s="1330"/>
      <c r="FDE58" s="1330"/>
      <c r="FDF58" s="1330"/>
      <c r="FDG58" s="1330"/>
      <c r="FDH58" s="1330"/>
      <c r="FDI58" s="1330"/>
      <c r="FDJ58" s="1330"/>
      <c r="FDK58" s="1330"/>
      <c r="FDL58" s="1330"/>
      <c r="FDM58" s="1330"/>
      <c r="FDN58" s="1330"/>
      <c r="FDO58" s="1330"/>
      <c r="FDP58" s="1330"/>
      <c r="FDQ58" s="1330"/>
      <c r="FDR58" s="1330"/>
      <c r="FDS58" s="1330"/>
      <c r="FDT58" s="1330"/>
      <c r="FDU58" s="1330"/>
      <c r="FDV58" s="1330"/>
      <c r="FDW58" s="1330"/>
      <c r="FDX58" s="1330"/>
      <c r="FDY58" s="1330"/>
      <c r="FDZ58" s="1330"/>
      <c r="FEA58" s="1330"/>
      <c r="FEB58" s="1330"/>
      <c r="FEC58" s="1330"/>
      <c r="FED58" s="1330"/>
      <c r="FEE58" s="1330"/>
      <c r="FEF58" s="1330"/>
      <c r="FEG58" s="1330"/>
      <c r="FEH58" s="1330"/>
      <c r="FEI58" s="1330"/>
      <c r="FEJ58" s="1330"/>
      <c r="FEK58" s="1330"/>
      <c r="FEL58" s="1330"/>
      <c r="FEM58" s="1330"/>
      <c r="FEN58" s="1330"/>
      <c r="FEO58" s="1330"/>
      <c r="FEP58" s="1330"/>
      <c r="FEQ58" s="1330"/>
      <c r="FER58" s="1330"/>
      <c r="FES58" s="1330"/>
      <c r="FET58" s="1330"/>
      <c r="FEU58" s="1330"/>
      <c r="FEV58" s="1330"/>
      <c r="FEW58" s="1330"/>
      <c r="FEX58" s="1330"/>
      <c r="FEY58" s="1330"/>
      <c r="FEZ58" s="1330"/>
      <c r="FFA58" s="1330"/>
      <c r="FFB58" s="1330"/>
      <c r="FFC58" s="1330"/>
      <c r="FFD58" s="1330"/>
      <c r="FFE58" s="1330"/>
      <c r="FFF58" s="1330"/>
      <c r="FFG58" s="1330"/>
      <c r="FFH58" s="1330"/>
      <c r="FFI58" s="1330"/>
      <c r="FFJ58" s="1330"/>
      <c r="FFK58" s="1330"/>
      <c r="FFL58" s="1330"/>
      <c r="FFM58" s="1330"/>
      <c r="FFN58" s="1330"/>
      <c r="FFO58" s="1330"/>
      <c r="FFP58" s="1330"/>
      <c r="FFQ58" s="1330"/>
      <c r="FFR58" s="1330"/>
      <c r="FFS58" s="1330"/>
      <c r="FFT58" s="1330"/>
      <c r="FFU58" s="1330"/>
      <c r="FFV58" s="1330"/>
      <c r="FFW58" s="1330"/>
      <c r="FFX58" s="1330"/>
      <c r="FFY58" s="1330"/>
      <c r="FFZ58" s="1330"/>
      <c r="FGA58" s="1330"/>
      <c r="FGB58" s="1330"/>
      <c r="FGC58" s="1330"/>
      <c r="FGD58" s="1330"/>
      <c r="FGE58" s="1330"/>
      <c r="FGF58" s="1330"/>
      <c r="FGG58" s="1330"/>
      <c r="FGH58" s="1330"/>
      <c r="FGI58" s="1330"/>
      <c r="FGJ58" s="1330"/>
      <c r="FGK58" s="1330"/>
      <c r="FGL58" s="1330"/>
      <c r="FGM58" s="1330"/>
      <c r="FGN58" s="1330"/>
      <c r="FGO58" s="1330"/>
      <c r="FGP58" s="1330"/>
      <c r="FGQ58" s="1330"/>
      <c r="FGR58" s="1330"/>
      <c r="FGS58" s="1330"/>
      <c r="FGT58" s="1330"/>
      <c r="FGU58" s="1330"/>
      <c r="FGV58" s="1330"/>
      <c r="FGW58" s="1330"/>
      <c r="FGX58" s="1330"/>
      <c r="FGY58" s="1330"/>
      <c r="FGZ58" s="1330"/>
      <c r="FHA58" s="1330"/>
      <c r="FHB58" s="1330"/>
      <c r="FHC58" s="1330"/>
      <c r="FHD58" s="1330"/>
      <c r="FHE58" s="1330"/>
      <c r="FHF58" s="1330"/>
      <c r="FHG58" s="1330"/>
      <c r="FHH58" s="1330"/>
      <c r="FHI58" s="1330"/>
      <c r="FHJ58" s="1330"/>
      <c r="FHK58" s="1330"/>
      <c r="FHL58" s="1330"/>
      <c r="FHM58" s="1330"/>
      <c r="FHN58" s="1330"/>
      <c r="FHO58" s="1330"/>
      <c r="FHP58" s="1330"/>
      <c r="FHQ58" s="1330"/>
      <c r="FHR58" s="1330"/>
      <c r="FHS58" s="1330"/>
      <c r="FHT58" s="1330"/>
      <c r="FHU58" s="1330"/>
      <c r="FHV58" s="1330"/>
      <c r="FHW58" s="1330"/>
      <c r="FHX58" s="1330"/>
      <c r="FHY58" s="1330"/>
      <c r="FHZ58" s="1330"/>
      <c r="FIA58" s="1330"/>
      <c r="FIB58" s="1330"/>
      <c r="FIC58" s="1330"/>
      <c r="FID58" s="1330"/>
      <c r="FIE58" s="1330"/>
      <c r="FIF58" s="1330"/>
      <c r="FIG58" s="1330"/>
      <c r="FIH58" s="1330"/>
      <c r="FII58" s="1330"/>
      <c r="FIJ58" s="1330"/>
      <c r="FIK58" s="1330"/>
      <c r="FIL58" s="1330"/>
      <c r="FIM58" s="1330"/>
      <c r="FIN58" s="1330"/>
      <c r="FIO58" s="1330"/>
      <c r="FIP58" s="1330"/>
      <c r="FIQ58" s="1330"/>
      <c r="FIR58" s="1330"/>
      <c r="FIS58" s="1330"/>
      <c r="FIT58" s="1330"/>
      <c r="FIU58" s="1330"/>
      <c r="FIV58" s="1330"/>
      <c r="FIW58" s="1330"/>
      <c r="FIX58" s="1330"/>
      <c r="FIY58" s="1330"/>
      <c r="FIZ58" s="1330"/>
      <c r="FJA58" s="1330"/>
      <c r="FJB58" s="1330"/>
      <c r="FJC58" s="1330"/>
      <c r="FJD58" s="1330"/>
      <c r="FJE58" s="1330"/>
      <c r="FJF58" s="1330"/>
      <c r="FJG58" s="1330"/>
      <c r="FJH58" s="1330"/>
      <c r="FJI58" s="1330"/>
      <c r="FJJ58" s="1330"/>
      <c r="FJK58" s="1330"/>
      <c r="FJL58" s="1330"/>
      <c r="FJM58" s="1330"/>
      <c r="FJN58" s="1330"/>
      <c r="FJO58" s="1330"/>
      <c r="FJP58" s="1330"/>
      <c r="FJQ58" s="1330"/>
      <c r="FJR58" s="1330"/>
      <c r="FJS58" s="1330"/>
      <c r="FJT58" s="1330"/>
      <c r="FJU58" s="1330"/>
      <c r="FJV58" s="1330"/>
      <c r="FJW58" s="1330"/>
      <c r="FJX58" s="1330"/>
      <c r="FJY58" s="1330"/>
      <c r="FJZ58" s="1330"/>
      <c r="FKA58" s="1330"/>
      <c r="FKB58" s="1330"/>
      <c r="FKC58" s="1330"/>
      <c r="FKD58" s="1330"/>
      <c r="FKE58" s="1330"/>
      <c r="FKF58" s="1330"/>
      <c r="FKG58" s="1330"/>
      <c r="FKH58" s="1330"/>
      <c r="FKI58" s="1330"/>
      <c r="FKJ58" s="1330"/>
      <c r="FKK58" s="1330"/>
      <c r="FKL58" s="1330"/>
      <c r="FKM58" s="1330"/>
      <c r="FKN58" s="1330"/>
      <c r="FKO58" s="1330"/>
      <c r="FKP58" s="1330"/>
      <c r="FKQ58" s="1330"/>
      <c r="FKR58" s="1330"/>
      <c r="FKS58" s="1330"/>
      <c r="FKT58" s="1330"/>
      <c r="FKU58" s="1330"/>
      <c r="FKV58" s="1330"/>
      <c r="FKW58" s="1330"/>
      <c r="FKX58" s="1330"/>
      <c r="FKY58" s="1330"/>
      <c r="FKZ58" s="1330"/>
      <c r="FLA58" s="1330"/>
      <c r="FLB58" s="1330"/>
      <c r="FLC58" s="1330"/>
      <c r="FLD58" s="1330"/>
      <c r="FLE58" s="1330"/>
      <c r="FLF58" s="1330"/>
      <c r="FLG58" s="1330"/>
      <c r="FLH58" s="1330"/>
      <c r="FLI58" s="1330"/>
      <c r="FLJ58" s="1330"/>
      <c r="FLK58" s="1330"/>
      <c r="FLL58" s="1330"/>
      <c r="FLM58" s="1330"/>
      <c r="FLN58" s="1330"/>
      <c r="FLO58" s="1330"/>
      <c r="FLP58" s="1330"/>
      <c r="FLQ58" s="1330"/>
      <c r="FLR58" s="1330"/>
      <c r="FLS58" s="1330"/>
      <c r="FLT58" s="1330"/>
      <c r="FLU58" s="1330"/>
      <c r="FLV58" s="1330"/>
      <c r="FLW58" s="1330"/>
      <c r="FLX58" s="1330"/>
      <c r="FLY58" s="1330"/>
      <c r="FLZ58" s="1330"/>
      <c r="FMA58" s="1330"/>
      <c r="FMB58" s="1330"/>
      <c r="FMC58" s="1330"/>
      <c r="FMD58" s="1330"/>
      <c r="FME58" s="1330"/>
      <c r="FMF58" s="1330"/>
      <c r="FMG58" s="1330"/>
      <c r="FMH58" s="1330"/>
      <c r="FMI58" s="1330"/>
      <c r="FMJ58" s="1330"/>
      <c r="FMK58" s="1330"/>
      <c r="FML58" s="1330"/>
      <c r="FMM58" s="1330"/>
      <c r="FMN58" s="1330"/>
      <c r="FMO58" s="1330"/>
      <c r="FMP58" s="1330"/>
      <c r="FMQ58" s="1330"/>
      <c r="FMR58" s="1330"/>
      <c r="FMS58" s="1330"/>
      <c r="FMT58" s="1330"/>
      <c r="FMU58" s="1330"/>
      <c r="FMV58" s="1330"/>
      <c r="FMW58" s="1330"/>
      <c r="FMX58" s="1330"/>
      <c r="FMY58" s="1330"/>
      <c r="FMZ58" s="1330"/>
      <c r="FNA58" s="1330"/>
      <c r="FNB58" s="1330"/>
      <c r="FNC58" s="1330"/>
      <c r="FND58" s="1330"/>
      <c r="FNE58" s="1330"/>
      <c r="FNF58" s="1330"/>
      <c r="FNG58" s="1330"/>
      <c r="FNH58" s="1330"/>
      <c r="FNI58" s="1330"/>
      <c r="FNJ58" s="1330"/>
      <c r="FNK58" s="1330"/>
      <c r="FNL58" s="1330"/>
      <c r="FNM58" s="1330"/>
      <c r="FNN58" s="1330"/>
      <c r="FNO58" s="1330"/>
      <c r="FNP58" s="1330"/>
      <c r="FNQ58" s="1330"/>
      <c r="FNR58" s="1330"/>
      <c r="FNS58" s="1330"/>
      <c r="FNT58" s="1330"/>
      <c r="FNU58" s="1330"/>
      <c r="FNV58" s="1330"/>
      <c r="FNW58" s="1330"/>
      <c r="FNX58" s="1330"/>
      <c r="FNY58" s="1330"/>
      <c r="FNZ58" s="1330"/>
      <c r="FOA58" s="1330"/>
      <c r="FOB58" s="1330"/>
      <c r="FOC58" s="1330"/>
      <c r="FOD58" s="1330"/>
      <c r="FOE58" s="1330"/>
      <c r="FOF58" s="1330"/>
      <c r="FOG58" s="1330"/>
      <c r="FOH58" s="1330"/>
      <c r="FOI58" s="1330"/>
      <c r="FOJ58" s="1330"/>
      <c r="FOK58" s="1330"/>
      <c r="FOL58" s="1330"/>
      <c r="FOM58" s="1330"/>
      <c r="FON58" s="1330"/>
      <c r="FOO58" s="1330"/>
      <c r="FOP58" s="1330"/>
      <c r="FOQ58" s="1330"/>
      <c r="FOR58" s="1330"/>
      <c r="FOS58" s="1330"/>
      <c r="FOT58" s="1330"/>
      <c r="FOU58" s="1330"/>
      <c r="FOV58" s="1330"/>
      <c r="FOW58" s="1330"/>
      <c r="FOX58" s="1330"/>
      <c r="FOY58" s="1330"/>
      <c r="FOZ58" s="1330"/>
      <c r="FPA58" s="1330"/>
      <c r="FPB58" s="1330"/>
      <c r="FPC58" s="1330"/>
      <c r="FPD58" s="1330"/>
      <c r="FPE58" s="1330"/>
      <c r="FPF58" s="1330"/>
      <c r="FPG58" s="1330"/>
      <c r="FPH58" s="1330"/>
      <c r="FPI58" s="1330"/>
      <c r="FPJ58" s="1330"/>
      <c r="FPK58" s="1330"/>
      <c r="FPL58" s="1330"/>
      <c r="FPM58" s="1330"/>
      <c r="FPN58" s="1330"/>
      <c r="FPO58" s="1330"/>
      <c r="FPP58" s="1330"/>
      <c r="FPQ58" s="1330"/>
      <c r="FPR58" s="1330"/>
      <c r="FPS58" s="1330"/>
      <c r="FPT58" s="1330"/>
      <c r="FPU58" s="1330"/>
      <c r="FPV58" s="1330"/>
      <c r="FPW58" s="1330"/>
      <c r="FPX58" s="1330"/>
      <c r="FPY58" s="1330"/>
      <c r="FPZ58" s="1330"/>
      <c r="FQA58" s="1330"/>
      <c r="FQB58" s="1330"/>
      <c r="FQC58" s="1330"/>
      <c r="FQD58" s="1330"/>
      <c r="FQE58" s="1330"/>
      <c r="FQF58" s="1330"/>
      <c r="FQG58" s="1330"/>
      <c r="FQH58" s="1330"/>
      <c r="FQI58" s="1330"/>
      <c r="FQJ58" s="1330"/>
      <c r="FQK58" s="1330"/>
      <c r="FQL58" s="1330"/>
      <c r="FQM58" s="1330"/>
      <c r="FQN58" s="1330"/>
      <c r="FQO58" s="1330"/>
      <c r="FQP58" s="1330"/>
      <c r="FQQ58" s="1330"/>
      <c r="FQR58" s="1330"/>
      <c r="FQS58" s="1330"/>
      <c r="FQT58" s="1330"/>
      <c r="FQU58" s="1330"/>
      <c r="FQV58" s="1330"/>
      <c r="FQW58" s="1330"/>
      <c r="FQX58" s="1330"/>
      <c r="FQY58" s="1330"/>
      <c r="FQZ58" s="1330"/>
      <c r="FRA58" s="1330"/>
      <c r="FRB58" s="1330"/>
      <c r="FRC58" s="1330"/>
      <c r="FRD58" s="1330"/>
      <c r="FRE58" s="1330"/>
      <c r="FRF58" s="1330"/>
      <c r="FRG58" s="1330"/>
      <c r="FRH58" s="1330"/>
      <c r="FRI58" s="1330"/>
      <c r="FRJ58" s="1330"/>
      <c r="FRK58" s="1330"/>
      <c r="FRL58" s="1330"/>
      <c r="FRM58" s="1330"/>
      <c r="FRN58" s="1330"/>
      <c r="FRO58" s="1330"/>
      <c r="FRP58" s="1330"/>
      <c r="FRQ58" s="1330"/>
      <c r="FRR58" s="1330"/>
      <c r="FRS58" s="1330"/>
      <c r="FRT58" s="1330"/>
      <c r="FRU58" s="1330"/>
      <c r="FRV58" s="1330"/>
      <c r="FRW58" s="1330"/>
      <c r="FRX58" s="1330"/>
      <c r="FRY58" s="1330"/>
      <c r="FRZ58" s="1330"/>
      <c r="FSA58" s="1330"/>
      <c r="FSB58" s="1330"/>
      <c r="FSC58" s="1330"/>
      <c r="FSD58" s="1330"/>
      <c r="FSE58" s="1330"/>
      <c r="FSF58" s="1330"/>
      <c r="FSG58" s="1330"/>
      <c r="FSH58" s="1330"/>
      <c r="FSI58" s="1330"/>
      <c r="FSJ58" s="1330"/>
      <c r="FSK58" s="1330"/>
      <c r="FSL58" s="1330"/>
      <c r="FSM58" s="1330"/>
      <c r="FSN58" s="1330"/>
      <c r="FSO58" s="1330"/>
      <c r="FSP58" s="1330"/>
      <c r="FSQ58" s="1330"/>
      <c r="FSR58" s="1330"/>
      <c r="FSS58" s="1330"/>
      <c r="FST58" s="1330"/>
      <c r="FSU58" s="1330"/>
      <c r="FSV58" s="1330"/>
      <c r="FSW58" s="1330"/>
      <c r="FSX58" s="1330"/>
      <c r="FSY58" s="1330"/>
      <c r="FSZ58" s="1330"/>
      <c r="FTA58" s="1330"/>
      <c r="FTB58" s="1330"/>
      <c r="FTC58" s="1330"/>
      <c r="FTD58" s="1330"/>
      <c r="FTE58" s="1330"/>
      <c r="FTF58" s="1330"/>
      <c r="FTG58" s="1330"/>
      <c r="FTH58" s="1330"/>
      <c r="FTI58" s="1330"/>
      <c r="FTJ58" s="1330"/>
      <c r="FTK58" s="1330"/>
      <c r="FTL58" s="1330"/>
      <c r="FTM58" s="1330"/>
      <c r="FTN58" s="1330"/>
      <c r="FTO58" s="1330"/>
      <c r="FTP58" s="1330"/>
      <c r="FTQ58" s="1330"/>
      <c r="FTR58" s="1330"/>
      <c r="FTS58" s="1330"/>
      <c r="FTT58" s="1330"/>
      <c r="FTU58" s="1330"/>
      <c r="FTV58" s="1330"/>
      <c r="FTW58" s="1330"/>
      <c r="FTX58" s="1330"/>
      <c r="FTY58" s="1330"/>
      <c r="FTZ58" s="1330"/>
      <c r="FUA58" s="1330"/>
      <c r="FUB58" s="1330"/>
      <c r="FUC58" s="1330"/>
      <c r="FUD58" s="1330"/>
      <c r="FUE58" s="1330"/>
      <c r="FUF58" s="1330"/>
      <c r="FUG58" s="1330"/>
      <c r="FUH58" s="1330"/>
      <c r="FUI58" s="1330"/>
      <c r="FUJ58" s="1330"/>
      <c r="FUK58" s="1330"/>
      <c r="FUL58" s="1330"/>
      <c r="FUM58" s="1330"/>
      <c r="FUN58" s="1330"/>
      <c r="FUO58" s="1330"/>
      <c r="FUP58" s="1330"/>
      <c r="FUQ58" s="1330"/>
      <c r="FUR58" s="1330"/>
      <c r="FUS58" s="1330"/>
      <c r="FUT58" s="1330"/>
      <c r="FUU58" s="1330"/>
      <c r="FUV58" s="1330"/>
      <c r="FUW58" s="1330"/>
      <c r="FUX58" s="1330"/>
      <c r="FUY58" s="1330"/>
      <c r="FUZ58" s="1330"/>
      <c r="FVA58" s="1330"/>
      <c r="FVB58" s="1330"/>
      <c r="FVC58" s="1330"/>
      <c r="FVD58" s="1330"/>
      <c r="FVE58" s="1330"/>
      <c r="FVF58" s="1330"/>
      <c r="FVG58" s="1330"/>
      <c r="FVH58" s="1330"/>
      <c r="FVI58" s="1330"/>
      <c r="FVJ58" s="1330"/>
      <c r="FVK58" s="1330"/>
      <c r="FVL58" s="1330"/>
      <c r="FVM58" s="1330"/>
      <c r="FVN58" s="1330"/>
      <c r="FVO58" s="1330"/>
      <c r="FVP58" s="1330"/>
      <c r="FVQ58" s="1330"/>
      <c r="FVR58" s="1330"/>
      <c r="FVS58" s="1330"/>
      <c r="FVT58" s="1330"/>
      <c r="FVU58" s="1330"/>
      <c r="FVV58" s="1330"/>
      <c r="FVW58" s="1330"/>
      <c r="FVX58" s="1330"/>
      <c r="FVY58" s="1330"/>
      <c r="FVZ58" s="1330"/>
      <c r="FWA58" s="1330"/>
      <c r="FWB58" s="1330"/>
      <c r="FWC58" s="1330"/>
      <c r="FWD58" s="1330"/>
      <c r="FWE58" s="1330"/>
      <c r="FWF58" s="1330"/>
      <c r="FWG58" s="1330"/>
      <c r="FWH58" s="1330"/>
      <c r="FWI58" s="1330"/>
      <c r="FWJ58" s="1330"/>
      <c r="FWK58" s="1330"/>
      <c r="FWL58" s="1330"/>
      <c r="FWM58" s="1330"/>
      <c r="FWN58" s="1330"/>
      <c r="FWO58" s="1330"/>
      <c r="FWP58" s="1330"/>
      <c r="FWQ58" s="1330"/>
      <c r="FWR58" s="1330"/>
      <c r="FWS58" s="1330"/>
      <c r="FWT58" s="1330"/>
      <c r="FWU58" s="1330"/>
      <c r="FWV58" s="1330"/>
      <c r="FWW58" s="1330"/>
      <c r="FWX58" s="1330"/>
      <c r="FWY58" s="1330"/>
      <c r="FWZ58" s="1330"/>
      <c r="FXA58" s="1330"/>
      <c r="FXB58" s="1330"/>
      <c r="FXC58" s="1330"/>
      <c r="FXD58" s="1330"/>
      <c r="FXE58" s="1330"/>
      <c r="FXF58" s="1330"/>
      <c r="FXG58" s="1330"/>
      <c r="FXH58" s="1330"/>
      <c r="FXI58" s="1330"/>
      <c r="FXJ58" s="1330"/>
      <c r="FXK58" s="1330"/>
      <c r="FXL58" s="1330"/>
      <c r="FXM58" s="1330"/>
      <c r="FXN58" s="1330"/>
      <c r="FXO58" s="1330"/>
      <c r="FXP58" s="1330"/>
      <c r="FXQ58" s="1330"/>
      <c r="FXR58" s="1330"/>
      <c r="FXS58" s="1330"/>
      <c r="FXT58" s="1330"/>
      <c r="FXU58" s="1330"/>
      <c r="FXV58" s="1330"/>
      <c r="FXW58" s="1330"/>
      <c r="FXX58" s="1330"/>
      <c r="FXY58" s="1330"/>
      <c r="FXZ58" s="1330"/>
      <c r="FYA58" s="1330"/>
      <c r="FYB58" s="1330"/>
      <c r="FYC58" s="1330"/>
      <c r="FYD58" s="1330"/>
      <c r="FYE58" s="1330"/>
      <c r="FYF58" s="1330"/>
      <c r="FYG58" s="1330"/>
      <c r="FYH58" s="1330"/>
      <c r="FYI58" s="1330"/>
      <c r="FYJ58" s="1330"/>
      <c r="FYK58" s="1330"/>
      <c r="FYL58" s="1330"/>
      <c r="FYM58" s="1330"/>
      <c r="FYN58" s="1330"/>
      <c r="FYO58" s="1330"/>
      <c r="FYP58" s="1330"/>
      <c r="FYQ58" s="1330"/>
      <c r="FYR58" s="1330"/>
      <c r="FYS58" s="1330"/>
      <c r="FYT58" s="1330"/>
      <c r="FYU58" s="1330"/>
      <c r="FYV58" s="1330"/>
      <c r="FYW58" s="1330"/>
      <c r="FYX58" s="1330"/>
      <c r="FYY58" s="1330"/>
      <c r="FYZ58" s="1330"/>
      <c r="FZA58" s="1330"/>
      <c r="FZB58" s="1330"/>
      <c r="FZC58" s="1330"/>
      <c r="FZD58" s="1330"/>
      <c r="FZE58" s="1330"/>
      <c r="FZF58" s="1330"/>
      <c r="FZG58" s="1330"/>
      <c r="FZH58" s="1330"/>
      <c r="FZI58" s="1330"/>
      <c r="FZJ58" s="1330"/>
      <c r="FZK58" s="1330"/>
      <c r="FZL58" s="1330"/>
      <c r="FZM58" s="1330"/>
      <c r="FZN58" s="1330"/>
      <c r="FZO58" s="1330"/>
      <c r="FZP58" s="1330"/>
      <c r="FZQ58" s="1330"/>
      <c r="FZR58" s="1330"/>
      <c r="FZS58" s="1330"/>
      <c r="FZT58" s="1330"/>
      <c r="FZU58" s="1330"/>
      <c r="FZV58" s="1330"/>
      <c r="FZW58" s="1330"/>
      <c r="FZX58" s="1330"/>
      <c r="FZY58" s="1330"/>
      <c r="FZZ58" s="1330"/>
      <c r="GAA58" s="1330"/>
      <c r="GAB58" s="1330"/>
      <c r="GAC58" s="1330"/>
      <c r="GAD58" s="1330"/>
      <c r="GAE58" s="1330"/>
      <c r="GAF58" s="1330"/>
      <c r="GAG58" s="1330"/>
      <c r="GAH58" s="1330"/>
      <c r="GAI58" s="1330"/>
      <c r="GAJ58" s="1330"/>
      <c r="GAK58" s="1330"/>
      <c r="GAL58" s="1330"/>
      <c r="GAM58" s="1330"/>
      <c r="GAN58" s="1330"/>
      <c r="GAO58" s="1330"/>
      <c r="GAP58" s="1330"/>
      <c r="GAQ58" s="1330"/>
      <c r="GAR58" s="1330"/>
      <c r="GAS58" s="1330"/>
      <c r="GAT58" s="1330"/>
      <c r="GAU58" s="1330"/>
      <c r="GAV58" s="1330"/>
      <c r="GAW58" s="1330"/>
      <c r="GAX58" s="1330"/>
      <c r="GAY58" s="1330"/>
      <c r="GAZ58" s="1330"/>
      <c r="GBA58" s="1330"/>
      <c r="GBB58" s="1330"/>
      <c r="GBC58" s="1330"/>
      <c r="GBD58" s="1330"/>
      <c r="GBE58" s="1330"/>
      <c r="GBF58" s="1330"/>
      <c r="GBG58" s="1330"/>
      <c r="GBH58" s="1330"/>
      <c r="GBI58" s="1330"/>
      <c r="GBJ58" s="1330"/>
      <c r="GBK58" s="1330"/>
      <c r="GBL58" s="1330"/>
      <c r="GBM58" s="1330"/>
      <c r="GBN58" s="1330"/>
      <c r="GBO58" s="1330"/>
      <c r="GBP58" s="1330"/>
      <c r="GBQ58" s="1330"/>
      <c r="GBR58" s="1330"/>
      <c r="GBS58" s="1330"/>
      <c r="GBT58" s="1330"/>
      <c r="GBU58" s="1330"/>
      <c r="GBV58" s="1330"/>
      <c r="GBW58" s="1330"/>
      <c r="GBX58" s="1330"/>
      <c r="GBY58" s="1330"/>
      <c r="GBZ58" s="1330"/>
      <c r="GCA58" s="1330"/>
      <c r="GCB58" s="1330"/>
      <c r="GCC58" s="1330"/>
      <c r="GCD58" s="1330"/>
      <c r="GCE58" s="1330"/>
      <c r="GCF58" s="1330"/>
      <c r="GCG58" s="1330"/>
      <c r="GCH58" s="1330"/>
      <c r="GCI58" s="1330"/>
      <c r="GCJ58" s="1330"/>
      <c r="GCK58" s="1330"/>
      <c r="GCL58" s="1330"/>
      <c r="GCM58" s="1330"/>
      <c r="GCN58" s="1330"/>
      <c r="GCO58" s="1330"/>
      <c r="GCP58" s="1330"/>
      <c r="GCQ58" s="1330"/>
      <c r="GCR58" s="1330"/>
      <c r="GCS58" s="1330"/>
      <c r="GCT58" s="1330"/>
      <c r="GCU58" s="1330"/>
      <c r="GCV58" s="1330"/>
      <c r="GCW58" s="1330"/>
      <c r="GCX58" s="1330"/>
      <c r="GCY58" s="1330"/>
      <c r="GCZ58" s="1330"/>
      <c r="GDA58" s="1330"/>
      <c r="GDB58" s="1330"/>
      <c r="GDC58" s="1330"/>
      <c r="GDD58" s="1330"/>
      <c r="GDE58" s="1330"/>
      <c r="GDF58" s="1330"/>
      <c r="GDG58" s="1330"/>
      <c r="GDH58" s="1330"/>
      <c r="GDI58" s="1330"/>
      <c r="GDJ58" s="1330"/>
      <c r="GDK58" s="1330"/>
      <c r="GDL58" s="1330"/>
      <c r="GDM58" s="1330"/>
      <c r="GDN58" s="1330"/>
      <c r="GDO58" s="1330"/>
      <c r="GDP58" s="1330"/>
      <c r="GDQ58" s="1330"/>
      <c r="GDR58" s="1330"/>
      <c r="GDS58" s="1330"/>
      <c r="GDT58" s="1330"/>
      <c r="GDU58" s="1330"/>
      <c r="GDV58" s="1330"/>
      <c r="GDW58" s="1330"/>
      <c r="GDX58" s="1330"/>
      <c r="GDY58" s="1330"/>
      <c r="GDZ58" s="1330"/>
      <c r="GEA58" s="1330"/>
      <c r="GEB58" s="1330"/>
      <c r="GEC58" s="1330"/>
      <c r="GED58" s="1330"/>
      <c r="GEE58" s="1330"/>
      <c r="GEF58" s="1330"/>
      <c r="GEG58" s="1330"/>
      <c r="GEH58" s="1330"/>
      <c r="GEI58" s="1330"/>
      <c r="GEJ58" s="1330"/>
      <c r="GEK58" s="1330"/>
      <c r="GEL58" s="1330"/>
      <c r="GEM58" s="1330"/>
      <c r="GEN58" s="1330"/>
      <c r="GEO58" s="1330"/>
      <c r="GEP58" s="1330"/>
      <c r="GEQ58" s="1330"/>
      <c r="GER58" s="1330"/>
      <c r="GES58" s="1330"/>
      <c r="GET58" s="1330"/>
      <c r="GEU58" s="1330"/>
      <c r="GEV58" s="1330"/>
      <c r="GEW58" s="1330"/>
      <c r="GEX58" s="1330"/>
      <c r="GEY58" s="1330"/>
      <c r="GEZ58" s="1330"/>
      <c r="GFA58" s="1330"/>
      <c r="GFB58" s="1330"/>
      <c r="GFC58" s="1330"/>
      <c r="GFD58" s="1330"/>
      <c r="GFE58" s="1330"/>
      <c r="GFF58" s="1330"/>
      <c r="GFG58" s="1330"/>
      <c r="GFH58" s="1330"/>
      <c r="GFI58" s="1330"/>
      <c r="GFJ58" s="1330"/>
      <c r="GFK58" s="1330"/>
      <c r="GFL58" s="1330"/>
      <c r="GFM58" s="1330"/>
      <c r="GFN58" s="1330"/>
      <c r="GFO58" s="1330"/>
      <c r="GFP58" s="1330"/>
      <c r="GFQ58" s="1330"/>
      <c r="GFR58" s="1330"/>
      <c r="GFS58" s="1330"/>
      <c r="GFT58" s="1330"/>
      <c r="GFU58" s="1330"/>
      <c r="GFV58" s="1330"/>
      <c r="GFW58" s="1330"/>
      <c r="GFX58" s="1330"/>
      <c r="GFY58" s="1330"/>
      <c r="GFZ58" s="1330"/>
      <c r="GGA58" s="1330"/>
      <c r="GGB58" s="1330"/>
      <c r="GGC58" s="1330"/>
      <c r="GGD58" s="1330"/>
      <c r="GGE58" s="1330"/>
      <c r="GGF58" s="1330"/>
      <c r="GGG58" s="1330"/>
      <c r="GGH58" s="1330"/>
      <c r="GGI58" s="1330"/>
      <c r="GGJ58" s="1330"/>
      <c r="GGK58" s="1330"/>
      <c r="GGL58" s="1330"/>
      <c r="GGM58" s="1330"/>
      <c r="GGN58" s="1330"/>
      <c r="GGO58" s="1330"/>
      <c r="GGP58" s="1330"/>
      <c r="GGQ58" s="1330"/>
      <c r="GGR58" s="1330"/>
      <c r="GGS58" s="1330"/>
      <c r="GGT58" s="1330"/>
      <c r="GGU58" s="1330"/>
      <c r="GGV58" s="1330"/>
      <c r="GGW58" s="1330"/>
      <c r="GGX58" s="1330"/>
      <c r="GGY58" s="1330"/>
      <c r="GGZ58" s="1330"/>
      <c r="GHA58" s="1330"/>
      <c r="GHB58" s="1330"/>
      <c r="GHC58" s="1330"/>
      <c r="GHD58" s="1330"/>
      <c r="GHE58" s="1330"/>
      <c r="GHF58" s="1330"/>
      <c r="GHG58" s="1330"/>
      <c r="GHH58" s="1330"/>
      <c r="GHI58" s="1330"/>
      <c r="GHJ58" s="1330"/>
      <c r="GHK58" s="1330"/>
      <c r="GHL58" s="1330"/>
      <c r="GHM58" s="1330"/>
      <c r="GHN58" s="1330"/>
      <c r="GHO58" s="1330"/>
      <c r="GHP58" s="1330"/>
      <c r="GHQ58" s="1330"/>
      <c r="GHR58" s="1330"/>
      <c r="GHS58" s="1330"/>
      <c r="GHT58" s="1330"/>
      <c r="GHU58" s="1330"/>
      <c r="GHV58" s="1330"/>
      <c r="GHW58" s="1330"/>
      <c r="GHX58" s="1330"/>
      <c r="GHY58" s="1330"/>
      <c r="GHZ58" s="1330"/>
      <c r="GIA58" s="1330"/>
      <c r="GIB58" s="1330"/>
      <c r="GIC58" s="1330"/>
      <c r="GID58" s="1330"/>
      <c r="GIE58" s="1330"/>
      <c r="GIF58" s="1330"/>
      <c r="GIG58" s="1330"/>
      <c r="GIH58" s="1330"/>
      <c r="GII58" s="1330"/>
      <c r="GIJ58" s="1330"/>
      <c r="GIK58" s="1330"/>
      <c r="GIL58" s="1330"/>
      <c r="GIM58" s="1330"/>
      <c r="GIN58" s="1330"/>
      <c r="GIO58" s="1330"/>
      <c r="GIP58" s="1330"/>
      <c r="GIQ58" s="1330"/>
      <c r="GIR58" s="1330"/>
      <c r="GIS58" s="1330"/>
      <c r="GIT58" s="1330"/>
      <c r="GIU58" s="1330"/>
      <c r="GIV58" s="1330"/>
      <c r="GIW58" s="1330"/>
      <c r="GIX58" s="1330"/>
      <c r="GIY58" s="1330"/>
      <c r="GIZ58" s="1330"/>
      <c r="GJA58" s="1330"/>
      <c r="GJB58" s="1330"/>
      <c r="GJC58" s="1330"/>
      <c r="GJD58" s="1330"/>
      <c r="GJE58" s="1330"/>
      <c r="GJF58" s="1330"/>
      <c r="GJG58" s="1330"/>
      <c r="GJH58" s="1330"/>
      <c r="GJI58" s="1330"/>
      <c r="GJJ58" s="1330"/>
      <c r="GJK58" s="1330"/>
      <c r="GJL58" s="1330"/>
      <c r="GJM58" s="1330"/>
      <c r="GJN58" s="1330"/>
      <c r="GJO58" s="1330"/>
      <c r="GJP58" s="1330"/>
      <c r="GJQ58" s="1330"/>
      <c r="GJR58" s="1330"/>
      <c r="GJS58" s="1330"/>
      <c r="GJT58" s="1330"/>
      <c r="GJU58" s="1330"/>
      <c r="GJV58" s="1330"/>
      <c r="GJW58" s="1330"/>
      <c r="GJX58" s="1330"/>
      <c r="GJY58" s="1330"/>
      <c r="GJZ58" s="1330"/>
      <c r="GKA58" s="1330"/>
      <c r="GKB58" s="1330"/>
      <c r="GKC58" s="1330"/>
      <c r="GKD58" s="1330"/>
      <c r="GKE58" s="1330"/>
      <c r="GKF58" s="1330"/>
      <c r="GKG58" s="1330"/>
      <c r="GKH58" s="1330"/>
      <c r="GKI58" s="1330"/>
      <c r="GKJ58" s="1330"/>
      <c r="GKK58" s="1330"/>
      <c r="GKL58" s="1330"/>
      <c r="GKM58" s="1330"/>
      <c r="GKN58" s="1330"/>
      <c r="GKO58" s="1330"/>
      <c r="GKP58" s="1330"/>
      <c r="GKQ58" s="1330"/>
      <c r="GKR58" s="1330"/>
      <c r="GKS58" s="1330"/>
      <c r="GKT58" s="1330"/>
      <c r="GKU58" s="1330"/>
      <c r="GKV58" s="1330"/>
      <c r="GKW58" s="1330"/>
      <c r="GKX58" s="1330"/>
      <c r="GKY58" s="1330"/>
      <c r="GKZ58" s="1330"/>
      <c r="GLA58" s="1330"/>
      <c r="GLB58" s="1330"/>
      <c r="GLC58" s="1330"/>
      <c r="GLD58" s="1330"/>
      <c r="GLE58" s="1330"/>
      <c r="GLF58" s="1330"/>
      <c r="GLG58" s="1330"/>
      <c r="GLH58" s="1330"/>
      <c r="GLI58" s="1330"/>
      <c r="GLJ58" s="1330"/>
      <c r="GLK58" s="1330"/>
      <c r="GLL58" s="1330"/>
      <c r="GLM58" s="1330"/>
      <c r="GLN58" s="1330"/>
      <c r="GLO58" s="1330"/>
      <c r="GLP58" s="1330"/>
      <c r="GLQ58" s="1330"/>
      <c r="GLR58" s="1330"/>
      <c r="GLS58" s="1330"/>
      <c r="GLT58" s="1330"/>
      <c r="GLU58" s="1330"/>
      <c r="GLV58" s="1330"/>
      <c r="GLW58" s="1330"/>
      <c r="GLX58" s="1330"/>
      <c r="GLY58" s="1330"/>
      <c r="GLZ58" s="1330"/>
      <c r="GMA58" s="1330"/>
      <c r="GMB58" s="1330"/>
      <c r="GMC58" s="1330"/>
      <c r="GMD58" s="1330"/>
      <c r="GME58" s="1330"/>
      <c r="GMF58" s="1330"/>
      <c r="GMG58" s="1330"/>
      <c r="GMH58" s="1330"/>
      <c r="GMI58" s="1330"/>
      <c r="GMJ58" s="1330"/>
      <c r="GMK58" s="1330"/>
      <c r="GML58" s="1330"/>
      <c r="GMM58" s="1330"/>
      <c r="GMN58" s="1330"/>
      <c r="GMO58" s="1330"/>
      <c r="GMP58" s="1330"/>
      <c r="GMQ58" s="1330"/>
      <c r="GMR58" s="1330"/>
      <c r="GMS58" s="1330"/>
      <c r="GMT58" s="1330"/>
      <c r="GMU58" s="1330"/>
      <c r="GMV58" s="1330"/>
      <c r="GMW58" s="1330"/>
      <c r="GMX58" s="1330"/>
      <c r="GMY58" s="1330"/>
      <c r="GMZ58" s="1330"/>
      <c r="GNA58" s="1330"/>
      <c r="GNB58" s="1330"/>
      <c r="GNC58" s="1330"/>
      <c r="GND58" s="1330"/>
      <c r="GNE58" s="1330"/>
      <c r="GNF58" s="1330"/>
      <c r="GNG58" s="1330"/>
      <c r="GNH58" s="1330"/>
      <c r="GNI58" s="1330"/>
      <c r="GNJ58" s="1330"/>
      <c r="GNK58" s="1330"/>
      <c r="GNL58" s="1330"/>
      <c r="GNM58" s="1330"/>
      <c r="GNN58" s="1330"/>
      <c r="GNO58" s="1330"/>
      <c r="GNP58" s="1330"/>
      <c r="GNQ58" s="1330"/>
      <c r="GNR58" s="1330"/>
      <c r="GNS58" s="1330"/>
      <c r="GNT58" s="1330"/>
      <c r="GNU58" s="1330"/>
      <c r="GNV58" s="1330"/>
      <c r="GNW58" s="1330"/>
      <c r="GNX58" s="1330"/>
      <c r="GNY58" s="1330"/>
      <c r="GNZ58" s="1330"/>
      <c r="GOA58" s="1330"/>
      <c r="GOB58" s="1330"/>
      <c r="GOC58" s="1330"/>
      <c r="GOD58" s="1330"/>
      <c r="GOE58" s="1330"/>
      <c r="GOF58" s="1330"/>
      <c r="GOG58" s="1330"/>
      <c r="GOH58" s="1330"/>
      <c r="GOI58" s="1330"/>
      <c r="GOJ58" s="1330"/>
      <c r="GOK58" s="1330"/>
      <c r="GOL58" s="1330"/>
      <c r="GOM58" s="1330"/>
      <c r="GON58" s="1330"/>
      <c r="GOO58" s="1330"/>
      <c r="GOP58" s="1330"/>
      <c r="GOQ58" s="1330"/>
      <c r="GOR58" s="1330"/>
      <c r="GOS58" s="1330"/>
      <c r="GOT58" s="1330"/>
      <c r="GOU58" s="1330"/>
      <c r="GOV58" s="1330"/>
      <c r="GOW58" s="1330"/>
      <c r="GOX58" s="1330"/>
      <c r="GOY58" s="1330"/>
      <c r="GOZ58" s="1330"/>
      <c r="GPA58" s="1330"/>
      <c r="GPB58" s="1330"/>
      <c r="GPC58" s="1330"/>
      <c r="GPD58" s="1330"/>
      <c r="GPE58" s="1330"/>
      <c r="GPF58" s="1330"/>
      <c r="GPG58" s="1330"/>
      <c r="GPH58" s="1330"/>
      <c r="GPI58" s="1330"/>
      <c r="GPJ58" s="1330"/>
      <c r="GPK58" s="1330"/>
      <c r="GPL58" s="1330"/>
      <c r="GPM58" s="1330"/>
      <c r="GPN58" s="1330"/>
      <c r="GPO58" s="1330"/>
      <c r="GPP58" s="1330"/>
      <c r="GPQ58" s="1330"/>
      <c r="GPR58" s="1330"/>
      <c r="GPS58" s="1330"/>
      <c r="GPT58" s="1330"/>
      <c r="GPU58" s="1330"/>
      <c r="GPV58" s="1330"/>
      <c r="GPW58" s="1330"/>
      <c r="GPX58" s="1330"/>
      <c r="GPY58" s="1330"/>
      <c r="GPZ58" s="1330"/>
      <c r="GQA58" s="1330"/>
      <c r="GQB58" s="1330"/>
      <c r="GQC58" s="1330"/>
      <c r="GQD58" s="1330"/>
      <c r="GQE58" s="1330"/>
      <c r="GQF58" s="1330"/>
      <c r="GQG58" s="1330"/>
      <c r="GQH58" s="1330"/>
      <c r="GQI58" s="1330"/>
      <c r="GQJ58" s="1330"/>
      <c r="GQK58" s="1330"/>
      <c r="GQL58" s="1330"/>
      <c r="GQM58" s="1330"/>
      <c r="GQN58" s="1330"/>
      <c r="GQO58" s="1330"/>
      <c r="GQP58" s="1330"/>
      <c r="GQQ58" s="1330"/>
      <c r="GQR58" s="1330"/>
      <c r="GQS58" s="1330"/>
      <c r="GQT58" s="1330"/>
      <c r="GQU58" s="1330"/>
      <c r="GQV58" s="1330"/>
      <c r="GQW58" s="1330"/>
      <c r="GQX58" s="1330"/>
      <c r="GQY58" s="1330"/>
      <c r="GQZ58" s="1330"/>
      <c r="GRA58" s="1330"/>
      <c r="GRB58" s="1330"/>
      <c r="GRC58" s="1330"/>
      <c r="GRD58" s="1330"/>
      <c r="GRE58" s="1330"/>
      <c r="GRF58" s="1330"/>
      <c r="GRG58" s="1330"/>
      <c r="GRH58" s="1330"/>
      <c r="GRI58" s="1330"/>
      <c r="GRJ58" s="1330"/>
      <c r="GRK58" s="1330"/>
      <c r="GRL58" s="1330"/>
      <c r="GRM58" s="1330"/>
      <c r="GRN58" s="1330"/>
      <c r="GRO58" s="1330"/>
      <c r="GRP58" s="1330"/>
      <c r="GRQ58" s="1330"/>
      <c r="GRR58" s="1330"/>
      <c r="GRS58" s="1330"/>
      <c r="GRT58" s="1330"/>
      <c r="GRU58" s="1330"/>
      <c r="GRV58" s="1330"/>
      <c r="GRW58" s="1330"/>
      <c r="GRX58" s="1330"/>
      <c r="GRY58" s="1330"/>
      <c r="GRZ58" s="1330"/>
      <c r="GSA58" s="1330"/>
      <c r="GSB58" s="1330"/>
      <c r="GSC58" s="1330"/>
      <c r="GSD58" s="1330"/>
      <c r="GSE58" s="1330"/>
      <c r="GSF58" s="1330"/>
      <c r="GSG58" s="1330"/>
      <c r="GSH58" s="1330"/>
      <c r="GSI58" s="1330"/>
      <c r="GSJ58" s="1330"/>
      <c r="GSK58" s="1330"/>
      <c r="GSL58" s="1330"/>
      <c r="GSM58" s="1330"/>
      <c r="GSN58" s="1330"/>
      <c r="GSO58" s="1330"/>
      <c r="GSP58" s="1330"/>
      <c r="GSQ58" s="1330"/>
      <c r="GSR58" s="1330"/>
      <c r="GSS58" s="1330"/>
      <c r="GST58" s="1330"/>
      <c r="GSU58" s="1330"/>
      <c r="GSV58" s="1330"/>
      <c r="GSW58" s="1330"/>
      <c r="GSX58" s="1330"/>
      <c r="GSY58" s="1330"/>
      <c r="GSZ58" s="1330"/>
      <c r="GTA58" s="1330"/>
      <c r="GTB58" s="1330"/>
      <c r="GTC58" s="1330"/>
      <c r="GTD58" s="1330"/>
      <c r="GTE58" s="1330"/>
      <c r="GTF58" s="1330"/>
      <c r="GTG58" s="1330"/>
      <c r="GTH58" s="1330"/>
      <c r="GTI58" s="1330"/>
      <c r="GTJ58" s="1330"/>
      <c r="GTK58" s="1330"/>
      <c r="GTL58" s="1330"/>
      <c r="GTM58" s="1330"/>
      <c r="GTN58" s="1330"/>
      <c r="GTO58" s="1330"/>
      <c r="GTP58" s="1330"/>
      <c r="GTQ58" s="1330"/>
      <c r="GTR58" s="1330"/>
      <c r="GTS58" s="1330"/>
      <c r="GTT58" s="1330"/>
      <c r="GTU58" s="1330"/>
      <c r="GTV58" s="1330"/>
      <c r="GTW58" s="1330"/>
      <c r="GTX58" s="1330"/>
      <c r="GTY58" s="1330"/>
      <c r="GTZ58" s="1330"/>
      <c r="GUA58" s="1330"/>
      <c r="GUB58" s="1330"/>
      <c r="GUC58" s="1330"/>
      <c r="GUD58" s="1330"/>
      <c r="GUE58" s="1330"/>
      <c r="GUF58" s="1330"/>
      <c r="GUG58" s="1330"/>
      <c r="GUH58" s="1330"/>
      <c r="GUI58" s="1330"/>
      <c r="GUJ58" s="1330"/>
      <c r="GUK58" s="1330"/>
      <c r="GUL58" s="1330"/>
      <c r="GUM58" s="1330"/>
      <c r="GUN58" s="1330"/>
      <c r="GUO58" s="1330"/>
      <c r="GUP58" s="1330"/>
      <c r="GUQ58" s="1330"/>
      <c r="GUR58" s="1330"/>
      <c r="GUS58" s="1330"/>
      <c r="GUT58" s="1330"/>
      <c r="GUU58" s="1330"/>
      <c r="GUV58" s="1330"/>
      <c r="GUW58" s="1330"/>
      <c r="GUX58" s="1330"/>
      <c r="GUY58" s="1330"/>
      <c r="GUZ58" s="1330"/>
      <c r="GVA58" s="1330"/>
      <c r="GVB58" s="1330"/>
      <c r="GVC58" s="1330"/>
      <c r="GVD58" s="1330"/>
      <c r="GVE58" s="1330"/>
      <c r="GVF58" s="1330"/>
      <c r="GVG58" s="1330"/>
      <c r="GVH58" s="1330"/>
      <c r="GVI58" s="1330"/>
      <c r="GVJ58" s="1330"/>
      <c r="GVK58" s="1330"/>
      <c r="GVL58" s="1330"/>
      <c r="GVM58" s="1330"/>
      <c r="GVN58" s="1330"/>
      <c r="GVO58" s="1330"/>
      <c r="GVP58" s="1330"/>
      <c r="GVQ58" s="1330"/>
      <c r="GVR58" s="1330"/>
      <c r="GVS58" s="1330"/>
      <c r="GVT58" s="1330"/>
      <c r="GVU58" s="1330"/>
      <c r="GVV58" s="1330"/>
      <c r="GVW58" s="1330"/>
      <c r="GVX58" s="1330"/>
      <c r="GVY58" s="1330"/>
      <c r="GVZ58" s="1330"/>
      <c r="GWA58" s="1330"/>
      <c r="GWB58" s="1330"/>
      <c r="GWC58" s="1330"/>
      <c r="GWD58" s="1330"/>
      <c r="GWE58" s="1330"/>
      <c r="GWF58" s="1330"/>
      <c r="GWG58" s="1330"/>
      <c r="GWH58" s="1330"/>
      <c r="GWI58" s="1330"/>
      <c r="GWJ58" s="1330"/>
      <c r="GWK58" s="1330"/>
      <c r="GWL58" s="1330"/>
      <c r="GWM58" s="1330"/>
      <c r="GWN58" s="1330"/>
      <c r="GWO58" s="1330"/>
      <c r="GWP58" s="1330"/>
      <c r="GWQ58" s="1330"/>
      <c r="GWR58" s="1330"/>
      <c r="GWS58" s="1330"/>
      <c r="GWT58" s="1330"/>
      <c r="GWU58" s="1330"/>
      <c r="GWV58" s="1330"/>
      <c r="GWW58" s="1330"/>
      <c r="GWX58" s="1330"/>
      <c r="GWY58" s="1330"/>
      <c r="GWZ58" s="1330"/>
      <c r="GXA58" s="1330"/>
      <c r="GXB58" s="1330"/>
      <c r="GXC58" s="1330"/>
      <c r="GXD58" s="1330"/>
      <c r="GXE58" s="1330"/>
      <c r="GXF58" s="1330"/>
      <c r="GXG58" s="1330"/>
      <c r="GXH58" s="1330"/>
      <c r="GXI58" s="1330"/>
      <c r="GXJ58" s="1330"/>
      <c r="GXK58" s="1330"/>
      <c r="GXL58" s="1330"/>
      <c r="GXM58" s="1330"/>
      <c r="GXN58" s="1330"/>
      <c r="GXO58" s="1330"/>
      <c r="GXP58" s="1330"/>
      <c r="GXQ58" s="1330"/>
      <c r="GXR58" s="1330"/>
      <c r="GXS58" s="1330"/>
      <c r="GXT58" s="1330"/>
      <c r="GXU58" s="1330"/>
      <c r="GXV58" s="1330"/>
      <c r="GXW58" s="1330"/>
      <c r="GXX58" s="1330"/>
      <c r="GXY58" s="1330"/>
      <c r="GXZ58" s="1330"/>
      <c r="GYA58" s="1330"/>
      <c r="GYB58" s="1330"/>
      <c r="GYC58" s="1330"/>
      <c r="GYD58" s="1330"/>
      <c r="GYE58" s="1330"/>
      <c r="GYF58" s="1330"/>
      <c r="GYG58" s="1330"/>
      <c r="GYH58" s="1330"/>
      <c r="GYI58" s="1330"/>
      <c r="GYJ58" s="1330"/>
      <c r="GYK58" s="1330"/>
      <c r="GYL58" s="1330"/>
      <c r="GYM58" s="1330"/>
      <c r="GYN58" s="1330"/>
      <c r="GYO58" s="1330"/>
      <c r="GYP58" s="1330"/>
      <c r="GYQ58" s="1330"/>
      <c r="GYR58" s="1330"/>
      <c r="GYS58" s="1330"/>
      <c r="GYT58" s="1330"/>
      <c r="GYU58" s="1330"/>
      <c r="GYV58" s="1330"/>
      <c r="GYW58" s="1330"/>
      <c r="GYX58" s="1330"/>
      <c r="GYY58" s="1330"/>
      <c r="GYZ58" s="1330"/>
      <c r="GZA58" s="1330"/>
      <c r="GZB58" s="1330"/>
      <c r="GZC58" s="1330"/>
      <c r="GZD58" s="1330"/>
      <c r="GZE58" s="1330"/>
      <c r="GZF58" s="1330"/>
      <c r="GZG58" s="1330"/>
      <c r="GZH58" s="1330"/>
      <c r="GZI58" s="1330"/>
      <c r="GZJ58" s="1330"/>
      <c r="GZK58" s="1330"/>
      <c r="GZL58" s="1330"/>
      <c r="GZM58" s="1330"/>
      <c r="GZN58" s="1330"/>
      <c r="GZO58" s="1330"/>
      <c r="GZP58" s="1330"/>
      <c r="GZQ58" s="1330"/>
      <c r="GZR58" s="1330"/>
      <c r="GZS58" s="1330"/>
      <c r="GZT58" s="1330"/>
      <c r="GZU58" s="1330"/>
      <c r="GZV58" s="1330"/>
      <c r="GZW58" s="1330"/>
      <c r="GZX58" s="1330"/>
      <c r="GZY58" s="1330"/>
      <c r="GZZ58" s="1330"/>
      <c r="HAA58" s="1330"/>
      <c r="HAB58" s="1330"/>
      <c r="HAC58" s="1330"/>
      <c r="HAD58" s="1330"/>
      <c r="HAE58" s="1330"/>
      <c r="HAF58" s="1330"/>
      <c r="HAG58" s="1330"/>
      <c r="HAH58" s="1330"/>
      <c r="HAI58" s="1330"/>
      <c r="HAJ58" s="1330"/>
      <c r="HAK58" s="1330"/>
      <c r="HAL58" s="1330"/>
      <c r="HAM58" s="1330"/>
      <c r="HAN58" s="1330"/>
      <c r="HAO58" s="1330"/>
      <c r="HAP58" s="1330"/>
      <c r="HAQ58" s="1330"/>
      <c r="HAR58" s="1330"/>
      <c r="HAS58" s="1330"/>
      <c r="HAT58" s="1330"/>
      <c r="HAU58" s="1330"/>
      <c r="HAV58" s="1330"/>
      <c r="HAW58" s="1330"/>
      <c r="HAX58" s="1330"/>
      <c r="HAY58" s="1330"/>
      <c r="HAZ58" s="1330"/>
      <c r="HBA58" s="1330"/>
      <c r="HBB58" s="1330"/>
      <c r="HBC58" s="1330"/>
      <c r="HBD58" s="1330"/>
      <c r="HBE58" s="1330"/>
      <c r="HBF58" s="1330"/>
      <c r="HBG58" s="1330"/>
      <c r="HBH58" s="1330"/>
      <c r="HBI58" s="1330"/>
      <c r="HBJ58" s="1330"/>
      <c r="HBK58" s="1330"/>
      <c r="HBL58" s="1330"/>
      <c r="HBM58" s="1330"/>
      <c r="HBN58" s="1330"/>
      <c r="HBO58" s="1330"/>
      <c r="HBP58" s="1330"/>
      <c r="HBQ58" s="1330"/>
      <c r="HBR58" s="1330"/>
      <c r="HBS58" s="1330"/>
      <c r="HBT58" s="1330"/>
      <c r="HBU58" s="1330"/>
      <c r="HBV58" s="1330"/>
      <c r="HBW58" s="1330"/>
      <c r="HBX58" s="1330"/>
      <c r="HBY58" s="1330"/>
      <c r="HBZ58" s="1330"/>
      <c r="HCA58" s="1330"/>
      <c r="HCB58" s="1330"/>
      <c r="HCC58" s="1330"/>
      <c r="HCD58" s="1330"/>
      <c r="HCE58" s="1330"/>
      <c r="HCF58" s="1330"/>
      <c r="HCG58" s="1330"/>
      <c r="HCH58" s="1330"/>
      <c r="HCI58" s="1330"/>
      <c r="HCJ58" s="1330"/>
      <c r="HCK58" s="1330"/>
      <c r="HCL58" s="1330"/>
      <c r="HCM58" s="1330"/>
      <c r="HCN58" s="1330"/>
      <c r="HCO58" s="1330"/>
      <c r="HCP58" s="1330"/>
      <c r="HCQ58" s="1330"/>
      <c r="HCR58" s="1330"/>
      <c r="HCS58" s="1330"/>
      <c r="HCT58" s="1330"/>
      <c r="HCU58" s="1330"/>
      <c r="HCV58" s="1330"/>
      <c r="HCW58" s="1330"/>
      <c r="HCX58" s="1330"/>
      <c r="HCY58" s="1330"/>
      <c r="HCZ58" s="1330"/>
      <c r="HDA58" s="1330"/>
      <c r="HDB58" s="1330"/>
      <c r="HDC58" s="1330"/>
      <c r="HDD58" s="1330"/>
      <c r="HDE58" s="1330"/>
      <c r="HDF58" s="1330"/>
      <c r="HDG58" s="1330"/>
      <c r="HDH58" s="1330"/>
      <c r="HDI58" s="1330"/>
      <c r="HDJ58" s="1330"/>
      <c r="HDK58" s="1330"/>
      <c r="HDL58" s="1330"/>
      <c r="HDM58" s="1330"/>
      <c r="HDN58" s="1330"/>
      <c r="HDO58" s="1330"/>
      <c r="HDP58" s="1330"/>
      <c r="HDQ58" s="1330"/>
      <c r="HDR58" s="1330"/>
      <c r="HDS58" s="1330"/>
      <c r="HDT58" s="1330"/>
      <c r="HDU58" s="1330"/>
      <c r="HDV58" s="1330"/>
      <c r="HDW58" s="1330"/>
      <c r="HDX58" s="1330"/>
      <c r="HDY58" s="1330"/>
      <c r="HDZ58" s="1330"/>
      <c r="HEA58" s="1330"/>
      <c r="HEB58" s="1330"/>
      <c r="HEC58" s="1330"/>
      <c r="HED58" s="1330"/>
      <c r="HEE58" s="1330"/>
      <c r="HEF58" s="1330"/>
      <c r="HEG58" s="1330"/>
      <c r="HEH58" s="1330"/>
      <c r="HEI58" s="1330"/>
      <c r="HEJ58" s="1330"/>
      <c r="HEK58" s="1330"/>
      <c r="HEL58" s="1330"/>
      <c r="HEM58" s="1330"/>
      <c r="HEN58" s="1330"/>
      <c r="HEO58" s="1330"/>
      <c r="HEP58" s="1330"/>
      <c r="HEQ58" s="1330"/>
      <c r="HER58" s="1330"/>
      <c r="HES58" s="1330"/>
      <c r="HET58" s="1330"/>
      <c r="HEU58" s="1330"/>
      <c r="HEV58" s="1330"/>
      <c r="HEW58" s="1330"/>
      <c r="HEX58" s="1330"/>
      <c r="HEY58" s="1330"/>
      <c r="HEZ58" s="1330"/>
      <c r="HFA58" s="1330"/>
      <c r="HFB58" s="1330"/>
      <c r="HFC58" s="1330"/>
      <c r="HFD58" s="1330"/>
      <c r="HFE58" s="1330"/>
      <c r="HFF58" s="1330"/>
      <c r="HFG58" s="1330"/>
      <c r="HFH58" s="1330"/>
      <c r="HFI58" s="1330"/>
      <c r="HFJ58" s="1330"/>
      <c r="HFK58" s="1330"/>
      <c r="HFL58" s="1330"/>
      <c r="HFM58" s="1330"/>
      <c r="HFN58" s="1330"/>
      <c r="HFO58" s="1330"/>
      <c r="HFP58" s="1330"/>
      <c r="HFQ58" s="1330"/>
      <c r="HFR58" s="1330"/>
      <c r="HFS58" s="1330"/>
      <c r="HFT58" s="1330"/>
      <c r="HFU58" s="1330"/>
      <c r="HFV58" s="1330"/>
      <c r="HFW58" s="1330"/>
      <c r="HFX58" s="1330"/>
      <c r="HFY58" s="1330"/>
      <c r="HFZ58" s="1330"/>
      <c r="HGA58" s="1330"/>
      <c r="HGB58" s="1330"/>
      <c r="HGC58" s="1330"/>
      <c r="HGD58" s="1330"/>
      <c r="HGE58" s="1330"/>
      <c r="HGF58" s="1330"/>
      <c r="HGG58" s="1330"/>
      <c r="HGH58" s="1330"/>
      <c r="HGI58" s="1330"/>
      <c r="HGJ58" s="1330"/>
      <c r="HGK58" s="1330"/>
      <c r="HGL58" s="1330"/>
      <c r="HGM58" s="1330"/>
      <c r="HGN58" s="1330"/>
      <c r="HGO58" s="1330"/>
      <c r="HGP58" s="1330"/>
      <c r="HGQ58" s="1330"/>
      <c r="HGR58" s="1330"/>
      <c r="HGS58" s="1330"/>
      <c r="HGT58" s="1330"/>
      <c r="HGU58" s="1330"/>
      <c r="HGV58" s="1330"/>
      <c r="HGW58" s="1330"/>
      <c r="HGX58" s="1330"/>
      <c r="HGY58" s="1330"/>
      <c r="HGZ58" s="1330"/>
      <c r="HHA58" s="1330"/>
      <c r="HHB58" s="1330"/>
      <c r="HHC58" s="1330"/>
      <c r="HHD58" s="1330"/>
      <c r="HHE58" s="1330"/>
      <c r="HHF58" s="1330"/>
      <c r="HHG58" s="1330"/>
      <c r="HHH58" s="1330"/>
      <c r="HHI58" s="1330"/>
      <c r="HHJ58" s="1330"/>
      <c r="HHK58" s="1330"/>
      <c r="HHL58" s="1330"/>
      <c r="HHM58" s="1330"/>
      <c r="HHN58" s="1330"/>
      <c r="HHO58" s="1330"/>
      <c r="HHP58" s="1330"/>
      <c r="HHQ58" s="1330"/>
      <c r="HHR58" s="1330"/>
      <c r="HHS58" s="1330"/>
      <c r="HHT58" s="1330"/>
      <c r="HHU58" s="1330"/>
      <c r="HHV58" s="1330"/>
      <c r="HHW58" s="1330"/>
      <c r="HHX58" s="1330"/>
      <c r="HHY58" s="1330"/>
      <c r="HHZ58" s="1330"/>
      <c r="HIA58" s="1330"/>
      <c r="HIB58" s="1330"/>
      <c r="HIC58" s="1330"/>
      <c r="HID58" s="1330"/>
      <c r="HIE58" s="1330"/>
      <c r="HIF58" s="1330"/>
      <c r="HIG58" s="1330"/>
      <c r="HIH58" s="1330"/>
      <c r="HII58" s="1330"/>
      <c r="HIJ58" s="1330"/>
      <c r="HIK58" s="1330"/>
      <c r="HIL58" s="1330"/>
      <c r="HIM58" s="1330"/>
      <c r="HIN58" s="1330"/>
      <c r="HIO58" s="1330"/>
      <c r="HIP58" s="1330"/>
      <c r="HIQ58" s="1330"/>
      <c r="HIR58" s="1330"/>
      <c r="HIS58" s="1330"/>
      <c r="HIT58" s="1330"/>
      <c r="HIU58" s="1330"/>
      <c r="HIV58" s="1330"/>
      <c r="HIW58" s="1330"/>
      <c r="HIX58" s="1330"/>
      <c r="HIY58" s="1330"/>
      <c r="HIZ58" s="1330"/>
      <c r="HJA58" s="1330"/>
      <c r="HJB58" s="1330"/>
      <c r="HJC58" s="1330"/>
      <c r="HJD58" s="1330"/>
      <c r="HJE58" s="1330"/>
      <c r="HJF58" s="1330"/>
      <c r="HJG58" s="1330"/>
      <c r="HJH58" s="1330"/>
      <c r="HJI58" s="1330"/>
      <c r="HJJ58" s="1330"/>
      <c r="HJK58" s="1330"/>
      <c r="HJL58" s="1330"/>
      <c r="HJM58" s="1330"/>
      <c r="HJN58" s="1330"/>
      <c r="HJO58" s="1330"/>
      <c r="HJP58" s="1330"/>
      <c r="HJQ58" s="1330"/>
      <c r="HJR58" s="1330"/>
      <c r="HJS58" s="1330"/>
      <c r="HJT58" s="1330"/>
      <c r="HJU58" s="1330"/>
      <c r="HJV58" s="1330"/>
      <c r="HJW58" s="1330"/>
      <c r="HJX58" s="1330"/>
      <c r="HJY58" s="1330"/>
      <c r="HJZ58" s="1330"/>
      <c r="HKA58" s="1330"/>
      <c r="HKB58" s="1330"/>
      <c r="HKC58" s="1330"/>
      <c r="HKD58" s="1330"/>
      <c r="HKE58" s="1330"/>
      <c r="HKF58" s="1330"/>
      <c r="HKG58" s="1330"/>
      <c r="HKH58" s="1330"/>
      <c r="HKI58" s="1330"/>
      <c r="HKJ58" s="1330"/>
      <c r="HKK58" s="1330"/>
      <c r="HKL58" s="1330"/>
      <c r="HKM58" s="1330"/>
      <c r="HKN58" s="1330"/>
      <c r="HKO58" s="1330"/>
      <c r="HKP58" s="1330"/>
      <c r="HKQ58" s="1330"/>
      <c r="HKR58" s="1330"/>
      <c r="HKS58" s="1330"/>
      <c r="HKT58" s="1330"/>
      <c r="HKU58" s="1330"/>
      <c r="HKV58" s="1330"/>
      <c r="HKW58" s="1330"/>
      <c r="HKX58" s="1330"/>
      <c r="HKY58" s="1330"/>
      <c r="HKZ58" s="1330"/>
      <c r="HLA58" s="1330"/>
      <c r="HLB58" s="1330"/>
      <c r="HLC58" s="1330"/>
      <c r="HLD58" s="1330"/>
      <c r="HLE58" s="1330"/>
      <c r="HLF58" s="1330"/>
      <c r="HLG58" s="1330"/>
      <c r="HLH58" s="1330"/>
      <c r="HLI58" s="1330"/>
      <c r="HLJ58" s="1330"/>
      <c r="HLK58" s="1330"/>
      <c r="HLL58" s="1330"/>
      <c r="HLM58" s="1330"/>
      <c r="HLN58" s="1330"/>
      <c r="HLO58" s="1330"/>
      <c r="HLP58" s="1330"/>
      <c r="HLQ58" s="1330"/>
      <c r="HLR58" s="1330"/>
      <c r="HLS58" s="1330"/>
      <c r="HLT58" s="1330"/>
      <c r="HLU58" s="1330"/>
      <c r="HLV58" s="1330"/>
      <c r="HLW58" s="1330"/>
      <c r="HLX58" s="1330"/>
      <c r="HLY58" s="1330"/>
      <c r="HLZ58" s="1330"/>
      <c r="HMA58" s="1330"/>
      <c r="HMB58" s="1330"/>
      <c r="HMC58" s="1330"/>
      <c r="HMD58" s="1330"/>
      <c r="HME58" s="1330"/>
      <c r="HMF58" s="1330"/>
      <c r="HMG58" s="1330"/>
      <c r="HMH58" s="1330"/>
      <c r="HMI58" s="1330"/>
      <c r="HMJ58" s="1330"/>
      <c r="HMK58" s="1330"/>
      <c r="HML58" s="1330"/>
      <c r="HMM58" s="1330"/>
      <c r="HMN58" s="1330"/>
      <c r="HMO58" s="1330"/>
      <c r="HMP58" s="1330"/>
      <c r="HMQ58" s="1330"/>
      <c r="HMR58" s="1330"/>
      <c r="HMS58" s="1330"/>
      <c r="HMT58" s="1330"/>
      <c r="HMU58" s="1330"/>
      <c r="HMV58" s="1330"/>
      <c r="HMW58" s="1330"/>
      <c r="HMX58" s="1330"/>
      <c r="HMY58" s="1330"/>
      <c r="HMZ58" s="1330"/>
      <c r="HNA58" s="1330"/>
      <c r="HNB58" s="1330"/>
      <c r="HNC58" s="1330"/>
      <c r="HND58" s="1330"/>
      <c r="HNE58" s="1330"/>
      <c r="HNF58" s="1330"/>
      <c r="HNG58" s="1330"/>
      <c r="HNH58" s="1330"/>
      <c r="HNI58" s="1330"/>
      <c r="HNJ58" s="1330"/>
      <c r="HNK58" s="1330"/>
      <c r="HNL58" s="1330"/>
      <c r="HNM58" s="1330"/>
      <c r="HNN58" s="1330"/>
      <c r="HNO58" s="1330"/>
      <c r="HNP58" s="1330"/>
      <c r="HNQ58" s="1330"/>
      <c r="HNR58" s="1330"/>
      <c r="HNS58" s="1330"/>
      <c r="HNT58" s="1330"/>
      <c r="HNU58" s="1330"/>
      <c r="HNV58" s="1330"/>
      <c r="HNW58" s="1330"/>
      <c r="HNX58" s="1330"/>
      <c r="HNY58" s="1330"/>
      <c r="HNZ58" s="1330"/>
      <c r="HOA58" s="1330"/>
      <c r="HOB58" s="1330"/>
      <c r="HOC58" s="1330"/>
      <c r="HOD58" s="1330"/>
      <c r="HOE58" s="1330"/>
      <c r="HOF58" s="1330"/>
      <c r="HOG58" s="1330"/>
      <c r="HOH58" s="1330"/>
      <c r="HOI58" s="1330"/>
      <c r="HOJ58" s="1330"/>
      <c r="HOK58" s="1330"/>
      <c r="HOL58" s="1330"/>
      <c r="HOM58" s="1330"/>
      <c r="HON58" s="1330"/>
      <c r="HOO58" s="1330"/>
      <c r="HOP58" s="1330"/>
      <c r="HOQ58" s="1330"/>
      <c r="HOR58" s="1330"/>
      <c r="HOS58" s="1330"/>
      <c r="HOT58" s="1330"/>
      <c r="HOU58" s="1330"/>
      <c r="HOV58" s="1330"/>
      <c r="HOW58" s="1330"/>
      <c r="HOX58" s="1330"/>
      <c r="HOY58" s="1330"/>
      <c r="HOZ58" s="1330"/>
      <c r="HPA58" s="1330"/>
      <c r="HPB58" s="1330"/>
      <c r="HPC58" s="1330"/>
      <c r="HPD58" s="1330"/>
      <c r="HPE58" s="1330"/>
      <c r="HPF58" s="1330"/>
      <c r="HPG58" s="1330"/>
      <c r="HPH58" s="1330"/>
      <c r="HPI58" s="1330"/>
      <c r="HPJ58" s="1330"/>
      <c r="HPK58" s="1330"/>
      <c r="HPL58" s="1330"/>
      <c r="HPM58" s="1330"/>
      <c r="HPN58" s="1330"/>
      <c r="HPO58" s="1330"/>
      <c r="HPP58" s="1330"/>
      <c r="HPQ58" s="1330"/>
      <c r="HPR58" s="1330"/>
      <c r="HPS58" s="1330"/>
      <c r="HPT58" s="1330"/>
      <c r="HPU58" s="1330"/>
      <c r="HPV58" s="1330"/>
      <c r="HPW58" s="1330"/>
      <c r="HPX58" s="1330"/>
      <c r="HPY58" s="1330"/>
      <c r="HPZ58" s="1330"/>
      <c r="HQA58" s="1330"/>
      <c r="HQB58" s="1330"/>
      <c r="HQC58" s="1330"/>
      <c r="HQD58" s="1330"/>
      <c r="HQE58" s="1330"/>
      <c r="HQF58" s="1330"/>
      <c r="HQG58" s="1330"/>
      <c r="HQH58" s="1330"/>
      <c r="HQI58" s="1330"/>
      <c r="HQJ58" s="1330"/>
      <c r="HQK58" s="1330"/>
      <c r="HQL58" s="1330"/>
      <c r="HQM58" s="1330"/>
      <c r="HQN58" s="1330"/>
      <c r="HQO58" s="1330"/>
      <c r="HQP58" s="1330"/>
      <c r="HQQ58" s="1330"/>
      <c r="HQR58" s="1330"/>
      <c r="HQS58" s="1330"/>
      <c r="HQT58" s="1330"/>
      <c r="HQU58" s="1330"/>
      <c r="HQV58" s="1330"/>
      <c r="HQW58" s="1330"/>
      <c r="HQX58" s="1330"/>
      <c r="HQY58" s="1330"/>
      <c r="HQZ58" s="1330"/>
      <c r="HRA58" s="1330"/>
      <c r="HRB58" s="1330"/>
      <c r="HRC58" s="1330"/>
      <c r="HRD58" s="1330"/>
      <c r="HRE58" s="1330"/>
      <c r="HRF58" s="1330"/>
      <c r="HRG58" s="1330"/>
      <c r="HRH58" s="1330"/>
      <c r="HRI58" s="1330"/>
      <c r="HRJ58" s="1330"/>
      <c r="HRK58" s="1330"/>
      <c r="HRL58" s="1330"/>
      <c r="HRM58" s="1330"/>
      <c r="HRN58" s="1330"/>
      <c r="HRO58" s="1330"/>
      <c r="HRP58" s="1330"/>
      <c r="HRQ58" s="1330"/>
      <c r="HRR58" s="1330"/>
      <c r="HRS58" s="1330"/>
      <c r="HRT58" s="1330"/>
      <c r="HRU58" s="1330"/>
      <c r="HRV58" s="1330"/>
      <c r="HRW58" s="1330"/>
      <c r="HRX58" s="1330"/>
      <c r="HRY58" s="1330"/>
      <c r="HRZ58" s="1330"/>
      <c r="HSA58" s="1330"/>
      <c r="HSB58" s="1330"/>
      <c r="HSC58" s="1330"/>
      <c r="HSD58" s="1330"/>
      <c r="HSE58" s="1330"/>
      <c r="HSF58" s="1330"/>
      <c r="HSG58" s="1330"/>
      <c r="HSH58" s="1330"/>
      <c r="HSI58" s="1330"/>
      <c r="HSJ58" s="1330"/>
      <c r="HSK58" s="1330"/>
      <c r="HSL58" s="1330"/>
      <c r="HSM58" s="1330"/>
      <c r="HSN58" s="1330"/>
      <c r="HSO58" s="1330"/>
      <c r="HSP58" s="1330"/>
      <c r="HSQ58" s="1330"/>
      <c r="HSR58" s="1330"/>
      <c r="HSS58" s="1330"/>
      <c r="HST58" s="1330"/>
      <c r="HSU58" s="1330"/>
      <c r="HSV58" s="1330"/>
      <c r="HSW58" s="1330"/>
      <c r="HSX58" s="1330"/>
      <c r="HSY58" s="1330"/>
      <c r="HSZ58" s="1330"/>
      <c r="HTA58" s="1330"/>
      <c r="HTB58" s="1330"/>
      <c r="HTC58" s="1330"/>
      <c r="HTD58" s="1330"/>
      <c r="HTE58" s="1330"/>
      <c r="HTF58" s="1330"/>
      <c r="HTG58" s="1330"/>
      <c r="HTH58" s="1330"/>
      <c r="HTI58" s="1330"/>
      <c r="HTJ58" s="1330"/>
      <c r="HTK58" s="1330"/>
      <c r="HTL58" s="1330"/>
      <c r="HTM58" s="1330"/>
      <c r="HTN58" s="1330"/>
      <c r="HTO58" s="1330"/>
      <c r="HTP58" s="1330"/>
      <c r="HTQ58" s="1330"/>
      <c r="HTR58" s="1330"/>
      <c r="HTS58" s="1330"/>
      <c r="HTT58" s="1330"/>
      <c r="HTU58" s="1330"/>
      <c r="HTV58" s="1330"/>
      <c r="HTW58" s="1330"/>
      <c r="HTX58" s="1330"/>
      <c r="HTY58" s="1330"/>
      <c r="HTZ58" s="1330"/>
      <c r="HUA58" s="1330"/>
      <c r="HUB58" s="1330"/>
      <c r="HUC58" s="1330"/>
      <c r="HUD58" s="1330"/>
      <c r="HUE58" s="1330"/>
      <c r="HUF58" s="1330"/>
      <c r="HUG58" s="1330"/>
      <c r="HUH58" s="1330"/>
      <c r="HUI58" s="1330"/>
      <c r="HUJ58" s="1330"/>
      <c r="HUK58" s="1330"/>
      <c r="HUL58" s="1330"/>
      <c r="HUM58" s="1330"/>
      <c r="HUN58" s="1330"/>
      <c r="HUO58" s="1330"/>
      <c r="HUP58" s="1330"/>
      <c r="HUQ58" s="1330"/>
      <c r="HUR58" s="1330"/>
      <c r="HUS58" s="1330"/>
      <c r="HUT58" s="1330"/>
      <c r="HUU58" s="1330"/>
      <c r="HUV58" s="1330"/>
      <c r="HUW58" s="1330"/>
      <c r="HUX58" s="1330"/>
      <c r="HUY58" s="1330"/>
      <c r="HUZ58" s="1330"/>
      <c r="HVA58" s="1330"/>
      <c r="HVB58" s="1330"/>
      <c r="HVC58" s="1330"/>
      <c r="HVD58" s="1330"/>
      <c r="HVE58" s="1330"/>
      <c r="HVF58" s="1330"/>
      <c r="HVG58" s="1330"/>
      <c r="HVH58" s="1330"/>
      <c r="HVI58" s="1330"/>
      <c r="HVJ58" s="1330"/>
      <c r="HVK58" s="1330"/>
      <c r="HVL58" s="1330"/>
      <c r="HVM58" s="1330"/>
      <c r="HVN58" s="1330"/>
      <c r="HVO58" s="1330"/>
      <c r="HVP58" s="1330"/>
      <c r="HVQ58" s="1330"/>
      <c r="HVR58" s="1330"/>
      <c r="HVS58" s="1330"/>
      <c r="HVT58" s="1330"/>
      <c r="HVU58" s="1330"/>
      <c r="HVV58" s="1330"/>
      <c r="HVW58" s="1330"/>
      <c r="HVX58" s="1330"/>
      <c r="HVY58" s="1330"/>
      <c r="HVZ58" s="1330"/>
      <c r="HWA58" s="1330"/>
      <c r="HWB58" s="1330"/>
      <c r="HWC58" s="1330"/>
      <c r="HWD58" s="1330"/>
      <c r="HWE58" s="1330"/>
      <c r="HWF58" s="1330"/>
      <c r="HWG58" s="1330"/>
      <c r="HWH58" s="1330"/>
      <c r="HWI58" s="1330"/>
      <c r="HWJ58" s="1330"/>
      <c r="HWK58" s="1330"/>
      <c r="HWL58" s="1330"/>
      <c r="HWM58" s="1330"/>
      <c r="HWN58" s="1330"/>
      <c r="HWO58" s="1330"/>
      <c r="HWP58" s="1330"/>
      <c r="HWQ58" s="1330"/>
      <c r="HWR58" s="1330"/>
      <c r="HWS58" s="1330"/>
      <c r="HWT58" s="1330"/>
      <c r="HWU58" s="1330"/>
      <c r="HWV58" s="1330"/>
      <c r="HWW58" s="1330"/>
      <c r="HWX58" s="1330"/>
      <c r="HWY58" s="1330"/>
      <c r="HWZ58" s="1330"/>
      <c r="HXA58" s="1330"/>
      <c r="HXB58" s="1330"/>
      <c r="HXC58" s="1330"/>
      <c r="HXD58" s="1330"/>
      <c r="HXE58" s="1330"/>
      <c r="HXF58" s="1330"/>
      <c r="HXG58" s="1330"/>
      <c r="HXH58" s="1330"/>
      <c r="HXI58" s="1330"/>
      <c r="HXJ58" s="1330"/>
      <c r="HXK58" s="1330"/>
      <c r="HXL58" s="1330"/>
      <c r="HXM58" s="1330"/>
      <c r="HXN58" s="1330"/>
      <c r="HXO58" s="1330"/>
      <c r="HXP58" s="1330"/>
      <c r="HXQ58" s="1330"/>
      <c r="HXR58" s="1330"/>
      <c r="HXS58" s="1330"/>
      <c r="HXT58" s="1330"/>
      <c r="HXU58" s="1330"/>
      <c r="HXV58" s="1330"/>
      <c r="HXW58" s="1330"/>
      <c r="HXX58" s="1330"/>
      <c r="HXY58" s="1330"/>
      <c r="HXZ58" s="1330"/>
      <c r="HYA58" s="1330"/>
      <c r="HYB58" s="1330"/>
      <c r="HYC58" s="1330"/>
      <c r="HYD58" s="1330"/>
      <c r="HYE58" s="1330"/>
      <c r="HYF58" s="1330"/>
      <c r="HYG58" s="1330"/>
      <c r="HYH58" s="1330"/>
      <c r="HYI58" s="1330"/>
      <c r="HYJ58" s="1330"/>
      <c r="HYK58" s="1330"/>
      <c r="HYL58" s="1330"/>
      <c r="HYM58" s="1330"/>
      <c r="HYN58" s="1330"/>
      <c r="HYO58" s="1330"/>
      <c r="HYP58" s="1330"/>
      <c r="HYQ58" s="1330"/>
      <c r="HYR58" s="1330"/>
      <c r="HYS58" s="1330"/>
      <c r="HYT58" s="1330"/>
      <c r="HYU58" s="1330"/>
      <c r="HYV58" s="1330"/>
      <c r="HYW58" s="1330"/>
      <c r="HYX58" s="1330"/>
      <c r="HYY58" s="1330"/>
      <c r="HYZ58" s="1330"/>
      <c r="HZA58" s="1330"/>
      <c r="HZB58" s="1330"/>
      <c r="HZC58" s="1330"/>
      <c r="HZD58" s="1330"/>
      <c r="HZE58" s="1330"/>
      <c r="HZF58" s="1330"/>
      <c r="HZG58" s="1330"/>
      <c r="HZH58" s="1330"/>
      <c r="HZI58" s="1330"/>
      <c r="HZJ58" s="1330"/>
      <c r="HZK58" s="1330"/>
      <c r="HZL58" s="1330"/>
      <c r="HZM58" s="1330"/>
      <c r="HZN58" s="1330"/>
      <c r="HZO58" s="1330"/>
      <c r="HZP58" s="1330"/>
      <c r="HZQ58" s="1330"/>
      <c r="HZR58" s="1330"/>
      <c r="HZS58" s="1330"/>
      <c r="HZT58" s="1330"/>
      <c r="HZU58" s="1330"/>
      <c r="HZV58" s="1330"/>
      <c r="HZW58" s="1330"/>
      <c r="HZX58" s="1330"/>
      <c r="HZY58" s="1330"/>
      <c r="HZZ58" s="1330"/>
      <c r="IAA58" s="1330"/>
      <c r="IAB58" s="1330"/>
      <c r="IAC58" s="1330"/>
      <c r="IAD58" s="1330"/>
      <c r="IAE58" s="1330"/>
      <c r="IAF58" s="1330"/>
      <c r="IAG58" s="1330"/>
      <c r="IAH58" s="1330"/>
      <c r="IAI58" s="1330"/>
      <c r="IAJ58" s="1330"/>
      <c r="IAK58" s="1330"/>
      <c r="IAL58" s="1330"/>
      <c r="IAM58" s="1330"/>
      <c r="IAN58" s="1330"/>
      <c r="IAO58" s="1330"/>
      <c r="IAP58" s="1330"/>
      <c r="IAQ58" s="1330"/>
      <c r="IAR58" s="1330"/>
      <c r="IAS58" s="1330"/>
      <c r="IAT58" s="1330"/>
      <c r="IAU58" s="1330"/>
      <c r="IAV58" s="1330"/>
      <c r="IAW58" s="1330"/>
      <c r="IAX58" s="1330"/>
      <c r="IAY58" s="1330"/>
      <c r="IAZ58" s="1330"/>
      <c r="IBA58" s="1330"/>
      <c r="IBB58" s="1330"/>
      <c r="IBC58" s="1330"/>
      <c r="IBD58" s="1330"/>
      <c r="IBE58" s="1330"/>
      <c r="IBF58" s="1330"/>
      <c r="IBG58" s="1330"/>
      <c r="IBH58" s="1330"/>
      <c r="IBI58" s="1330"/>
      <c r="IBJ58" s="1330"/>
      <c r="IBK58" s="1330"/>
      <c r="IBL58" s="1330"/>
      <c r="IBM58" s="1330"/>
      <c r="IBN58" s="1330"/>
      <c r="IBO58" s="1330"/>
      <c r="IBP58" s="1330"/>
      <c r="IBQ58" s="1330"/>
      <c r="IBR58" s="1330"/>
      <c r="IBS58" s="1330"/>
      <c r="IBT58" s="1330"/>
      <c r="IBU58" s="1330"/>
      <c r="IBV58" s="1330"/>
      <c r="IBW58" s="1330"/>
      <c r="IBX58" s="1330"/>
      <c r="IBY58" s="1330"/>
      <c r="IBZ58" s="1330"/>
      <c r="ICA58" s="1330"/>
      <c r="ICB58" s="1330"/>
      <c r="ICC58" s="1330"/>
      <c r="ICD58" s="1330"/>
      <c r="ICE58" s="1330"/>
      <c r="ICF58" s="1330"/>
      <c r="ICG58" s="1330"/>
      <c r="ICH58" s="1330"/>
      <c r="ICI58" s="1330"/>
      <c r="ICJ58" s="1330"/>
      <c r="ICK58" s="1330"/>
      <c r="ICL58" s="1330"/>
      <c r="ICM58" s="1330"/>
      <c r="ICN58" s="1330"/>
      <c r="ICO58" s="1330"/>
      <c r="ICP58" s="1330"/>
      <c r="ICQ58" s="1330"/>
      <c r="ICR58" s="1330"/>
      <c r="ICS58" s="1330"/>
      <c r="ICT58" s="1330"/>
      <c r="ICU58" s="1330"/>
      <c r="ICV58" s="1330"/>
      <c r="ICW58" s="1330"/>
      <c r="ICX58" s="1330"/>
      <c r="ICY58" s="1330"/>
      <c r="ICZ58" s="1330"/>
      <c r="IDA58" s="1330"/>
      <c r="IDB58" s="1330"/>
      <c r="IDC58" s="1330"/>
      <c r="IDD58" s="1330"/>
      <c r="IDE58" s="1330"/>
      <c r="IDF58" s="1330"/>
      <c r="IDG58" s="1330"/>
      <c r="IDH58" s="1330"/>
      <c r="IDI58" s="1330"/>
      <c r="IDJ58" s="1330"/>
      <c r="IDK58" s="1330"/>
      <c r="IDL58" s="1330"/>
      <c r="IDM58" s="1330"/>
      <c r="IDN58" s="1330"/>
      <c r="IDO58" s="1330"/>
      <c r="IDP58" s="1330"/>
      <c r="IDQ58" s="1330"/>
      <c r="IDR58" s="1330"/>
      <c r="IDS58" s="1330"/>
      <c r="IDT58" s="1330"/>
      <c r="IDU58" s="1330"/>
      <c r="IDV58" s="1330"/>
      <c r="IDW58" s="1330"/>
      <c r="IDX58" s="1330"/>
      <c r="IDY58" s="1330"/>
      <c r="IDZ58" s="1330"/>
      <c r="IEA58" s="1330"/>
      <c r="IEB58" s="1330"/>
      <c r="IEC58" s="1330"/>
      <c r="IED58" s="1330"/>
      <c r="IEE58" s="1330"/>
      <c r="IEF58" s="1330"/>
      <c r="IEG58" s="1330"/>
      <c r="IEH58" s="1330"/>
      <c r="IEI58" s="1330"/>
      <c r="IEJ58" s="1330"/>
      <c r="IEK58" s="1330"/>
      <c r="IEL58" s="1330"/>
      <c r="IEM58" s="1330"/>
      <c r="IEN58" s="1330"/>
      <c r="IEO58" s="1330"/>
      <c r="IEP58" s="1330"/>
      <c r="IEQ58" s="1330"/>
      <c r="IER58" s="1330"/>
      <c r="IES58" s="1330"/>
      <c r="IET58" s="1330"/>
      <c r="IEU58" s="1330"/>
      <c r="IEV58" s="1330"/>
      <c r="IEW58" s="1330"/>
      <c r="IEX58" s="1330"/>
      <c r="IEY58" s="1330"/>
      <c r="IEZ58" s="1330"/>
      <c r="IFA58" s="1330"/>
      <c r="IFB58" s="1330"/>
      <c r="IFC58" s="1330"/>
      <c r="IFD58" s="1330"/>
      <c r="IFE58" s="1330"/>
      <c r="IFF58" s="1330"/>
      <c r="IFG58" s="1330"/>
      <c r="IFH58" s="1330"/>
      <c r="IFI58" s="1330"/>
      <c r="IFJ58" s="1330"/>
      <c r="IFK58" s="1330"/>
      <c r="IFL58" s="1330"/>
      <c r="IFM58" s="1330"/>
      <c r="IFN58" s="1330"/>
      <c r="IFO58" s="1330"/>
      <c r="IFP58" s="1330"/>
      <c r="IFQ58" s="1330"/>
      <c r="IFR58" s="1330"/>
      <c r="IFS58" s="1330"/>
      <c r="IFT58" s="1330"/>
      <c r="IFU58" s="1330"/>
      <c r="IFV58" s="1330"/>
      <c r="IFW58" s="1330"/>
      <c r="IFX58" s="1330"/>
      <c r="IFY58" s="1330"/>
      <c r="IFZ58" s="1330"/>
      <c r="IGA58" s="1330"/>
      <c r="IGB58" s="1330"/>
      <c r="IGC58" s="1330"/>
      <c r="IGD58" s="1330"/>
      <c r="IGE58" s="1330"/>
      <c r="IGF58" s="1330"/>
      <c r="IGG58" s="1330"/>
      <c r="IGH58" s="1330"/>
      <c r="IGI58" s="1330"/>
      <c r="IGJ58" s="1330"/>
      <c r="IGK58" s="1330"/>
      <c r="IGL58" s="1330"/>
      <c r="IGM58" s="1330"/>
      <c r="IGN58" s="1330"/>
      <c r="IGO58" s="1330"/>
      <c r="IGP58" s="1330"/>
      <c r="IGQ58" s="1330"/>
      <c r="IGR58" s="1330"/>
      <c r="IGS58" s="1330"/>
      <c r="IGT58" s="1330"/>
      <c r="IGU58" s="1330"/>
      <c r="IGV58" s="1330"/>
      <c r="IGW58" s="1330"/>
      <c r="IGX58" s="1330"/>
      <c r="IGY58" s="1330"/>
      <c r="IGZ58" s="1330"/>
      <c r="IHA58" s="1330"/>
      <c r="IHB58" s="1330"/>
      <c r="IHC58" s="1330"/>
      <c r="IHD58" s="1330"/>
      <c r="IHE58" s="1330"/>
      <c r="IHF58" s="1330"/>
      <c r="IHG58" s="1330"/>
      <c r="IHH58" s="1330"/>
      <c r="IHI58" s="1330"/>
      <c r="IHJ58" s="1330"/>
      <c r="IHK58" s="1330"/>
      <c r="IHL58" s="1330"/>
      <c r="IHM58" s="1330"/>
      <c r="IHN58" s="1330"/>
      <c r="IHO58" s="1330"/>
      <c r="IHP58" s="1330"/>
      <c r="IHQ58" s="1330"/>
      <c r="IHR58" s="1330"/>
      <c r="IHS58" s="1330"/>
      <c r="IHT58" s="1330"/>
      <c r="IHU58" s="1330"/>
      <c r="IHV58" s="1330"/>
      <c r="IHW58" s="1330"/>
      <c r="IHX58" s="1330"/>
      <c r="IHY58" s="1330"/>
      <c r="IHZ58" s="1330"/>
      <c r="IIA58" s="1330"/>
      <c r="IIB58" s="1330"/>
      <c r="IIC58" s="1330"/>
      <c r="IID58" s="1330"/>
      <c r="IIE58" s="1330"/>
      <c r="IIF58" s="1330"/>
      <c r="IIG58" s="1330"/>
      <c r="IIH58" s="1330"/>
      <c r="III58" s="1330"/>
      <c r="IIJ58" s="1330"/>
      <c r="IIK58" s="1330"/>
      <c r="IIL58" s="1330"/>
      <c r="IIM58" s="1330"/>
      <c r="IIN58" s="1330"/>
      <c r="IIO58" s="1330"/>
      <c r="IIP58" s="1330"/>
      <c r="IIQ58" s="1330"/>
      <c r="IIR58" s="1330"/>
      <c r="IIS58" s="1330"/>
      <c r="IIT58" s="1330"/>
      <c r="IIU58" s="1330"/>
      <c r="IIV58" s="1330"/>
      <c r="IIW58" s="1330"/>
      <c r="IIX58" s="1330"/>
      <c r="IIY58" s="1330"/>
      <c r="IIZ58" s="1330"/>
      <c r="IJA58" s="1330"/>
      <c r="IJB58" s="1330"/>
      <c r="IJC58" s="1330"/>
      <c r="IJD58" s="1330"/>
      <c r="IJE58" s="1330"/>
      <c r="IJF58" s="1330"/>
      <c r="IJG58" s="1330"/>
      <c r="IJH58" s="1330"/>
      <c r="IJI58" s="1330"/>
      <c r="IJJ58" s="1330"/>
      <c r="IJK58" s="1330"/>
      <c r="IJL58" s="1330"/>
      <c r="IJM58" s="1330"/>
      <c r="IJN58" s="1330"/>
      <c r="IJO58" s="1330"/>
      <c r="IJP58" s="1330"/>
      <c r="IJQ58" s="1330"/>
      <c r="IJR58" s="1330"/>
      <c r="IJS58" s="1330"/>
      <c r="IJT58" s="1330"/>
      <c r="IJU58" s="1330"/>
      <c r="IJV58" s="1330"/>
      <c r="IJW58" s="1330"/>
      <c r="IJX58" s="1330"/>
      <c r="IJY58" s="1330"/>
      <c r="IJZ58" s="1330"/>
      <c r="IKA58" s="1330"/>
      <c r="IKB58" s="1330"/>
      <c r="IKC58" s="1330"/>
      <c r="IKD58" s="1330"/>
      <c r="IKE58" s="1330"/>
      <c r="IKF58" s="1330"/>
      <c r="IKG58" s="1330"/>
      <c r="IKH58" s="1330"/>
      <c r="IKI58" s="1330"/>
      <c r="IKJ58" s="1330"/>
      <c r="IKK58" s="1330"/>
      <c r="IKL58" s="1330"/>
      <c r="IKM58" s="1330"/>
      <c r="IKN58" s="1330"/>
      <c r="IKO58" s="1330"/>
      <c r="IKP58" s="1330"/>
      <c r="IKQ58" s="1330"/>
      <c r="IKR58" s="1330"/>
      <c r="IKS58" s="1330"/>
      <c r="IKT58" s="1330"/>
      <c r="IKU58" s="1330"/>
      <c r="IKV58" s="1330"/>
      <c r="IKW58" s="1330"/>
      <c r="IKX58" s="1330"/>
      <c r="IKY58" s="1330"/>
      <c r="IKZ58" s="1330"/>
      <c r="ILA58" s="1330"/>
      <c r="ILB58" s="1330"/>
      <c r="ILC58" s="1330"/>
      <c r="ILD58" s="1330"/>
      <c r="ILE58" s="1330"/>
      <c r="ILF58" s="1330"/>
      <c r="ILG58" s="1330"/>
      <c r="ILH58" s="1330"/>
      <c r="ILI58" s="1330"/>
      <c r="ILJ58" s="1330"/>
      <c r="ILK58" s="1330"/>
      <c r="ILL58" s="1330"/>
      <c r="ILM58" s="1330"/>
      <c r="ILN58" s="1330"/>
      <c r="ILO58" s="1330"/>
      <c r="ILP58" s="1330"/>
      <c r="ILQ58" s="1330"/>
      <c r="ILR58" s="1330"/>
      <c r="ILS58" s="1330"/>
      <c r="ILT58" s="1330"/>
      <c r="ILU58" s="1330"/>
      <c r="ILV58" s="1330"/>
      <c r="ILW58" s="1330"/>
      <c r="ILX58" s="1330"/>
      <c r="ILY58" s="1330"/>
      <c r="ILZ58" s="1330"/>
      <c r="IMA58" s="1330"/>
      <c r="IMB58" s="1330"/>
      <c r="IMC58" s="1330"/>
      <c r="IMD58" s="1330"/>
      <c r="IME58" s="1330"/>
      <c r="IMF58" s="1330"/>
      <c r="IMG58" s="1330"/>
      <c r="IMH58" s="1330"/>
      <c r="IMI58" s="1330"/>
      <c r="IMJ58" s="1330"/>
      <c r="IMK58" s="1330"/>
      <c r="IML58" s="1330"/>
      <c r="IMM58" s="1330"/>
      <c r="IMN58" s="1330"/>
      <c r="IMO58" s="1330"/>
      <c r="IMP58" s="1330"/>
      <c r="IMQ58" s="1330"/>
      <c r="IMR58" s="1330"/>
      <c r="IMS58" s="1330"/>
      <c r="IMT58" s="1330"/>
      <c r="IMU58" s="1330"/>
      <c r="IMV58" s="1330"/>
      <c r="IMW58" s="1330"/>
      <c r="IMX58" s="1330"/>
      <c r="IMY58" s="1330"/>
      <c r="IMZ58" s="1330"/>
      <c r="INA58" s="1330"/>
      <c r="INB58" s="1330"/>
      <c r="INC58" s="1330"/>
      <c r="IND58" s="1330"/>
      <c r="INE58" s="1330"/>
      <c r="INF58" s="1330"/>
      <c r="ING58" s="1330"/>
      <c r="INH58" s="1330"/>
      <c r="INI58" s="1330"/>
      <c r="INJ58" s="1330"/>
      <c r="INK58" s="1330"/>
      <c r="INL58" s="1330"/>
      <c r="INM58" s="1330"/>
      <c r="INN58" s="1330"/>
      <c r="INO58" s="1330"/>
      <c r="INP58" s="1330"/>
      <c r="INQ58" s="1330"/>
      <c r="INR58" s="1330"/>
      <c r="INS58" s="1330"/>
      <c r="INT58" s="1330"/>
      <c r="INU58" s="1330"/>
      <c r="INV58" s="1330"/>
      <c r="INW58" s="1330"/>
      <c r="INX58" s="1330"/>
      <c r="INY58" s="1330"/>
      <c r="INZ58" s="1330"/>
      <c r="IOA58" s="1330"/>
      <c r="IOB58" s="1330"/>
      <c r="IOC58" s="1330"/>
      <c r="IOD58" s="1330"/>
      <c r="IOE58" s="1330"/>
      <c r="IOF58" s="1330"/>
      <c r="IOG58" s="1330"/>
      <c r="IOH58" s="1330"/>
      <c r="IOI58" s="1330"/>
      <c r="IOJ58" s="1330"/>
      <c r="IOK58" s="1330"/>
      <c r="IOL58" s="1330"/>
      <c r="IOM58" s="1330"/>
      <c r="ION58" s="1330"/>
      <c r="IOO58" s="1330"/>
      <c r="IOP58" s="1330"/>
      <c r="IOQ58" s="1330"/>
      <c r="IOR58" s="1330"/>
      <c r="IOS58" s="1330"/>
      <c r="IOT58" s="1330"/>
      <c r="IOU58" s="1330"/>
      <c r="IOV58" s="1330"/>
      <c r="IOW58" s="1330"/>
      <c r="IOX58" s="1330"/>
      <c r="IOY58" s="1330"/>
      <c r="IOZ58" s="1330"/>
      <c r="IPA58" s="1330"/>
      <c r="IPB58" s="1330"/>
      <c r="IPC58" s="1330"/>
      <c r="IPD58" s="1330"/>
      <c r="IPE58" s="1330"/>
      <c r="IPF58" s="1330"/>
      <c r="IPG58" s="1330"/>
      <c r="IPH58" s="1330"/>
      <c r="IPI58" s="1330"/>
      <c r="IPJ58" s="1330"/>
      <c r="IPK58" s="1330"/>
      <c r="IPL58" s="1330"/>
      <c r="IPM58" s="1330"/>
      <c r="IPN58" s="1330"/>
      <c r="IPO58" s="1330"/>
      <c r="IPP58" s="1330"/>
      <c r="IPQ58" s="1330"/>
      <c r="IPR58" s="1330"/>
      <c r="IPS58" s="1330"/>
      <c r="IPT58" s="1330"/>
      <c r="IPU58" s="1330"/>
      <c r="IPV58" s="1330"/>
      <c r="IPW58" s="1330"/>
      <c r="IPX58" s="1330"/>
      <c r="IPY58" s="1330"/>
      <c r="IPZ58" s="1330"/>
      <c r="IQA58" s="1330"/>
      <c r="IQB58" s="1330"/>
      <c r="IQC58" s="1330"/>
      <c r="IQD58" s="1330"/>
      <c r="IQE58" s="1330"/>
      <c r="IQF58" s="1330"/>
      <c r="IQG58" s="1330"/>
      <c r="IQH58" s="1330"/>
      <c r="IQI58" s="1330"/>
      <c r="IQJ58" s="1330"/>
      <c r="IQK58" s="1330"/>
      <c r="IQL58" s="1330"/>
      <c r="IQM58" s="1330"/>
      <c r="IQN58" s="1330"/>
      <c r="IQO58" s="1330"/>
      <c r="IQP58" s="1330"/>
      <c r="IQQ58" s="1330"/>
      <c r="IQR58" s="1330"/>
      <c r="IQS58" s="1330"/>
      <c r="IQT58" s="1330"/>
      <c r="IQU58" s="1330"/>
      <c r="IQV58" s="1330"/>
      <c r="IQW58" s="1330"/>
      <c r="IQX58" s="1330"/>
      <c r="IQY58" s="1330"/>
      <c r="IQZ58" s="1330"/>
      <c r="IRA58" s="1330"/>
      <c r="IRB58" s="1330"/>
      <c r="IRC58" s="1330"/>
      <c r="IRD58" s="1330"/>
      <c r="IRE58" s="1330"/>
      <c r="IRF58" s="1330"/>
      <c r="IRG58" s="1330"/>
      <c r="IRH58" s="1330"/>
      <c r="IRI58" s="1330"/>
      <c r="IRJ58" s="1330"/>
      <c r="IRK58" s="1330"/>
      <c r="IRL58" s="1330"/>
      <c r="IRM58" s="1330"/>
      <c r="IRN58" s="1330"/>
      <c r="IRO58" s="1330"/>
      <c r="IRP58" s="1330"/>
      <c r="IRQ58" s="1330"/>
      <c r="IRR58" s="1330"/>
      <c r="IRS58" s="1330"/>
      <c r="IRT58" s="1330"/>
      <c r="IRU58" s="1330"/>
      <c r="IRV58" s="1330"/>
      <c r="IRW58" s="1330"/>
      <c r="IRX58" s="1330"/>
      <c r="IRY58" s="1330"/>
      <c r="IRZ58" s="1330"/>
      <c r="ISA58" s="1330"/>
      <c r="ISB58" s="1330"/>
      <c r="ISC58" s="1330"/>
      <c r="ISD58" s="1330"/>
      <c r="ISE58" s="1330"/>
      <c r="ISF58" s="1330"/>
      <c r="ISG58" s="1330"/>
      <c r="ISH58" s="1330"/>
      <c r="ISI58" s="1330"/>
      <c r="ISJ58" s="1330"/>
      <c r="ISK58" s="1330"/>
      <c r="ISL58" s="1330"/>
      <c r="ISM58" s="1330"/>
      <c r="ISN58" s="1330"/>
      <c r="ISO58" s="1330"/>
      <c r="ISP58" s="1330"/>
      <c r="ISQ58" s="1330"/>
      <c r="ISR58" s="1330"/>
      <c r="ISS58" s="1330"/>
      <c r="IST58" s="1330"/>
      <c r="ISU58" s="1330"/>
      <c r="ISV58" s="1330"/>
      <c r="ISW58" s="1330"/>
      <c r="ISX58" s="1330"/>
      <c r="ISY58" s="1330"/>
      <c r="ISZ58" s="1330"/>
      <c r="ITA58" s="1330"/>
      <c r="ITB58" s="1330"/>
      <c r="ITC58" s="1330"/>
      <c r="ITD58" s="1330"/>
      <c r="ITE58" s="1330"/>
      <c r="ITF58" s="1330"/>
      <c r="ITG58" s="1330"/>
      <c r="ITH58" s="1330"/>
      <c r="ITI58" s="1330"/>
      <c r="ITJ58" s="1330"/>
      <c r="ITK58" s="1330"/>
      <c r="ITL58" s="1330"/>
      <c r="ITM58" s="1330"/>
      <c r="ITN58" s="1330"/>
      <c r="ITO58" s="1330"/>
      <c r="ITP58" s="1330"/>
      <c r="ITQ58" s="1330"/>
      <c r="ITR58" s="1330"/>
      <c r="ITS58" s="1330"/>
      <c r="ITT58" s="1330"/>
      <c r="ITU58" s="1330"/>
      <c r="ITV58" s="1330"/>
      <c r="ITW58" s="1330"/>
      <c r="ITX58" s="1330"/>
      <c r="ITY58" s="1330"/>
      <c r="ITZ58" s="1330"/>
      <c r="IUA58" s="1330"/>
      <c r="IUB58" s="1330"/>
      <c r="IUC58" s="1330"/>
      <c r="IUD58" s="1330"/>
      <c r="IUE58" s="1330"/>
      <c r="IUF58" s="1330"/>
      <c r="IUG58" s="1330"/>
      <c r="IUH58" s="1330"/>
      <c r="IUI58" s="1330"/>
      <c r="IUJ58" s="1330"/>
      <c r="IUK58" s="1330"/>
      <c r="IUL58" s="1330"/>
      <c r="IUM58" s="1330"/>
      <c r="IUN58" s="1330"/>
      <c r="IUO58" s="1330"/>
      <c r="IUP58" s="1330"/>
      <c r="IUQ58" s="1330"/>
      <c r="IUR58" s="1330"/>
      <c r="IUS58" s="1330"/>
      <c r="IUT58" s="1330"/>
      <c r="IUU58" s="1330"/>
      <c r="IUV58" s="1330"/>
      <c r="IUW58" s="1330"/>
      <c r="IUX58" s="1330"/>
      <c r="IUY58" s="1330"/>
      <c r="IUZ58" s="1330"/>
      <c r="IVA58" s="1330"/>
      <c r="IVB58" s="1330"/>
      <c r="IVC58" s="1330"/>
      <c r="IVD58" s="1330"/>
      <c r="IVE58" s="1330"/>
      <c r="IVF58" s="1330"/>
      <c r="IVG58" s="1330"/>
      <c r="IVH58" s="1330"/>
      <c r="IVI58" s="1330"/>
      <c r="IVJ58" s="1330"/>
      <c r="IVK58" s="1330"/>
      <c r="IVL58" s="1330"/>
      <c r="IVM58" s="1330"/>
      <c r="IVN58" s="1330"/>
      <c r="IVO58" s="1330"/>
      <c r="IVP58" s="1330"/>
      <c r="IVQ58" s="1330"/>
      <c r="IVR58" s="1330"/>
      <c r="IVS58" s="1330"/>
      <c r="IVT58" s="1330"/>
      <c r="IVU58" s="1330"/>
      <c r="IVV58" s="1330"/>
      <c r="IVW58" s="1330"/>
      <c r="IVX58" s="1330"/>
      <c r="IVY58" s="1330"/>
      <c r="IVZ58" s="1330"/>
      <c r="IWA58" s="1330"/>
      <c r="IWB58" s="1330"/>
      <c r="IWC58" s="1330"/>
      <c r="IWD58" s="1330"/>
      <c r="IWE58" s="1330"/>
      <c r="IWF58" s="1330"/>
      <c r="IWG58" s="1330"/>
      <c r="IWH58" s="1330"/>
      <c r="IWI58" s="1330"/>
      <c r="IWJ58" s="1330"/>
      <c r="IWK58" s="1330"/>
      <c r="IWL58" s="1330"/>
      <c r="IWM58" s="1330"/>
      <c r="IWN58" s="1330"/>
      <c r="IWO58" s="1330"/>
      <c r="IWP58" s="1330"/>
      <c r="IWQ58" s="1330"/>
      <c r="IWR58" s="1330"/>
      <c r="IWS58" s="1330"/>
      <c r="IWT58" s="1330"/>
      <c r="IWU58" s="1330"/>
      <c r="IWV58" s="1330"/>
      <c r="IWW58" s="1330"/>
      <c r="IWX58" s="1330"/>
      <c r="IWY58" s="1330"/>
      <c r="IWZ58" s="1330"/>
      <c r="IXA58" s="1330"/>
      <c r="IXB58" s="1330"/>
      <c r="IXC58" s="1330"/>
      <c r="IXD58" s="1330"/>
      <c r="IXE58" s="1330"/>
      <c r="IXF58" s="1330"/>
      <c r="IXG58" s="1330"/>
      <c r="IXH58" s="1330"/>
      <c r="IXI58" s="1330"/>
      <c r="IXJ58" s="1330"/>
      <c r="IXK58" s="1330"/>
      <c r="IXL58" s="1330"/>
      <c r="IXM58" s="1330"/>
      <c r="IXN58" s="1330"/>
      <c r="IXO58" s="1330"/>
      <c r="IXP58" s="1330"/>
      <c r="IXQ58" s="1330"/>
      <c r="IXR58" s="1330"/>
      <c r="IXS58" s="1330"/>
      <c r="IXT58" s="1330"/>
      <c r="IXU58" s="1330"/>
      <c r="IXV58" s="1330"/>
      <c r="IXW58" s="1330"/>
      <c r="IXX58" s="1330"/>
      <c r="IXY58" s="1330"/>
      <c r="IXZ58" s="1330"/>
      <c r="IYA58" s="1330"/>
      <c r="IYB58" s="1330"/>
      <c r="IYC58" s="1330"/>
      <c r="IYD58" s="1330"/>
      <c r="IYE58" s="1330"/>
      <c r="IYF58" s="1330"/>
      <c r="IYG58" s="1330"/>
      <c r="IYH58" s="1330"/>
      <c r="IYI58" s="1330"/>
      <c r="IYJ58" s="1330"/>
      <c r="IYK58" s="1330"/>
      <c r="IYL58" s="1330"/>
      <c r="IYM58" s="1330"/>
      <c r="IYN58" s="1330"/>
      <c r="IYO58" s="1330"/>
      <c r="IYP58" s="1330"/>
      <c r="IYQ58" s="1330"/>
      <c r="IYR58" s="1330"/>
      <c r="IYS58" s="1330"/>
      <c r="IYT58" s="1330"/>
      <c r="IYU58" s="1330"/>
      <c r="IYV58" s="1330"/>
      <c r="IYW58" s="1330"/>
      <c r="IYX58" s="1330"/>
      <c r="IYY58" s="1330"/>
      <c r="IYZ58" s="1330"/>
      <c r="IZA58" s="1330"/>
      <c r="IZB58" s="1330"/>
      <c r="IZC58" s="1330"/>
      <c r="IZD58" s="1330"/>
      <c r="IZE58" s="1330"/>
      <c r="IZF58" s="1330"/>
      <c r="IZG58" s="1330"/>
      <c r="IZH58" s="1330"/>
      <c r="IZI58" s="1330"/>
      <c r="IZJ58" s="1330"/>
      <c r="IZK58" s="1330"/>
      <c r="IZL58" s="1330"/>
      <c r="IZM58" s="1330"/>
      <c r="IZN58" s="1330"/>
      <c r="IZO58" s="1330"/>
      <c r="IZP58" s="1330"/>
      <c r="IZQ58" s="1330"/>
      <c r="IZR58" s="1330"/>
      <c r="IZS58" s="1330"/>
      <c r="IZT58" s="1330"/>
      <c r="IZU58" s="1330"/>
      <c r="IZV58" s="1330"/>
      <c r="IZW58" s="1330"/>
      <c r="IZX58" s="1330"/>
      <c r="IZY58" s="1330"/>
      <c r="IZZ58" s="1330"/>
      <c r="JAA58" s="1330"/>
      <c r="JAB58" s="1330"/>
      <c r="JAC58" s="1330"/>
      <c r="JAD58" s="1330"/>
      <c r="JAE58" s="1330"/>
      <c r="JAF58" s="1330"/>
      <c r="JAG58" s="1330"/>
      <c r="JAH58" s="1330"/>
      <c r="JAI58" s="1330"/>
      <c r="JAJ58" s="1330"/>
      <c r="JAK58" s="1330"/>
      <c r="JAL58" s="1330"/>
      <c r="JAM58" s="1330"/>
      <c r="JAN58" s="1330"/>
      <c r="JAO58" s="1330"/>
      <c r="JAP58" s="1330"/>
      <c r="JAQ58" s="1330"/>
      <c r="JAR58" s="1330"/>
      <c r="JAS58" s="1330"/>
      <c r="JAT58" s="1330"/>
      <c r="JAU58" s="1330"/>
      <c r="JAV58" s="1330"/>
      <c r="JAW58" s="1330"/>
      <c r="JAX58" s="1330"/>
      <c r="JAY58" s="1330"/>
      <c r="JAZ58" s="1330"/>
      <c r="JBA58" s="1330"/>
      <c r="JBB58" s="1330"/>
      <c r="JBC58" s="1330"/>
      <c r="JBD58" s="1330"/>
      <c r="JBE58" s="1330"/>
      <c r="JBF58" s="1330"/>
      <c r="JBG58" s="1330"/>
      <c r="JBH58" s="1330"/>
      <c r="JBI58" s="1330"/>
      <c r="JBJ58" s="1330"/>
      <c r="JBK58" s="1330"/>
      <c r="JBL58" s="1330"/>
      <c r="JBM58" s="1330"/>
      <c r="JBN58" s="1330"/>
      <c r="JBO58" s="1330"/>
      <c r="JBP58" s="1330"/>
      <c r="JBQ58" s="1330"/>
      <c r="JBR58" s="1330"/>
      <c r="JBS58" s="1330"/>
      <c r="JBT58" s="1330"/>
      <c r="JBU58" s="1330"/>
      <c r="JBV58" s="1330"/>
      <c r="JBW58" s="1330"/>
      <c r="JBX58" s="1330"/>
      <c r="JBY58" s="1330"/>
      <c r="JBZ58" s="1330"/>
      <c r="JCA58" s="1330"/>
      <c r="JCB58" s="1330"/>
      <c r="JCC58" s="1330"/>
      <c r="JCD58" s="1330"/>
      <c r="JCE58" s="1330"/>
      <c r="JCF58" s="1330"/>
      <c r="JCG58" s="1330"/>
      <c r="JCH58" s="1330"/>
      <c r="JCI58" s="1330"/>
      <c r="JCJ58" s="1330"/>
      <c r="JCK58" s="1330"/>
      <c r="JCL58" s="1330"/>
      <c r="JCM58" s="1330"/>
      <c r="JCN58" s="1330"/>
      <c r="JCO58" s="1330"/>
      <c r="JCP58" s="1330"/>
      <c r="JCQ58" s="1330"/>
      <c r="JCR58" s="1330"/>
      <c r="JCS58" s="1330"/>
      <c r="JCT58" s="1330"/>
      <c r="JCU58" s="1330"/>
      <c r="JCV58" s="1330"/>
      <c r="JCW58" s="1330"/>
      <c r="JCX58" s="1330"/>
      <c r="JCY58" s="1330"/>
      <c r="JCZ58" s="1330"/>
      <c r="JDA58" s="1330"/>
      <c r="JDB58" s="1330"/>
      <c r="JDC58" s="1330"/>
      <c r="JDD58" s="1330"/>
      <c r="JDE58" s="1330"/>
      <c r="JDF58" s="1330"/>
      <c r="JDG58" s="1330"/>
      <c r="JDH58" s="1330"/>
      <c r="JDI58" s="1330"/>
      <c r="JDJ58" s="1330"/>
      <c r="JDK58" s="1330"/>
      <c r="JDL58" s="1330"/>
      <c r="JDM58" s="1330"/>
      <c r="JDN58" s="1330"/>
      <c r="JDO58" s="1330"/>
      <c r="JDP58" s="1330"/>
      <c r="JDQ58" s="1330"/>
      <c r="JDR58" s="1330"/>
      <c r="JDS58" s="1330"/>
      <c r="JDT58" s="1330"/>
      <c r="JDU58" s="1330"/>
      <c r="JDV58" s="1330"/>
      <c r="JDW58" s="1330"/>
      <c r="JDX58" s="1330"/>
      <c r="JDY58" s="1330"/>
      <c r="JDZ58" s="1330"/>
      <c r="JEA58" s="1330"/>
      <c r="JEB58" s="1330"/>
      <c r="JEC58" s="1330"/>
      <c r="JED58" s="1330"/>
      <c r="JEE58" s="1330"/>
      <c r="JEF58" s="1330"/>
      <c r="JEG58" s="1330"/>
      <c r="JEH58" s="1330"/>
      <c r="JEI58" s="1330"/>
      <c r="JEJ58" s="1330"/>
      <c r="JEK58" s="1330"/>
      <c r="JEL58" s="1330"/>
      <c r="JEM58" s="1330"/>
      <c r="JEN58" s="1330"/>
      <c r="JEO58" s="1330"/>
      <c r="JEP58" s="1330"/>
      <c r="JEQ58" s="1330"/>
      <c r="JER58" s="1330"/>
      <c r="JES58" s="1330"/>
      <c r="JET58" s="1330"/>
      <c r="JEU58" s="1330"/>
      <c r="JEV58" s="1330"/>
      <c r="JEW58" s="1330"/>
      <c r="JEX58" s="1330"/>
      <c r="JEY58" s="1330"/>
      <c r="JEZ58" s="1330"/>
      <c r="JFA58" s="1330"/>
      <c r="JFB58" s="1330"/>
      <c r="JFC58" s="1330"/>
      <c r="JFD58" s="1330"/>
      <c r="JFE58" s="1330"/>
      <c r="JFF58" s="1330"/>
      <c r="JFG58" s="1330"/>
      <c r="JFH58" s="1330"/>
      <c r="JFI58" s="1330"/>
      <c r="JFJ58" s="1330"/>
      <c r="JFK58" s="1330"/>
      <c r="JFL58" s="1330"/>
      <c r="JFM58" s="1330"/>
      <c r="JFN58" s="1330"/>
      <c r="JFO58" s="1330"/>
      <c r="JFP58" s="1330"/>
      <c r="JFQ58" s="1330"/>
      <c r="JFR58" s="1330"/>
      <c r="JFS58" s="1330"/>
      <c r="JFT58" s="1330"/>
      <c r="JFU58" s="1330"/>
      <c r="JFV58" s="1330"/>
      <c r="JFW58" s="1330"/>
      <c r="JFX58" s="1330"/>
      <c r="JFY58" s="1330"/>
      <c r="JFZ58" s="1330"/>
      <c r="JGA58" s="1330"/>
      <c r="JGB58" s="1330"/>
      <c r="JGC58" s="1330"/>
      <c r="JGD58" s="1330"/>
      <c r="JGE58" s="1330"/>
      <c r="JGF58" s="1330"/>
      <c r="JGG58" s="1330"/>
      <c r="JGH58" s="1330"/>
      <c r="JGI58" s="1330"/>
      <c r="JGJ58" s="1330"/>
      <c r="JGK58" s="1330"/>
      <c r="JGL58" s="1330"/>
      <c r="JGM58" s="1330"/>
      <c r="JGN58" s="1330"/>
      <c r="JGO58" s="1330"/>
      <c r="JGP58" s="1330"/>
      <c r="JGQ58" s="1330"/>
      <c r="JGR58" s="1330"/>
      <c r="JGS58" s="1330"/>
      <c r="JGT58" s="1330"/>
      <c r="JGU58" s="1330"/>
      <c r="JGV58" s="1330"/>
      <c r="JGW58" s="1330"/>
      <c r="JGX58" s="1330"/>
      <c r="JGY58" s="1330"/>
      <c r="JGZ58" s="1330"/>
      <c r="JHA58" s="1330"/>
      <c r="JHB58" s="1330"/>
      <c r="JHC58" s="1330"/>
      <c r="JHD58" s="1330"/>
      <c r="JHE58" s="1330"/>
      <c r="JHF58" s="1330"/>
      <c r="JHG58" s="1330"/>
      <c r="JHH58" s="1330"/>
      <c r="JHI58" s="1330"/>
      <c r="JHJ58" s="1330"/>
      <c r="JHK58" s="1330"/>
      <c r="JHL58" s="1330"/>
      <c r="JHM58" s="1330"/>
      <c r="JHN58" s="1330"/>
      <c r="JHO58" s="1330"/>
      <c r="JHP58" s="1330"/>
      <c r="JHQ58" s="1330"/>
      <c r="JHR58" s="1330"/>
      <c r="JHS58" s="1330"/>
      <c r="JHT58" s="1330"/>
      <c r="JHU58" s="1330"/>
      <c r="JHV58" s="1330"/>
      <c r="JHW58" s="1330"/>
      <c r="JHX58" s="1330"/>
      <c r="JHY58" s="1330"/>
      <c r="JHZ58" s="1330"/>
      <c r="JIA58" s="1330"/>
      <c r="JIB58" s="1330"/>
      <c r="JIC58" s="1330"/>
      <c r="JID58" s="1330"/>
      <c r="JIE58" s="1330"/>
      <c r="JIF58" s="1330"/>
      <c r="JIG58" s="1330"/>
      <c r="JIH58" s="1330"/>
      <c r="JII58" s="1330"/>
      <c r="JIJ58" s="1330"/>
      <c r="JIK58" s="1330"/>
      <c r="JIL58" s="1330"/>
      <c r="JIM58" s="1330"/>
      <c r="JIN58" s="1330"/>
      <c r="JIO58" s="1330"/>
      <c r="JIP58" s="1330"/>
      <c r="JIQ58" s="1330"/>
      <c r="JIR58" s="1330"/>
      <c r="JIS58" s="1330"/>
      <c r="JIT58" s="1330"/>
      <c r="JIU58" s="1330"/>
      <c r="JIV58" s="1330"/>
      <c r="JIW58" s="1330"/>
      <c r="JIX58" s="1330"/>
      <c r="JIY58" s="1330"/>
      <c r="JIZ58" s="1330"/>
      <c r="JJA58" s="1330"/>
      <c r="JJB58" s="1330"/>
      <c r="JJC58" s="1330"/>
      <c r="JJD58" s="1330"/>
      <c r="JJE58" s="1330"/>
      <c r="JJF58" s="1330"/>
      <c r="JJG58" s="1330"/>
      <c r="JJH58" s="1330"/>
      <c r="JJI58" s="1330"/>
      <c r="JJJ58" s="1330"/>
      <c r="JJK58" s="1330"/>
      <c r="JJL58" s="1330"/>
      <c r="JJM58" s="1330"/>
      <c r="JJN58" s="1330"/>
      <c r="JJO58" s="1330"/>
      <c r="JJP58" s="1330"/>
      <c r="JJQ58" s="1330"/>
      <c r="JJR58" s="1330"/>
      <c r="JJS58" s="1330"/>
      <c r="JJT58" s="1330"/>
      <c r="JJU58" s="1330"/>
      <c r="JJV58" s="1330"/>
      <c r="JJW58" s="1330"/>
      <c r="JJX58" s="1330"/>
      <c r="JJY58" s="1330"/>
      <c r="JJZ58" s="1330"/>
      <c r="JKA58" s="1330"/>
      <c r="JKB58" s="1330"/>
      <c r="JKC58" s="1330"/>
      <c r="JKD58" s="1330"/>
      <c r="JKE58" s="1330"/>
      <c r="JKF58" s="1330"/>
      <c r="JKG58" s="1330"/>
      <c r="JKH58" s="1330"/>
      <c r="JKI58" s="1330"/>
      <c r="JKJ58" s="1330"/>
      <c r="JKK58" s="1330"/>
      <c r="JKL58" s="1330"/>
      <c r="JKM58" s="1330"/>
      <c r="JKN58" s="1330"/>
      <c r="JKO58" s="1330"/>
      <c r="JKP58" s="1330"/>
      <c r="JKQ58" s="1330"/>
      <c r="JKR58" s="1330"/>
      <c r="JKS58" s="1330"/>
      <c r="JKT58" s="1330"/>
      <c r="JKU58" s="1330"/>
      <c r="JKV58" s="1330"/>
      <c r="JKW58" s="1330"/>
      <c r="JKX58" s="1330"/>
      <c r="JKY58" s="1330"/>
      <c r="JKZ58" s="1330"/>
      <c r="JLA58" s="1330"/>
      <c r="JLB58" s="1330"/>
      <c r="JLC58" s="1330"/>
      <c r="JLD58" s="1330"/>
      <c r="JLE58" s="1330"/>
      <c r="JLF58" s="1330"/>
      <c r="JLG58" s="1330"/>
      <c r="JLH58" s="1330"/>
      <c r="JLI58" s="1330"/>
      <c r="JLJ58" s="1330"/>
      <c r="JLK58" s="1330"/>
      <c r="JLL58" s="1330"/>
      <c r="JLM58" s="1330"/>
      <c r="JLN58" s="1330"/>
      <c r="JLO58" s="1330"/>
      <c r="JLP58" s="1330"/>
      <c r="JLQ58" s="1330"/>
      <c r="JLR58" s="1330"/>
      <c r="JLS58" s="1330"/>
      <c r="JLT58" s="1330"/>
      <c r="JLU58" s="1330"/>
      <c r="JLV58" s="1330"/>
      <c r="JLW58" s="1330"/>
      <c r="JLX58" s="1330"/>
      <c r="JLY58" s="1330"/>
      <c r="JLZ58" s="1330"/>
      <c r="JMA58" s="1330"/>
      <c r="JMB58" s="1330"/>
      <c r="JMC58" s="1330"/>
      <c r="JMD58" s="1330"/>
      <c r="JME58" s="1330"/>
      <c r="JMF58" s="1330"/>
      <c r="JMG58" s="1330"/>
      <c r="JMH58" s="1330"/>
      <c r="JMI58" s="1330"/>
      <c r="JMJ58" s="1330"/>
      <c r="JMK58" s="1330"/>
      <c r="JML58" s="1330"/>
      <c r="JMM58" s="1330"/>
      <c r="JMN58" s="1330"/>
      <c r="JMO58" s="1330"/>
      <c r="JMP58" s="1330"/>
      <c r="JMQ58" s="1330"/>
      <c r="JMR58" s="1330"/>
      <c r="JMS58" s="1330"/>
      <c r="JMT58" s="1330"/>
      <c r="JMU58" s="1330"/>
      <c r="JMV58" s="1330"/>
      <c r="JMW58" s="1330"/>
      <c r="JMX58" s="1330"/>
      <c r="JMY58" s="1330"/>
      <c r="JMZ58" s="1330"/>
      <c r="JNA58" s="1330"/>
      <c r="JNB58" s="1330"/>
      <c r="JNC58" s="1330"/>
      <c r="JND58" s="1330"/>
      <c r="JNE58" s="1330"/>
      <c r="JNF58" s="1330"/>
      <c r="JNG58" s="1330"/>
      <c r="JNH58" s="1330"/>
      <c r="JNI58" s="1330"/>
      <c r="JNJ58" s="1330"/>
      <c r="JNK58" s="1330"/>
      <c r="JNL58" s="1330"/>
      <c r="JNM58" s="1330"/>
      <c r="JNN58" s="1330"/>
      <c r="JNO58" s="1330"/>
      <c r="JNP58" s="1330"/>
      <c r="JNQ58" s="1330"/>
      <c r="JNR58" s="1330"/>
      <c r="JNS58" s="1330"/>
      <c r="JNT58" s="1330"/>
      <c r="JNU58" s="1330"/>
      <c r="JNV58" s="1330"/>
      <c r="JNW58" s="1330"/>
      <c r="JNX58" s="1330"/>
      <c r="JNY58" s="1330"/>
      <c r="JNZ58" s="1330"/>
      <c r="JOA58" s="1330"/>
      <c r="JOB58" s="1330"/>
      <c r="JOC58" s="1330"/>
      <c r="JOD58" s="1330"/>
      <c r="JOE58" s="1330"/>
      <c r="JOF58" s="1330"/>
      <c r="JOG58" s="1330"/>
      <c r="JOH58" s="1330"/>
      <c r="JOI58" s="1330"/>
      <c r="JOJ58" s="1330"/>
      <c r="JOK58" s="1330"/>
      <c r="JOL58" s="1330"/>
      <c r="JOM58" s="1330"/>
      <c r="JON58" s="1330"/>
      <c r="JOO58" s="1330"/>
      <c r="JOP58" s="1330"/>
      <c r="JOQ58" s="1330"/>
      <c r="JOR58" s="1330"/>
      <c r="JOS58" s="1330"/>
      <c r="JOT58" s="1330"/>
      <c r="JOU58" s="1330"/>
      <c r="JOV58" s="1330"/>
      <c r="JOW58" s="1330"/>
      <c r="JOX58" s="1330"/>
      <c r="JOY58" s="1330"/>
      <c r="JOZ58" s="1330"/>
      <c r="JPA58" s="1330"/>
      <c r="JPB58" s="1330"/>
      <c r="JPC58" s="1330"/>
      <c r="JPD58" s="1330"/>
      <c r="JPE58" s="1330"/>
      <c r="JPF58" s="1330"/>
      <c r="JPG58" s="1330"/>
      <c r="JPH58" s="1330"/>
      <c r="JPI58" s="1330"/>
      <c r="JPJ58" s="1330"/>
      <c r="JPK58" s="1330"/>
      <c r="JPL58" s="1330"/>
      <c r="JPM58" s="1330"/>
      <c r="JPN58" s="1330"/>
      <c r="JPO58" s="1330"/>
      <c r="JPP58" s="1330"/>
      <c r="JPQ58" s="1330"/>
      <c r="JPR58" s="1330"/>
      <c r="JPS58" s="1330"/>
      <c r="JPT58" s="1330"/>
      <c r="JPU58" s="1330"/>
      <c r="JPV58" s="1330"/>
      <c r="JPW58" s="1330"/>
      <c r="JPX58" s="1330"/>
      <c r="JPY58" s="1330"/>
      <c r="JPZ58" s="1330"/>
      <c r="JQA58" s="1330"/>
      <c r="JQB58" s="1330"/>
      <c r="JQC58" s="1330"/>
      <c r="JQD58" s="1330"/>
      <c r="JQE58" s="1330"/>
      <c r="JQF58" s="1330"/>
      <c r="JQG58" s="1330"/>
      <c r="JQH58" s="1330"/>
      <c r="JQI58" s="1330"/>
      <c r="JQJ58" s="1330"/>
      <c r="JQK58" s="1330"/>
      <c r="JQL58" s="1330"/>
      <c r="JQM58" s="1330"/>
      <c r="JQN58" s="1330"/>
      <c r="JQO58" s="1330"/>
      <c r="JQP58" s="1330"/>
      <c r="JQQ58" s="1330"/>
      <c r="JQR58" s="1330"/>
      <c r="JQS58" s="1330"/>
      <c r="JQT58" s="1330"/>
      <c r="JQU58" s="1330"/>
      <c r="JQV58" s="1330"/>
      <c r="JQW58" s="1330"/>
      <c r="JQX58" s="1330"/>
      <c r="JQY58" s="1330"/>
      <c r="JQZ58" s="1330"/>
      <c r="JRA58" s="1330"/>
      <c r="JRB58" s="1330"/>
      <c r="JRC58" s="1330"/>
      <c r="JRD58" s="1330"/>
      <c r="JRE58" s="1330"/>
      <c r="JRF58" s="1330"/>
      <c r="JRG58" s="1330"/>
      <c r="JRH58" s="1330"/>
      <c r="JRI58" s="1330"/>
      <c r="JRJ58" s="1330"/>
      <c r="JRK58" s="1330"/>
      <c r="JRL58" s="1330"/>
      <c r="JRM58" s="1330"/>
      <c r="JRN58" s="1330"/>
      <c r="JRO58" s="1330"/>
      <c r="JRP58" s="1330"/>
      <c r="JRQ58" s="1330"/>
      <c r="JRR58" s="1330"/>
      <c r="JRS58" s="1330"/>
      <c r="JRT58" s="1330"/>
      <c r="JRU58" s="1330"/>
      <c r="JRV58" s="1330"/>
      <c r="JRW58" s="1330"/>
      <c r="JRX58" s="1330"/>
      <c r="JRY58" s="1330"/>
      <c r="JRZ58" s="1330"/>
      <c r="JSA58" s="1330"/>
      <c r="JSB58" s="1330"/>
      <c r="JSC58" s="1330"/>
      <c r="JSD58" s="1330"/>
      <c r="JSE58" s="1330"/>
      <c r="JSF58" s="1330"/>
      <c r="JSG58" s="1330"/>
      <c r="JSH58" s="1330"/>
      <c r="JSI58" s="1330"/>
      <c r="JSJ58" s="1330"/>
      <c r="JSK58" s="1330"/>
      <c r="JSL58" s="1330"/>
      <c r="JSM58" s="1330"/>
      <c r="JSN58" s="1330"/>
      <c r="JSO58" s="1330"/>
      <c r="JSP58" s="1330"/>
      <c r="JSQ58" s="1330"/>
      <c r="JSR58" s="1330"/>
      <c r="JSS58" s="1330"/>
      <c r="JST58" s="1330"/>
      <c r="JSU58" s="1330"/>
      <c r="JSV58" s="1330"/>
      <c r="JSW58" s="1330"/>
      <c r="JSX58" s="1330"/>
      <c r="JSY58" s="1330"/>
      <c r="JSZ58" s="1330"/>
      <c r="JTA58" s="1330"/>
      <c r="JTB58" s="1330"/>
      <c r="JTC58" s="1330"/>
      <c r="JTD58" s="1330"/>
      <c r="JTE58" s="1330"/>
      <c r="JTF58" s="1330"/>
      <c r="JTG58" s="1330"/>
      <c r="JTH58" s="1330"/>
      <c r="JTI58" s="1330"/>
      <c r="JTJ58" s="1330"/>
      <c r="JTK58" s="1330"/>
      <c r="JTL58" s="1330"/>
      <c r="JTM58" s="1330"/>
      <c r="JTN58" s="1330"/>
      <c r="JTO58" s="1330"/>
      <c r="JTP58" s="1330"/>
      <c r="JTQ58" s="1330"/>
      <c r="JTR58" s="1330"/>
      <c r="JTS58" s="1330"/>
      <c r="JTT58" s="1330"/>
      <c r="JTU58" s="1330"/>
      <c r="JTV58" s="1330"/>
      <c r="JTW58" s="1330"/>
      <c r="JTX58" s="1330"/>
      <c r="JTY58" s="1330"/>
      <c r="JTZ58" s="1330"/>
      <c r="JUA58" s="1330"/>
      <c r="JUB58" s="1330"/>
      <c r="JUC58" s="1330"/>
      <c r="JUD58" s="1330"/>
      <c r="JUE58" s="1330"/>
      <c r="JUF58" s="1330"/>
      <c r="JUG58" s="1330"/>
      <c r="JUH58" s="1330"/>
      <c r="JUI58" s="1330"/>
      <c r="JUJ58" s="1330"/>
      <c r="JUK58" s="1330"/>
      <c r="JUL58" s="1330"/>
      <c r="JUM58" s="1330"/>
      <c r="JUN58" s="1330"/>
      <c r="JUO58" s="1330"/>
      <c r="JUP58" s="1330"/>
      <c r="JUQ58" s="1330"/>
      <c r="JUR58" s="1330"/>
      <c r="JUS58" s="1330"/>
      <c r="JUT58" s="1330"/>
      <c r="JUU58" s="1330"/>
      <c r="JUV58" s="1330"/>
      <c r="JUW58" s="1330"/>
      <c r="JUX58" s="1330"/>
      <c r="JUY58" s="1330"/>
      <c r="JUZ58" s="1330"/>
      <c r="JVA58" s="1330"/>
      <c r="JVB58" s="1330"/>
      <c r="JVC58" s="1330"/>
      <c r="JVD58" s="1330"/>
      <c r="JVE58" s="1330"/>
      <c r="JVF58" s="1330"/>
      <c r="JVG58" s="1330"/>
      <c r="JVH58" s="1330"/>
      <c r="JVI58" s="1330"/>
      <c r="JVJ58" s="1330"/>
      <c r="JVK58" s="1330"/>
      <c r="JVL58" s="1330"/>
      <c r="JVM58" s="1330"/>
      <c r="JVN58" s="1330"/>
      <c r="JVO58" s="1330"/>
      <c r="JVP58" s="1330"/>
      <c r="JVQ58" s="1330"/>
      <c r="JVR58" s="1330"/>
      <c r="JVS58" s="1330"/>
      <c r="JVT58" s="1330"/>
      <c r="JVU58" s="1330"/>
      <c r="JVV58" s="1330"/>
      <c r="JVW58" s="1330"/>
      <c r="JVX58" s="1330"/>
      <c r="JVY58" s="1330"/>
      <c r="JVZ58" s="1330"/>
      <c r="JWA58" s="1330"/>
      <c r="JWB58" s="1330"/>
      <c r="JWC58" s="1330"/>
      <c r="JWD58" s="1330"/>
      <c r="JWE58" s="1330"/>
      <c r="JWF58" s="1330"/>
      <c r="JWG58" s="1330"/>
      <c r="JWH58" s="1330"/>
      <c r="JWI58" s="1330"/>
      <c r="JWJ58" s="1330"/>
      <c r="JWK58" s="1330"/>
      <c r="JWL58" s="1330"/>
      <c r="JWM58" s="1330"/>
      <c r="JWN58" s="1330"/>
      <c r="JWO58" s="1330"/>
      <c r="JWP58" s="1330"/>
      <c r="JWQ58" s="1330"/>
      <c r="JWR58" s="1330"/>
      <c r="JWS58" s="1330"/>
      <c r="JWT58" s="1330"/>
      <c r="JWU58" s="1330"/>
      <c r="JWV58" s="1330"/>
      <c r="JWW58" s="1330"/>
      <c r="JWX58" s="1330"/>
      <c r="JWY58" s="1330"/>
      <c r="JWZ58" s="1330"/>
      <c r="JXA58" s="1330"/>
      <c r="JXB58" s="1330"/>
      <c r="JXC58" s="1330"/>
      <c r="JXD58" s="1330"/>
      <c r="JXE58" s="1330"/>
      <c r="JXF58" s="1330"/>
      <c r="JXG58" s="1330"/>
      <c r="JXH58" s="1330"/>
      <c r="JXI58" s="1330"/>
      <c r="JXJ58" s="1330"/>
      <c r="JXK58" s="1330"/>
      <c r="JXL58" s="1330"/>
      <c r="JXM58" s="1330"/>
      <c r="JXN58" s="1330"/>
      <c r="JXO58" s="1330"/>
      <c r="JXP58" s="1330"/>
      <c r="JXQ58" s="1330"/>
      <c r="JXR58" s="1330"/>
      <c r="JXS58" s="1330"/>
      <c r="JXT58" s="1330"/>
      <c r="JXU58" s="1330"/>
      <c r="JXV58" s="1330"/>
      <c r="JXW58" s="1330"/>
      <c r="JXX58" s="1330"/>
      <c r="JXY58" s="1330"/>
      <c r="JXZ58" s="1330"/>
      <c r="JYA58" s="1330"/>
      <c r="JYB58" s="1330"/>
      <c r="JYC58" s="1330"/>
      <c r="JYD58" s="1330"/>
      <c r="JYE58" s="1330"/>
      <c r="JYF58" s="1330"/>
      <c r="JYG58" s="1330"/>
      <c r="JYH58" s="1330"/>
      <c r="JYI58" s="1330"/>
      <c r="JYJ58" s="1330"/>
      <c r="JYK58" s="1330"/>
      <c r="JYL58" s="1330"/>
      <c r="JYM58" s="1330"/>
      <c r="JYN58" s="1330"/>
      <c r="JYO58" s="1330"/>
      <c r="JYP58" s="1330"/>
      <c r="JYQ58" s="1330"/>
      <c r="JYR58" s="1330"/>
      <c r="JYS58" s="1330"/>
      <c r="JYT58" s="1330"/>
      <c r="JYU58" s="1330"/>
      <c r="JYV58" s="1330"/>
      <c r="JYW58" s="1330"/>
      <c r="JYX58" s="1330"/>
      <c r="JYY58" s="1330"/>
      <c r="JYZ58" s="1330"/>
      <c r="JZA58" s="1330"/>
      <c r="JZB58" s="1330"/>
      <c r="JZC58" s="1330"/>
      <c r="JZD58" s="1330"/>
      <c r="JZE58" s="1330"/>
      <c r="JZF58" s="1330"/>
      <c r="JZG58" s="1330"/>
      <c r="JZH58" s="1330"/>
      <c r="JZI58" s="1330"/>
      <c r="JZJ58" s="1330"/>
      <c r="JZK58" s="1330"/>
      <c r="JZL58" s="1330"/>
      <c r="JZM58" s="1330"/>
      <c r="JZN58" s="1330"/>
      <c r="JZO58" s="1330"/>
      <c r="JZP58" s="1330"/>
      <c r="JZQ58" s="1330"/>
      <c r="JZR58" s="1330"/>
      <c r="JZS58" s="1330"/>
      <c r="JZT58" s="1330"/>
      <c r="JZU58" s="1330"/>
      <c r="JZV58" s="1330"/>
      <c r="JZW58" s="1330"/>
      <c r="JZX58" s="1330"/>
      <c r="JZY58" s="1330"/>
      <c r="JZZ58" s="1330"/>
      <c r="KAA58" s="1330"/>
      <c r="KAB58" s="1330"/>
      <c r="KAC58" s="1330"/>
      <c r="KAD58" s="1330"/>
      <c r="KAE58" s="1330"/>
      <c r="KAF58" s="1330"/>
      <c r="KAG58" s="1330"/>
      <c r="KAH58" s="1330"/>
      <c r="KAI58" s="1330"/>
      <c r="KAJ58" s="1330"/>
      <c r="KAK58" s="1330"/>
      <c r="KAL58" s="1330"/>
      <c r="KAM58" s="1330"/>
      <c r="KAN58" s="1330"/>
      <c r="KAO58" s="1330"/>
      <c r="KAP58" s="1330"/>
      <c r="KAQ58" s="1330"/>
      <c r="KAR58" s="1330"/>
      <c r="KAS58" s="1330"/>
      <c r="KAT58" s="1330"/>
      <c r="KAU58" s="1330"/>
      <c r="KAV58" s="1330"/>
      <c r="KAW58" s="1330"/>
      <c r="KAX58" s="1330"/>
      <c r="KAY58" s="1330"/>
      <c r="KAZ58" s="1330"/>
      <c r="KBA58" s="1330"/>
      <c r="KBB58" s="1330"/>
      <c r="KBC58" s="1330"/>
      <c r="KBD58" s="1330"/>
      <c r="KBE58" s="1330"/>
      <c r="KBF58" s="1330"/>
      <c r="KBG58" s="1330"/>
      <c r="KBH58" s="1330"/>
      <c r="KBI58" s="1330"/>
      <c r="KBJ58" s="1330"/>
      <c r="KBK58" s="1330"/>
      <c r="KBL58" s="1330"/>
      <c r="KBM58" s="1330"/>
      <c r="KBN58" s="1330"/>
      <c r="KBO58" s="1330"/>
      <c r="KBP58" s="1330"/>
      <c r="KBQ58" s="1330"/>
      <c r="KBR58" s="1330"/>
      <c r="KBS58" s="1330"/>
      <c r="KBT58" s="1330"/>
      <c r="KBU58" s="1330"/>
      <c r="KBV58" s="1330"/>
      <c r="KBW58" s="1330"/>
      <c r="KBX58" s="1330"/>
      <c r="KBY58" s="1330"/>
      <c r="KBZ58" s="1330"/>
      <c r="KCA58" s="1330"/>
      <c r="KCB58" s="1330"/>
      <c r="KCC58" s="1330"/>
      <c r="KCD58" s="1330"/>
      <c r="KCE58" s="1330"/>
      <c r="KCF58" s="1330"/>
      <c r="KCG58" s="1330"/>
      <c r="KCH58" s="1330"/>
      <c r="KCI58" s="1330"/>
      <c r="KCJ58" s="1330"/>
      <c r="KCK58" s="1330"/>
      <c r="KCL58" s="1330"/>
      <c r="KCM58" s="1330"/>
      <c r="KCN58" s="1330"/>
      <c r="KCO58" s="1330"/>
      <c r="KCP58" s="1330"/>
      <c r="KCQ58" s="1330"/>
      <c r="KCR58" s="1330"/>
      <c r="KCS58" s="1330"/>
      <c r="KCT58" s="1330"/>
      <c r="KCU58" s="1330"/>
      <c r="KCV58" s="1330"/>
      <c r="KCW58" s="1330"/>
      <c r="KCX58" s="1330"/>
      <c r="KCY58" s="1330"/>
      <c r="KCZ58" s="1330"/>
      <c r="KDA58" s="1330"/>
      <c r="KDB58" s="1330"/>
      <c r="KDC58" s="1330"/>
      <c r="KDD58" s="1330"/>
      <c r="KDE58" s="1330"/>
      <c r="KDF58" s="1330"/>
      <c r="KDG58" s="1330"/>
      <c r="KDH58" s="1330"/>
      <c r="KDI58" s="1330"/>
      <c r="KDJ58" s="1330"/>
      <c r="KDK58" s="1330"/>
      <c r="KDL58" s="1330"/>
      <c r="KDM58" s="1330"/>
      <c r="KDN58" s="1330"/>
      <c r="KDO58" s="1330"/>
      <c r="KDP58" s="1330"/>
      <c r="KDQ58" s="1330"/>
      <c r="KDR58" s="1330"/>
      <c r="KDS58" s="1330"/>
      <c r="KDT58" s="1330"/>
      <c r="KDU58" s="1330"/>
      <c r="KDV58" s="1330"/>
      <c r="KDW58" s="1330"/>
      <c r="KDX58" s="1330"/>
      <c r="KDY58" s="1330"/>
      <c r="KDZ58" s="1330"/>
      <c r="KEA58" s="1330"/>
      <c r="KEB58" s="1330"/>
      <c r="KEC58" s="1330"/>
      <c r="KED58" s="1330"/>
      <c r="KEE58" s="1330"/>
      <c r="KEF58" s="1330"/>
      <c r="KEG58" s="1330"/>
      <c r="KEH58" s="1330"/>
      <c r="KEI58" s="1330"/>
      <c r="KEJ58" s="1330"/>
      <c r="KEK58" s="1330"/>
      <c r="KEL58" s="1330"/>
      <c r="KEM58" s="1330"/>
      <c r="KEN58" s="1330"/>
      <c r="KEO58" s="1330"/>
      <c r="KEP58" s="1330"/>
      <c r="KEQ58" s="1330"/>
      <c r="KER58" s="1330"/>
      <c r="KES58" s="1330"/>
      <c r="KET58" s="1330"/>
      <c r="KEU58" s="1330"/>
      <c r="KEV58" s="1330"/>
      <c r="KEW58" s="1330"/>
      <c r="KEX58" s="1330"/>
      <c r="KEY58" s="1330"/>
      <c r="KEZ58" s="1330"/>
      <c r="KFA58" s="1330"/>
      <c r="KFB58" s="1330"/>
      <c r="KFC58" s="1330"/>
      <c r="KFD58" s="1330"/>
      <c r="KFE58" s="1330"/>
      <c r="KFF58" s="1330"/>
      <c r="KFG58" s="1330"/>
      <c r="KFH58" s="1330"/>
      <c r="KFI58" s="1330"/>
      <c r="KFJ58" s="1330"/>
      <c r="KFK58" s="1330"/>
      <c r="KFL58" s="1330"/>
      <c r="KFM58" s="1330"/>
      <c r="KFN58" s="1330"/>
      <c r="KFO58" s="1330"/>
      <c r="KFP58" s="1330"/>
      <c r="KFQ58" s="1330"/>
      <c r="KFR58" s="1330"/>
      <c r="KFS58" s="1330"/>
      <c r="KFT58" s="1330"/>
      <c r="KFU58" s="1330"/>
      <c r="KFV58" s="1330"/>
      <c r="KFW58" s="1330"/>
      <c r="KFX58" s="1330"/>
      <c r="KFY58" s="1330"/>
      <c r="KFZ58" s="1330"/>
      <c r="KGA58" s="1330"/>
      <c r="KGB58" s="1330"/>
      <c r="KGC58" s="1330"/>
      <c r="KGD58" s="1330"/>
      <c r="KGE58" s="1330"/>
      <c r="KGF58" s="1330"/>
      <c r="KGG58" s="1330"/>
      <c r="KGH58" s="1330"/>
      <c r="KGI58" s="1330"/>
      <c r="KGJ58" s="1330"/>
      <c r="KGK58" s="1330"/>
      <c r="KGL58" s="1330"/>
      <c r="KGM58" s="1330"/>
      <c r="KGN58" s="1330"/>
      <c r="KGO58" s="1330"/>
      <c r="KGP58" s="1330"/>
      <c r="KGQ58" s="1330"/>
      <c r="KGR58" s="1330"/>
      <c r="KGS58" s="1330"/>
      <c r="KGT58" s="1330"/>
      <c r="KGU58" s="1330"/>
      <c r="KGV58" s="1330"/>
      <c r="KGW58" s="1330"/>
      <c r="KGX58" s="1330"/>
      <c r="KGY58" s="1330"/>
      <c r="KGZ58" s="1330"/>
      <c r="KHA58" s="1330"/>
      <c r="KHB58" s="1330"/>
      <c r="KHC58" s="1330"/>
      <c r="KHD58" s="1330"/>
      <c r="KHE58" s="1330"/>
      <c r="KHF58" s="1330"/>
      <c r="KHG58" s="1330"/>
      <c r="KHH58" s="1330"/>
      <c r="KHI58" s="1330"/>
      <c r="KHJ58" s="1330"/>
      <c r="KHK58" s="1330"/>
      <c r="KHL58" s="1330"/>
      <c r="KHM58" s="1330"/>
      <c r="KHN58" s="1330"/>
      <c r="KHO58" s="1330"/>
      <c r="KHP58" s="1330"/>
      <c r="KHQ58" s="1330"/>
      <c r="KHR58" s="1330"/>
      <c r="KHS58" s="1330"/>
      <c r="KHT58" s="1330"/>
      <c r="KHU58" s="1330"/>
      <c r="KHV58" s="1330"/>
      <c r="KHW58" s="1330"/>
      <c r="KHX58" s="1330"/>
      <c r="KHY58" s="1330"/>
      <c r="KHZ58" s="1330"/>
      <c r="KIA58" s="1330"/>
      <c r="KIB58" s="1330"/>
      <c r="KIC58" s="1330"/>
      <c r="KID58" s="1330"/>
      <c r="KIE58" s="1330"/>
      <c r="KIF58" s="1330"/>
      <c r="KIG58" s="1330"/>
      <c r="KIH58" s="1330"/>
      <c r="KII58" s="1330"/>
      <c r="KIJ58" s="1330"/>
      <c r="KIK58" s="1330"/>
      <c r="KIL58" s="1330"/>
      <c r="KIM58" s="1330"/>
      <c r="KIN58" s="1330"/>
      <c r="KIO58" s="1330"/>
      <c r="KIP58" s="1330"/>
      <c r="KIQ58" s="1330"/>
      <c r="KIR58" s="1330"/>
      <c r="KIS58" s="1330"/>
      <c r="KIT58" s="1330"/>
      <c r="KIU58" s="1330"/>
      <c r="KIV58" s="1330"/>
      <c r="KIW58" s="1330"/>
      <c r="KIX58" s="1330"/>
      <c r="KIY58" s="1330"/>
      <c r="KIZ58" s="1330"/>
      <c r="KJA58" s="1330"/>
      <c r="KJB58" s="1330"/>
      <c r="KJC58" s="1330"/>
      <c r="KJD58" s="1330"/>
      <c r="KJE58" s="1330"/>
      <c r="KJF58" s="1330"/>
      <c r="KJG58" s="1330"/>
      <c r="KJH58" s="1330"/>
      <c r="KJI58" s="1330"/>
      <c r="KJJ58" s="1330"/>
      <c r="KJK58" s="1330"/>
      <c r="KJL58" s="1330"/>
      <c r="KJM58" s="1330"/>
      <c r="KJN58" s="1330"/>
      <c r="KJO58" s="1330"/>
      <c r="KJP58" s="1330"/>
      <c r="KJQ58" s="1330"/>
      <c r="KJR58" s="1330"/>
      <c r="KJS58" s="1330"/>
      <c r="KJT58" s="1330"/>
      <c r="KJU58" s="1330"/>
      <c r="KJV58" s="1330"/>
      <c r="KJW58" s="1330"/>
      <c r="KJX58" s="1330"/>
      <c r="KJY58" s="1330"/>
      <c r="KJZ58" s="1330"/>
      <c r="KKA58" s="1330"/>
      <c r="KKB58" s="1330"/>
      <c r="KKC58" s="1330"/>
      <c r="KKD58" s="1330"/>
      <c r="KKE58" s="1330"/>
      <c r="KKF58" s="1330"/>
      <c r="KKG58" s="1330"/>
      <c r="KKH58" s="1330"/>
      <c r="KKI58" s="1330"/>
      <c r="KKJ58" s="1330"/>
      <c r="KKK58" s="1330"/>
      <c r="KKL58" s="1330"/>
      <c r="KKM58" s="1330"/>
      <c r="KKN58" s="1330"/>
      <c r="KKO58" s="1330"/>
      <c r="KKP58" s="1330"/>
      <c r="KKQ58" s="1330"/>
      <c r="KKR58" s="1330"/>
      <c r="KKS58" s="1330"/>
      <c r="KKT58" s="1330"/>
      <c r="KKU58" s="1330"/>
      <c r="KKV58" s="1330"/>
      <c r="KKW58" s="1330"/>
      <c r="KKX58" s="1330"/>
      <c r="KKY58" s="1330"/>
      <c r="KKZ58" s="1330"/>
      <c r="KLA58" s="1330"/>
      <c r="KLB58" s="1330"/>
      <c r="KLC58" s="1330"/>
      <c r="KLD58" s="1330"/>
      <c r="KLE58" s="1330"/>
      <c r="KLF58" s="1330"/>
      <c r="KLG58" s="1330"/>
      <c r="KLH58" s="1330"/>
      <c r="KLI58" s="1330"/>
      <c r="KLJ58" s="1330"/>
      <c r="KLK58" s="1330"/>
      <c r="KLL58" s="1330"/>
      <c r="KLM58" s="1330"/>
      <c r="KLN58" s="1330"/>
      <c r="KLO58" s="1330"/>
      <c r="KLP58" s="1330"/>
      <c r="KLQ58" s="1330"/>
      <c r="KLR58" s="1330"/>
      <c r="KLS58" s="1330"/>
      <c r="KLT58" s="1330"/>
      <c r="KLU58" s="1330"/>
      <c r="KLV58" s="1330"/>
      <c r="KLW58" s="1330"/>
      <c r="KLX58" s="1330"/>
      <c r="KLY58" s="1330"/>
      <c r="KLZ58" s="1330"/>
      <c r="KMA58" s="1330"/>
      <c r="KMB58" s="1330"/>
      <c r="KMC58" s="1330"/>
      <c r="KMD58" s="1330"/>
      <c r="KME58" s="1330"/>
      <c r="KMF58" s="1330"/>
      <c r="KMG58" s="1330"/>
      <c r="KMH58" s="1330"/>
      <c r="KMI58" s="1330"/>
      <c r="KMJ58" s="1330"/>
      <c r="KMK58" s="1330"/>
      <c r="KML58" s="1330"/>
      <c r="KMM58" s="1330"/>
      <c r="KMN58" s="1330"/>
      <c r="KMO58" s="1330"/>
      <c r="KMP58" s="1330"/>
      <c r="KMQ58" s="1330"/>
      <c r="KMR58" s="1330"/>
      <c r="KMS58" s="1330"/>
      <c r="KMT58" s="1330"/>
      <c r="KMU58" s="1330"/>
      <c r="KMV58" s="1330"/>
      <c r="KMW58" s="1330"/>
      <c r="KMX58" s="1330"/>
      <c r="KMY58" s="1330"/>
      <c r="KMZ58" s="1330"/>
      <c r="KNA58" s="1330"/>
      <c r="KNB58" s="1330"/>
      <c r="KNC58" s="1330"/>
      <c r="KND58" s="1330"/>
      <c r="KNE58" s="1330"/>
      <c r="KNF58" s="1330"/>
      <c r="KNG58" s="1330"/>
      <c r="KNH58" s="1330"/>
      <c r="KNI58" s="1330"/>
      <c r="KNJ58" s="1330"/>
      <c r="KNK58" s="1330"/>
      <c r="KNL58" s="1330"/>
      <c r="KNM58" s="1330"/>
      <c r="KNN58" s="1330"/>
      <c r="KNO58" s="1330"/>
      <c r="KNP58" s="1330"/>
      <c r="KNQ58" s="1330"/>
      <c r="KNR58" s="1330"/>
      <c r="KNS58" s="1330"/>
      <c r="KNT58" s="1330"/>
      <c r="KNU58" s="1330"/>
      <c r="KNV58" s="1330"/>
      <c r="KNW58" s="1330"/>
      <c r="KNX58" s="1330"/>
      <c r="KNY58" s="1330"/>
      <c r="KNZ58" s="1330"/>
      <c r="KOA58" s="1330"/>
      <c r="KOB58" s="1330"/>
      <c r="KOC58" s="1330"/>
      <c r="KOD58" s="1330"/>
      <c r="KOE58" s="1330"/>
      <c r="KOF58" s="1330"/>
      <c r="KOG58" s="1330"/>
      <c r="KOH58" s="1330"/>
      <c r="KOI58" s="1330"/>
      <c r="KOJ58" s="1330"/>
      <c r="KOK58" s="1330"/>
      <c r="KOL58" s="1330"/>
      <c r="KOM58" s="1330"/>
      <c r="KON58" s="1330"/>
      <c r="KOO58" s="1330"/>
      <c r="KOP58" s="1330"/>
      <c r="KOQ58" s="1330"/>
      <c r="KOR58" s="1330"/>
      <c r="KOS58" s="1330"/>
      <c r="KOT58" s="1330"/>
      <c r="KOU58" s="1330"/>
      <c r="KOV58" s="1330"/>
      <c r="KOW58" s="1330"/>
      <c r="KOX58" s="1330"/>
      <c r="KOY58" s="1330"/>
      <c r="KOZ58" s="1330"/>
      <c r="KPA58" s="1330"/>
      <c r="KPB58" s="1330"/>
      <c r="KPC58" s="1330"/>
      <c r="KPD58" s="1330"/>
      <c r="KPE58" s="1330"/>
      <c r="KPF58" s="1330"/>
      <c r="KPG58" s="1330"/>
      <c r="KPH58" s="1330"/>
      <c r="KPI58" s="1330"/>
      <c r="KPJ58" s="1330"/>
      <c r="KPK58" s="1330"/>
      <c r="KPL58" s="1330"/>
      <c r="KPM58" s="1330"/>
      <c r="KPN58" s="1330"/>
      <c r="KPO58" s="1330"/>
      <c r="KPP58" s="1330"/>
      <c r="KPQ58" s="1330"/>
      <c r="KPR58" s="1330"/>
      <c r="KPS58" s="1330"/>
      <c r="KPT58" s="1330"/>
      <c r="KPU58" s="1330"/>
      <c r="KPV58" s="1330"/>
      <c r="KPW58" s="1330"/>
      <c r="KPX58" s="1330"/>
      <c r="KPY58" s="1330"/>
      <c r="KPZ58" s="1330"/>
      <c r="KQA58" s="1330"/>
      <c r="KQB58" s="1330"/>
      <c r="KQC58" s="1330"/>
      <c r="KQD58" s="1330"/>
      <c r="KQE58" s="1330"/>
      <c r="KQF58" s="1330"/>
      <c r="KQG58" s="1330"/>
      <c r="KQH58" s="1330"/>
      <c r="KQI58" s="1330"/>
      <c r="KQJ58" s="1330"/>
      <c r="KQK58" s="1330"/>
      <c r="KQL58" s="1330"/>
      <c r="KQM58" s="1330"/>
      <c r="KQN58" s="1330"/>
      <c r="KQO58" s="1330"/>
      <c r="KQP58" s="1330"/>
      <c r="KQQ58" s="1330"/>
      <c r="KQR58" s="1330"/>
      <c r="KQS58" s="1330"/>
      <c r="KQT58" s="1330"/>
      <c r="KQU58" s="1330"/>
      <c r="KQV58" s="1330"/>
      <c r="KQW58" s="1330"/>
      <c r="KQX58" s="1330"/>
      <c r="KQY58" s="1330"/>
      <c r="KQZ58" s="1330"/>
      <c r="KRA58" s="1330"/>
      <c r="KRB58" s="1330"/>
      <c r="KRC58" s="1330"/>
      <c r="KRD58" s="1330"/>
      <c r="KRE58" s="1330"/>
      <c r="KRF58" s="1330"/>
      <c r="KRG58" s="1330"/>
      <c r="KRH58" s="1330"/>
      <c r="KRI58" s="1330"/>
      <c r="KRJ58" s="1330"/>
      <c r="KRK58" s="1330"/>
      <c r="KRL58" s="1330"/>
      <c r="KRM58" s="1330"/>
      <c r="KRN58" s="1330"/>
      <c r="KRO58" s="1330"/>
      <c r="KRP58" s="1330"/>
      <c r="KRQ58" s="1330"/>
      <c r="KRR58" s="1330"/>
      <c r="KRS58" s="1330"/>
      <c r="KRT58" s="1330"/>
      <c r="KRU58" s="1330"/>
      <c r="KRV58" s="1330"/>
      <c r="KRW58" s="1330"/>
      <c r="KRX58" s="1330"/>
      <c r="KRY58" s="1330"/>
      <c r="KRZ58" s="1330"/>
      <c r="KSA58" s="1330"/>
      <c r="KSB58" s="1330"/>
      <c r="KSC58" s="1330"/>
      <c r="KSD58" s="1330"/>
      <c r="KSE58" s="1330"/>
      <c r="KSF58" s="1330"/>
      <c r="KSG58" s="1330"/>
      <c r="KSH58" s="1330"/>
      <c r="KSI58" s="1330"/>
      <c r="KSJ58" s="1330"/>
      <c r="KSK58" s="1330"/>
      <c r="KSL58" s="1330"/>
      <c r="KSM58" s="1330"/>
      <c r="KSN58" s="1330"/>
      <c r="KSO58" s="1330"/>
      <c r="KSP58" s="1330"/>
      <c r="KSQ58" s="1330"/>
      <c r="KSR58" s="1330"/>
      <c r="KSS58" s="1330"/>
      <c r="KST58" s="1330"/>
      <c r="KSU58" s="1330"/>
      <c r="KSV58" s="1330"/>
      <c r="KSW58" s="1330"/>
      <c r="KSX58" s="1330"/>
      <c r="KSY58" s="1330"/>
      <c r="KSZ58" s="1330"/>
      <c r="KTA58" s="1330"/>
      <c r="KTB58" s="1330"/>
      <c r="KTC58" s="1330"/>
      <c r="KTD58" s="1330"/>
      <c r="KTE58" s="1330"/>
      <c r="KTF58" s="1330"/>
      <c r="KTG58" s="1330"/>
      <c r="KTH58" s="1330"/>
      <c r="KTI58" s="1330"/>
      <c r="KTJ58" s="1330"/>
      <c r="KTK58" s="1330"/>
      <c r="KTL58" s="1330"/>
      <c r="KTM58" s="1330"/>
      <c r="KTN58" s="1330"/>
      <c r="KTO58" s="1330"/>
      <c r="KTP58" s="1330"/>
      <c r="KTQ58" s="1330"/>
      <c r="KTR58" s="1330"/>
      <c r="KTS58" s="1330"/>
      <c r="KTT58" s="1330"/>
      <c r="KTU58" s="1330"/>
      <c r="KTV58" s="1330"/>
      <c r="KTW58" s="1330"/>
      <c r="KTX58" s="1330"/>
      <c r="KTY58" s="1330"/>
      <c r="KTZ58" s="1330"/>
      <c r="KUA58" s="1330"/>
      <c r="KUB58" s="1330"/>
      <c r="KUC58" s="1330"/>
      <c r="KUD58" s="1330"/>
      <c r="KUE58" s="1330"/>
      <c r="KUF58" s="1330"/>
      <c r="KUG58" s="1330"/>
      <c r="KUH58" s="1330"/>
      <c r="KUI58" s="1330"/>
      <c r="KUJ58" s="1330"/>
      <c r="KUK58" s="1330"/>
      <c r="KUL58" s="1330"/>
      <c r="KUM58" s="1330"/>
      <c r="KUN58" s="1330"/>
      <c r="KUO58" s="1330"/>
      <c r="KUP58" s="1330"/>
      <c r="KUQ58" s="1330"/>
      <c r="KUR58" s="1330"/>
      <c r="KUS58" s="1330"/>
      <c r="KUT58" s="1330"/>
      <c r="KUU58" s="1330"/>
      <c r="KUV58" s="1330"/>
      <c r="KUW58" s="1330"/>
      <c r="KUX58" s="1330"/>
      <c r="KUY58" s="1330"/>
      <c r="KUZ58" s="1330"/>
      <c r="KVA58" s="1330"/>
      <c r="KVB58" s="1330"/>
      <c r="KVC58" s="1330"/>
      <c r="KVD58" s="1330"/>
      <c r="KVE58" s="1330"/>
      <c r="KVF58" s="1330"/>
      <c r="KVG58" s="1330"/>
      <c r="KVH58" s="1330"/>
      <c r="KVI58" s="1330"/>
      <c r="KVJ58" s="1330"/>
      <c r="KVK58" s="1330"/>
      <c r="KVL58" s="1330"/>
      <c r="KVM58" s="1330"/>
      <c r="KVN58" s="1330"/>
      <c r="KVO58" s="1330"/>
      <c r="KVP58" s="1330"/>
      <c r="KVQ58" s="1330"/>
      <c r="KVR58" s="1330"/>
      <c r="KVS58" s="1330"/>
      <c r="KVT58" s="1330"/>
      <c r="KVU58" s="1330"/>
      <c r="KVV58" s="1330"/>
      <c r="KVW58" s="1330"/>
      <c r="KVX58" s="1330"/>
      <c r="KVY58" s="1330"/>
      <c r="KVZ58" s="1330"/>
      <c r="KWA58" s="1330"/>
      <c r="KWB58" s="1330"/>
      <c r="KWC58" s="1330"/>
      <c r="KWD58" s="1330"/>
      <c r="KWE58" s="1330"/>
      <c r="KWF58" s="1330"/>
      <c r="KWG58" s="1330"/>
      <c r="KWH58" s="1330"/>
      <c r="KWI58" s="1330"/>
      <c r="KWJ58" s="1330"/>
      <c r="KWK58" s="1330"/>
      <c r="KWL58" s="1330"/>
      <c r="KWM58" s="1330"/>
      <c r="KWN58" s="1330"/>
      <c r="KWO58" s="1330"/>
      <c r="KWP58" s="1330"/>
      <c r="KWQ58" s="1330"/>
      <c r="KWR58" s="1330"/>
      <c r="KWS58" s="1330"/>
      <c r="KWT58" s="1330"/>
      <c r="KWU58" s="1330"/>
      <c r="KWV58" s="1330"/>
      <c r="KWW58" s="1330"/>
      <c r="KWX58" s="1330"/>
      <c r="KWY58" s="1330"/>
      <c r="KWZ58" s="1330"/>
      <c r="KXA58" s="1330"/>
      <c r="KXB58" s="1330"/>
      <c r="KXC58" s="1330"/>
      <c r="KXD58" s="1330"/>
      <c r="KXE58" s="1330"/>
      <c r="KXF58" s="1330"/>
      <c r="KXG58" s="1330"/>
      <c r="KXH58" s="1330"/>
      <c r="KXI58" s="1330"/>
      <c r="KXJ58" s="1330"/>
      <c r="KXK58" s="1330"/>
      <c r="KXL58" s="1330"/>
      <c r="KXM58" s="1330"/>
      <c r="KXN58" s="1330"/>
      <c r="KXO58" s="1330"/>
      <c r="KXP58" s="1330"/>
      <c r="KXQ58" s="1330"/>
      <c r="KXR58" s="1330"/>
      <c r="KXS58" s="1330"/>
      <c r="KXT58" s="1330"/>
      <c r="KXU58" s="1330"/>
      <c r="KXV58" s="1330"/>
      <c r="KXW58" s="1330"/>
      <c r="KXX58" s="1330"/>
      <c r="KXY58" s="1330"/>
      <c r="KXZ58" s="1330"/>
      <c r="KYA58" s="1330"/>
      <c r="KYB58" s="1330"/>
      <c r="KYC58" s="1330"/>
      <c r="KYD58" s="1330"/>
      <c r="KYE58" s="1330"/>
      <c r="KYF58" s="1330"/>
      <c r="KYG58" s="1330"/>
      <c r="KYH58" s="1330"/>
      <c r="KYI58" s="1330"/>
      <c r="KYJ58" s="1330"/>
      <c r="KYK58" s="1330"/>
      <c r="KYL58" s="1330"/>
      <c r="KYM58" s="1330"/>
      <c r="KYN58" s="1330"/>
      <c r="KYO58" s="1330"/>
      <c r="KYP58" s="1330"/>
      <c r="KYQ58" s="1330"/>
      <c r="KYR58" s="1330"/>
      <c r="KYS58" s="1330"/>
      <c r="KYT58" s="1330"/>
      <c r="KYU58" s="1330"/>
      <c r="KYV58" s="1330"/>
      <c r="KYW58" s="1330"/>
      <c r="KYX58" s="1330"/>
      <c r="KYY58" s="1330"/>
      <c r="KYZ58" s="1330"/>
      <c r="KZA58" s="1330"/>
      <c r="KZB58" s="1330"/>
      <c r="KZC58" s="1330"/>
      <c r="KZD58" s="1330"/>
      <c r="KZE58" s="1330"/>
      <c r="KZF58" s="1330"/>
      <c r="KZG58" s="1330"/>
      <c r="KZH58" s="1330"/>
      <c r="KZI58" s="1330"/>
      <c r="KZJ58" s="1330"/>
      <c r="KZK58" s="1330"/>
      <c r="KZL58" s="1330"/>
      <c r="KZM58" s="1330"/>
      <c r="KZN58" s="1330"/>
      <c r="KZO58" s="1330"/>
      <c r="KZP58" s="1330"/>
      <c r="KZQ58" s="1330"/>
      <c r="KZR58" s="1330"/>
      <c r="KZS58" s="1330"/>
      <c r="KZT58" s="1330"/>
      <c r="KZU58" s="1330"/>
      <c r="KZV58" s="1330"/>
      <c r="KZW58" s="1330"/>
      <c r="KZX58" s="1330"/>
      <c r="KZY58" s="1330"/>
      <c r="KZZ58" s="1330"/>
      <c r="LAA58" s="1330"/>
      <c r="LAB58" s="1330"/>
      <c r="LAC58" s="1330"/>
      <c r="LAD58" s="1330"/>
      <c r="LAE58" s="1330"/>
      <c r="LAF58" s="1330"/>
      <c r="LAG58" s="1330"/>
      <c r="LAH58" s="1330"/>
      <c r="LAI58" s="1330"/>
      <c r="LAJ58" s="1330"/>
      <c r="LAK58" s="1330"/>
      <c r="LAL58" s="1330"/>
      <c r="LAM58" s="1330"/>
      <c r="LAN58" s="1330"/>
      <c r="LAO58" s="1330"/>
      <c r="LAP58" s="1330"/>
      <c r="LAQ58" s="1330"/>
      <c r="LAR58" s="1330"/>
      <c r="LAS58" s="1330"/>
      <c r="LAT58" s="1330"/>
      <c r="LAU58" s="1330"/>
      <c r="LAV58" s="1330"/>
      <c r="LAW58" s="1330"/>
      <c r="LAX58" s="1330"/>
      <c r="LAY58" s="1330"/>
      <c r="LAZ58" s="1330"/>
      <c r="LBA58" s="1330"/>
      <c r="LBB58" s="1330"/>
      <c r="LBC58" s="1330"/>
      <c r="LBD58" s="1330"/>
      <c r="LBE58" s="1330"/>
      <c r="LBF58" s="1330"/>
      <c r="LBG58" s="1330"/>
      <c r="LBH58" s="1330"/>
      <c r="LBI58" s="1330"/>
      <c r="LBJ58" s="1330"/>
      <c r="LBK58" s="1330"/>
      <c r="LBL58" s="1330"/>
      <c r="LBM58" s="1330"/>
      <c r="LBN58" s="1330"/>
      <c r="LBO58" s="1330"/>
      <c r="LBP58" s="1330"/>
      <c r="LBQ58" s="1330"/>
      <c r="LBR58" s="1330"/>
      <c r="LBS58" s="1330"/>
      <c r="LBT58" s="1330"/>
      <c r="LBU58" s="1330"/>
      <c r="LBV58" s="1330"/>
      <c r="LBW58" s="1330"/>
      <c r="LBX58" s="1330"/>
      <c r="LBY58" s="1330"/>
      <c r="LBZ58" s="1330"/>
      <c r="LCA58" s="1330"/>
      <c r="LCB58" s="1330"/>
      <c r="LCC58" s="1330"/>
      <c r="LCD58" s="1330"/>
      <c r="LCE58" s="1330"/>
      <c r="LCF58" s="1330"/>
      <c r="LCG58" s="1330"/>
      <c r="LCH58" s="1330"/>
      <c r="LCI58" s="1330"/>
      <c r="LCJ58" s="1330"/>
      <c r="LCK58" s="1330"/>
      <c r="LCL58" s="1330"/>
      <c r="LCM58" s="1330"/>
      <c r="LCN58" s="1330"/>
      <c r="LCO58" s="1330"/>
      <c r="LCP58" s="1330"/>
      <c r="LCQ58" s="1330"/>
      <c r="LCR58" s="1330"/>
      <c r="LCS58" s="1330"/>
      <c r="LCT58" s="1330"/>
      <c r="LCU58" s="1330"/>
      <c r="LCV58" s="1330"/>
      <c r="LCW58" s="1330"/>
      <c r="LCX58" s="1330"/>
      <c r="LCY58" s="1330"/>
      <c r="LCZ58" s="1330"/>
      <c r="LDA58" s="1330"/>
      <c r="LDB58" s="1330"/>
      <c r="LDC58" s="1330"/>
      <c r="LDD58" s="1330"/>
      <c r="LDE58" s="1330"/>
      <c r="LDF58" s="1330"/>
      <c r="LDG58" s="1330"/>
      <c r="LDH58" s="1330"/>
      <c r="LDI58" s="1330"/>
      <c r="LDJ58" s="1330"/>
      <c r="LDK58" s="1330"/>
      <c r="LDL58" s="1330"/>
      <c r="LDM58" s="1330"/>
      <c r="LDN58" s="1330"/>
      <c r="LDO58" s="1330"/>
      <c r="LDP58" s="1330"/>
      <c r="LDQ58" s="1330"/>
      <c r="LDR58" s="1330"/>
      <c r="LDS58" s="1330"/>
      <c r="LDT58" s="1330"/>
      <c r="LDU58" s="1330"/>
      <c r="LDV58" s="1330"/>
      <c r="LDW58" s="1330"/>
      <c r="LDX58" s="1330"/>
      <c r="LDY58" s="1330"/>
      <c r="LDZ58" s="1330"/>
      <c r="LEA58" s="1330"/>
      <c r="LEB58" s="1330"/>
      <c r="LEC58" s="1330"/>
      <c r="LED58" s="1330"/>
      <c r="LEE58" s="1330"/>
      <c r="LEF58" s="1330"/>
      <c r="LEG58" s="1330"/>
      <c r="LEH58" s="1330"/>
      <c r="LEI58" s="1330"/>
      <c r="LEJ58" s="1330"/>
      <c r="LEK58" s="1330"/>
      <c r="LEL58" s="1330"/>
      <c r="LEM58" s="1330"/>
      <c r="LEN58" s="1330"/>
      <c r="LEO58" s="1330"/>
      <c r="LEP58" s="1330"/>
      <c r="LEQ58" s="1330"/>
      <c r="LER58" s="1330"/>
      <c r="LES58" s="1330"/>
      <c r="LET58" s="1330"/>
      <c r="LEU58" s="1330"/>
      <c r="LEV58" s="1330"/>
      <c r="LEW58" s="1330"/>
      <c r="LEX58" s="1330"/>
      <c r="LEY58" s="1330"/>
      <c r="LEZ58" s="1330"/>
      <c r="LFA58" s="1330"/>
      <c r="LFB58" s="1330"/>
      <c r="LFC58" s="1330"/>
      <c r="LFD58" s="1330"/>
      <c r="LFE58" s="1330"/>
      <c r="LFF58" s="1330"/>
      <c r="LFG58" s="1330"/>
      <c r="LFH58" s="1330"/>
      <c r="LFI58" s="1330"/>
      <c r="LFJ58" s="1330"/>
      <c r="LFK58" s="1330"/>
      <c r="LFL58" s="1330"/>
      <c r="LFM58" s="1330"/>
      <c r="LFN58" s="1330"/>
      <c r="LFO58" s="1330"/>
      <c r="LFP58" s="1330"/>
      <c r="LFQ58" s="1330"/>
      <c r="LFR58" s="1330"/>
      <c r="LFS58" s="1330"/>
      <c r="LFT58" s="1330"/>
      <c r="LFU58" s="1330"/>
      <c r="LFV58" s="1330"/>
      <c r="LFW58" s="1330"/>
      <c r="LFX58" s="1330"/>
      <c r="LFY58" s="1330"/>
      <c r="LFZ58" s="1330"/>
      <c r="LGA58" s="1330"/>
      <c r="LGB58" s="1330"/>
      <c r="LGC58" s="1330"/>
      <c r="LGD58" s="1330"/>
      <c r="LGE58" s="1330"/>
      <c r="LGF58" s="1330"/>
      <c r="LGG58" s="1330"/>
      <c r="LGH58" s="1330"/>
      <c r="LGI58" s="1330"/>
      <c r="LGJ58" s="1330"/>
      <c r="LGK58" s="1330"/>
      <c r="LGL58" s="1330"/>
      <c r="LGM58" s="1330"/>
      <c r="LGN58" s="1330"/>
      <c r="LGO58" s="1330"/>
      <c r="LGP58" s="1330"/>
      <c r="LGQ58" s="1330"/>
      <c r="LGR58" s="1330"/>
      <c r="LGS58" s="1330"/>
      <c r="LGT58" s="1330"/>
      <c r="LGU58" s="1330"/>
      <c r="LGV58" s="1330"/>
      <c r="LGW58" s="1330"/>
      <c r="LGX58" s="1330"/>
      <c r="LGY58" s="1330"/>
      <c r="LGZ58" s="1330"/>
      <c r="LHA58" s="1330"/>
      <c r="LHB58" s="1330"/>
      <c r="LHC58" s="1330"/>
      <c r="LHD58" s="1330"/>
      <c r="LHE58" s="1330"/>
      <c r="LHF58" s="1330"/>
      <c r="LHG58" s="1330"/>
      <c r="LHH58" s="1330"/>
      <c r="LHI58" s="1330"/>
      <c r="LHJ58" s="1330"/>
      <c r="LHK58" s="1330"/>
      <c r="LHL58" s="1330"/>
      <c r="LHM58" s="1330"/>
      <c r="LHN58" s="1330"/>
      <c r="LHO58" s="1330"/>
      <c r="LHP58" s="1330"/>
      <c r="LHQ58" s="1330"/>
      <c r="LHR58" s="1330"/>
      <c r="LHS58" s="1330"/>
      <c r="LHT58" s="1330"/>
      <c r="LHU58" s="1330"/>
      <c r="LHV58" s="1330"/>
      <c r="LHW58" s="1330"/>
      <c r="LHX58" s="1330"/>
      <c r="LHY58" s="1330"/>
      <c r="LHZ58" s="1330"/>
      <c r="LIA58" s="1330"/>
      <c r="LIB58" s="1330"/>
      <c r="LIC58" s="1330"/>
      <c r="LID58" s="1330"/>
      <c r="LIE58" s="1330"/>
      <c r="LIF58" s="1330"/>
      <c r="LIG58" s="1330"/>
      <c r="LIH58" s="1330"/>
      <c r="LII58" s="1330"/>
      <c r="LIJ58" s="1330"/>
      <c r="LIK58" s="1330"/>
      <c r="LIL58" s="1330"/>
      <c r="LIM58" s="1330"/>
      <c r="LIN58" s="1330"/>
      <c r="LIO58" s="1330"/>
      <c r="LIP58" s="1330"/>
      <c r="LIQ58" s="1330"/>
      <c r="LIR58" s="1330"/>
      <c r="LIS58" s="1330"/>
      <c r="LIT58" s="1330"/>
      <c r="LIU58" s="1330"/>
      <c r="LIV58" s="1330"/>
      <c r="LIW58" s="1330"/>
      <c r="LIX58" s="1330"/>
      <c r="LIY58" s="1330"/>
      <c r="LIZ58" s="1330"/>
      <c r="LJA58" s="1330"/>
      <c r="LJB58" s="1330"/>
      <c r="LJC58" s="1330"/>
      <c r="LJD58" s="1330"/>
      <c r="LJE58" s="1330"/>
      <c r="LJF58" s="1330"/>
      <c r="LJG58" s="1330"/>
      <c r="LJH58" s="1330"/>
      <c r="LJI58" s="1330"/>
      <c r="LJJ58" s="1330"/>
      <c r="LJK58" s="1330"/>
      <c r="LJL58" s="1330"/>
      <c r="LJM58" s="1330"/>
      <c r="LJN58" s="1330"/>
      <c r="LJO58" s="1330"/>
      <c r="LJP58" s="1330"/>
      <c r="LJQ58" s="1330"/>
      <c r="LJR58" s="1330"/>
      <c r="LJS58" s="1330"/>
      <c r="LJT58" s="1330"/>
      <c r="LJU58" s="1330"/>
      <c r="LJV58" s="1330"/>
      <c r="LJW58" s="1330"/>
      <c r="LJX58" s="1330"/>
      <c r="LJY58" s="1330"/>
      <c r="LJZ58" s="1330"/>
      <c r="LKA58" s="1330"/>
      <c r="LKB58" s="1330"/>
      <c r="LKC58" s="1330"/>
      <c r="LKD58" s="1330"/>
      <c r="LKE58" s="1330"/>
      <c r="LKF58" s="1330"/>
      <c r="LKG58" s="1330"/>
      <c r="LKH58" s="1330"/>
      <c r="LKI58" s="1330"/>
      <c r="LKJ58" s="1330"/>
      <c r="LKK58" s="1330"/>
      <c r="LKL58" s="1330"/>
      <c r="LKM58" s="1330"/>
      <c r="LKN58" s="1330"/>
      <c r="LKO58" s="1330"/>
      <c r="LKP58" s="1330"/>
      <c r="LKQ58" s="1330"/>
      <c r="LKR58" s="1330"/>
      <c r="LKS58" s="1330"/>
      <c r="LKT58" s="1330"/>
      <c r="LKU58" s="1330"/>
      <c r="LKV58" s="1330"/>
      <c r="LKW58" s="1330"/>
      <c r="LKX58" s="1330"/>
      <c r="LKY58" s="1330"/>
      <c r="LKZ58" s="1330"/>
      <c r="LLA58" s="1330"/>
      <c r="LLB58" s="1330"/>
      <c r="LLC58" s="1330"/>
      <c r="LLD58" s="1330"/>
      <c r="LLE58" s="1330"/>
      <c r="LLF58" s="1330"/>
      <c r="LLG58" s="1330"/>
      <c r="LLH58" s="1330"/>
      <c r="LLI58" s="1330"/>
      <c r="LLJ58" s="1330"/>
      <c r="LLK58" s="1330"/>
      <c r="LLL58" s="1330"/>
      <c r="LLM58" s="1330"/>
      <c r="LLN58" s="1330"/>
      <c r="LLO58" s="1330"/>
      <c r="LLP58" s="1330"/>
      <c r="LLQ58" s="1330"/>
      <c r="LLR58" s="1330"/>
      <c r="LLS58" s="1330"/>
      <c r="LLT58" s="1330"/>
      <c r="LLU58" s="1330"/>
      <c r="LLV58" s="1330"/>
      <c r="LLW58" s="1330"/>
      <c r="LLX58" s="1330"/>
      <c r="LLY58" s="1330"/>
      <c r="LLZ58" s="1330"/>
      <c r="LMA58" s="1330"/>
      <c r="LMB58" s="1330"/>
      <c r="LMC58" s="1330"/>
      <c r="LMD58" s="1330"/>
      <c r="LME58" s="1330"/>
      <c r="LMF58" s="1330"/>
      <c r="LMG58" s="1330"/>
      <c r="LMH58" s="1330"/>
      <c r="LMI58" s="1330"/>
      <c r="LMJ58" s="1330"/>
      <c r="LMK58" s="1330"/>
      <c r="LML58" s="1330"/>
      <c r="LMM58" s="1330"/>
      <c r="LMN58" s="1330"/>
      <c r="LMO58" s="1330"/>
      <c r="LMP58" s="1330"/>
      <c r="LMQ58" s="1330"/>
      <c r="LMR58" s="1330"/>
      <c r="LMS58" s="1330"/>
      <c r="LMT58" s="1330"/>
      <c r="LMU58" s="1330"/>
      <c r="LMV58" s="1330"/>
      <c r="LMW58" s="1330"/>
      <c r="LMX58" s="1330"/>
      <c r="LMY58" s="1330"/>
      <c r="LMZ58" s="1330"/>
      <c r="LNA58" s="1330"/>
      <c r="LNB58" s="1330"/>
      <c r="LNC58" s="1330"/>
      <c r="LND58" s="1330"/>
      <c r="LNE58" s="1330"/>
      <c r="LNF58" s="1330"/>
      <c r="LNG58" s="1330"/>
      <c r="LNH58" s="1330"/>
      <c r="LNI58" s="1330"/>
      <c r="LNJ58" s="1330"/>
      <c r="LNK58" s="1330"/>
      <c r="LNL58" s="1330"/>
      <c r="LNM58" s="1330"/>
      <c r="LNN58" s="1330"/>
      <c r="LNO58" s="1330"/>
      <c r="LNP58" s="1330"/>
      <c r="LNQ58" s="1330"/>
      <c r="LNR58" s="1330"/>
      <c r="LNS58" s="1330"/>
      <c r="LNT58" s="1330"/>
      <c r="LNU58" s="1330"/>
      <c r="LNV58" s="1330"/>
      <c r="LNW58" s="1330"/>
      <c r="LNX58" s="1330"/>
      <c r="LNY58" s="1330"/>
      <c r="LNZ58" s="1330"/>
      <c r="LOA58" s="1330"/>
      <c r="LOB58" s="1330"/>
      <c r="LOC58" s="1330"/>
      <c r="LOD58" s="1330"/>
      <c r="LOE58" s="1330"/>
      <c r="LOF58" s="1330"/>
      <c r="LOG58" s="1330"/>
      <c r="LOH58" s="1330"/>
      <c r="LOI58" s="1330"/>
      <c r="LOJ58" s="1330"/>
      <c r="LOK58" s="1330"/>
      <c r="LOL58" s="1330"/>
      <c r="LOM58" s="1330"/>
      <c r="LON58" s="1330"/>
      <c r="LOO58" s="1330"/>
      <c r="LOP58" s="1330"/>
      <c r="LOQ58" s="1330"/>
      <c r="LOR58" s="1330"/>
      <c r="LOS58" s="1330"/>
      <c r="LOT58" s="1330"/>
      <c r="LOU58" s="1330"/>
      <c r="LOV58" s="1330"/>
      <c r="LOW58" s="1330"/>
      <c r="LOX58" s="1330"/>
      <c r="LOY58" s="1330"/>
      <c r="LOZ58" s="1330"/>
      <c r="LPA58" s="1330"/>
      <c r="LPB58" s="1330"/>
      <c r="LPC58" s="1330"/>
      <c r="LPD58" s="1330"/>
      <c r="LPE58" s="1330"/>
      <c r="LPF58" s="1330"/>
      <c r="LPG58" s="1330"/>
      <c r="LPH58" s="1330"/>
      <c r="LPI58" s="1330"/>
      <c r="LPJ58" s="1330"/>
      <c r="LPK58" s="1330"/>
      <c r="LPL58" s="1330"/>
      <c r="LPM58" s="1330"/>
      <c r="LPN58" s="1330"/>
      <c r="LPO58" s="1330"/>
      <c r="LPP58" s="1330"/>
      <c r="LPQ58" s="1330"/>
      <c r="LPR58" s="1330"/>
      <c r="LPS58" s="1330"/>
      <c r="LPT58" s="1330"/>
      <c r="LPU58" s="1330"/>
      <c r="LPV58" s="1330"/>
      <c r="LPW58" s="1330"/>
      <c r="LPX58" s="1330"/>
      <c r="LPY58" s="1330"/>
      <c r="LPZ58" s="1330"/>
      <c r="LQA58" s="1330"/>
      <c r="LQB58" s="1330"/>
      <c r="LQC58" s="1330"/>
      <c r="LQD58" s="1330"/>
      <c r="LQE58" s="1330"/>
      <c r="LQF58" s="1330"/>
      <c r="LQG58" s="1330"/>
      <c r="LQH58" s="1330"/>
      <c r="LQI58" s="1330"/>
      <c r="LQJ58" s="1330"/>
      <c r="LQK58" s="1330"/>
      <c r="LQL58" s="1330"/>
      <c r="LQM58" s="1330"/>
      <c r="LQN58" s="1330"/>
      <c r="LQO58" s="1330"/>
      <c r="LQP58" s="1330"/>
      <c r="LQQ58" s="1330"/>
      <c r="LQR58" s="1330"/>
      <c r="LQS58" s="1330"/>
      <c r="LQT58" s="1330"/>
      <c r="LQU58" s="1330"/>
      <c r="LQV58" s="1330"/>
      <c r="LQW58" s="1330"/>
      <c r="LQX58" s="1330"/>
      <c r="LQY58" s="1330"/>
      <c r="LQZ58" s="1330"/>
      <c r="LRA58" s="1330"/>
      <c r="LRB58" s="1330"/>
      <c r="LRC58" s="1330"/>
      <c r="LRD58" s="1330"/>
      <c r="LRE58" s="1330"/>
      <c r="LRF58" s="1330"/>
      <c r="LRG58" s="1330"/>
      <c r="LRH58" s="1330"/>
      <c r="LRI58" s="1330"/>
      <c r="LRJ58" s="1330"/>
      <c r="LRK58" s="1330"/>
      <c r="LRL58" s="1330"/>
      <c r="LRM58" s="1330"/>
      <c r="LRN58" s="1330"/>
      <c r="LRO58" s="1330"/>
      <c r="LRP58" s="1330"/>
      <c r="LRQ58" s="1330"/>
      <c r="LRR58" s="1330"/>
      <c r="LRS58" s="1330"/>
      <c r="LRT58" s="1330"/>
      <c r="LRU58" s="1330"/>
      <c r="LRV58" s="1330"/>
      <c r="LRW58" s="1330"/>
      <c r="LRX58" s="1330"/>
      <c r="LRY58" s="1330"/>
      <c r="LRZ58" s="1330"/>
      <c r="LSA58" s="1330"/>
      <c r="LSB58" s="1330"/>
      <c r="LSC58" s="1330"/>
      <c r="LSD58" s="1330"/>
      <c r="LSE58" s="1330"/>
      <c r="LSF58" s="1330"/>
      <c r="LSG58" s="1330"/>
      <c r="LSH58" s="1330"/>
      <c r="LSI58" s="1330"/>
      <c r="LSJ58" s="1330"/>
      <c r="LSK58" s="1330"/>
      <c r="LSL58" s="1330"/>
      <c r="LSM58" s="1330"/>
      <c r="LSN58" s="1330"/>
      <c r="LSO58" s="1330"/>
      <c r="LSP58" s="1330"/>
      <c r="LSQ58" s="1330"/>
      <c r="LSR58" s="1330"/>
      <c r="LSS58" s="1330"/>
      <c r="LST58" s="1330"/>
      <c r="LSU58" s="1330"/>
      <c r="LSV58" s="1330"/>
      <c r="LSW58" s="1330"/>
      <c r="LSX58" s="1330"/>
      <c r="LSY58" s="1330"/>
      <c r="LSZ58" s="1330"/>
      <c r="LTA58" s="1330"/>
      <c r="LTB58" s="1330"/>
      <c r="LTC58" s="1330"/>
      <c r="LTD58" s="1330"/>
      <c r="LTE58" s="1330"/>
      <c r="LTF58" s="1330"/>
      <c r="LTG58" s="1330"/>
      <c r="LTH58" s="1330"/>
      <c r="LTI58" s="1330"/>
      <c r="LTJ58" s="1330"/>
      <c r="LTK58" s="1330"/>
      <c r="LTL58" s="1330"/>
      <c r="LTM58" s="1330"/>
      <c r="LTN58" s="1330"/>
      <c r="LTO58" s="1330"/>
      <c r="LTP58" s="1330"/>
      <c r="LTQ58" s="1330"/>
      <c r="LTR58" s="1330"/>
      <c r="LTS58" s="1330"/>
      <c r="LTT58" s="1330"/>
      <c r="LTU58" s="1330"/>
      <c r="LTV58" s="1330"/>
      <c r="LTW58" s="1330"/>
      <c r="LTX58" s="1330"/>
      <c r="LTY58" s="1330"/>
      <c r="LTZ58" s="1330"/>
      <c r="LUA58" s="1330"/>
      <c r="LUB58" s="1330"/>
      <c r="LUC58" s="1330"/>
      <c r="LUD58" s="1330"/>
      <c r="LUE58" s="1330"/>
      <c r="LUF58" s="1330"/>
      <c r="LUG58" s="1330"/>
      <c r="LUH58" s="1330"/>
      <c r="LUI58" s="1330"/>
      <c r="LUJ58" s="1330"/>
      <c r="LUK58" s="1330"/>
      <c r="LUL58" s="1330"/>
      <c r="LUM58" s="1330"/>
      <c r="LUN58" s="1330"/>
      <c r="LUO58" s="1330"/>
      <c r="LUP58" s="1330"/>
      <c r="LUQ58" s="1330"/>
      <c r="LUR58" s="1330"/>
      <c r="LUS58" s="1330"/>
      <c r="LUT58" s="1330"/>
      <c r="LUU58" s="1330"/>
      <c r="LUV58" s="1330"/>
      <c r="LUW58" s="1330"/>
      <c r="LUX58" s="1330"/>
      <c r="LUY58" s="1330"/>
      <c r="LUZ58" s="1330"/>
      <c r="LVA58" s="1330"/>
      <c r="LVB58" s="1330"/>
      <c r="LVC58" s="1330"/>
      <c r="LVD58" s="1330"/>
      <c r="LVE58" s="1330"/>
      <c r="LVF58" s="1330"/>
      <c r="LVG58" s="1330"/>
      <c r="LVH58" s="1330"/>
      <c r="LVI58" s="1330"/>
      <c r="LVJ58" s="1330"/>
      <c r="LVK58" s="1330"/>
      <c r="LVL58" s="1330"/>
      <c r="LVM58" s="1330"/>
      <c r="LVN58" s="1330"/>
      <c r="LVO58" s="1330"/>
      <c r="LVP58" s="1330"/>
      <c r="LVQ58" s="1330"/>
      <c r="LVR58" s="1330"/>
      <c r="LVS58" s="1330"/>
      <c r="LVT58" s="1330"/>
      <c r="LVU58" s="1330"/>
      <c r="LVV58" s="1330"/>
      <c r="LVW58" s="1330"/>
      <c r="LVX58" s="1330"/>
      <c r="LVY58" s="1330"/>
      <c r="LVZ58" s="1330"/>
      <c r="LWA58" s="1330"/>
      <c r="LWB58" s="1330"/>
      <c r="LWC58" s="1330"/>
      <c r="LWD58" s="1330"/>
      <c r="LWE58" s="1330"/>
      <c r="LWF58" s="1330"/>
      <c r="LWG58" s="1330"/>
      <c r="LWH58" s="1330"/>
      <c r="LWI58" s="1330"/>
      <c r="LWJ58" s="1330"/>
      <c r="LWK58" s="1330"/>
      <c r="LWL58" s="1330"/>
      <c r="LWM58" s="1330"/>
      <c r="LWN58" s="1330"/>
      <c r="LWO58" s="1330"/>
      <c r="LWP58" s="1330"/>
      <c r="LWQ58" s="1330"/>
      <c r="LWR58" s="1330"/>
      <c r="LWS58" s="1330"/>
      <c r="LWT58" s="1330"/>
      <c r="LWU58" s="1330"/>
      <c r="LWV58" s="1330"/>
      <c r="LWW58" s="1330"/>
      <c r="LWX58" s="1330"/>
      <c r="LWY58" s="1330"/>
      <c r="LWZ58" s="1330"/>
      <c r="LXA58" s="1330"/>
      <c r="LXB58" s="1330"/>
      <c r="LXC58" s="1330"/>
      <c r="LXD58" s="1330"/>
      <c r="LXE58" s="1330"/>
      <c r="LXF58" s="1330"/>
      <c r="LXG58" s="1330"/>
      <c r="LXH58" s="1330"/>
      <c r="LXI58" s="1330"/>
      <c r="LXJ58" s="1330"/>
      <c r="LXK58" s="1330"/>
      <c r="LXL58" s="1330"/>
      <c r="LXM58" s="1330"/>
      <c r="LXN58" s="1330"/>
      <c r="LXO58" s="1330"/>
      <c r="LXP58" s="1330"/>
      <c r="LXQ58" s="1330"/>
      <c r="LXR58" s="1330"/>
      <c r="LXS58" s="1330"/>
      <c r="LXT58" s="1330"/>
      <c r="LXU58" s="1330"/>
      <c r="LXV58" s="1330"/>
      <c r="LXW58" s="1330"/>
      <c r="LXX58" s="1330"/>
      <c r="LXY58" s="1330"/>
      <c r="LXZ58" s="1330"/>
      <c r="LYA58" s="1330"/>
      <c r="LYB58" s="1330"/>
      <c r="LYC58" s="1330"/>
      <c r="LYD58" s="1330"/>
      <c r="LYE58" s="1330"/>
      <c r="LYF58" s="1330"/>
      <c r="LYG58" s="1330"/>
      <c r="LYH58" s="1330"/>
      <c r="LYI58" s="1330"/>
      <c r="LYJ58" s="1330"/>
      <c r="LYK58" s="1330"/>
      <c r="LYL58" s="1330"/>
      <c r="LYM58" s="1330"/>
      <c r="LYN58" s="1330"/>
      <c r="LYO58" s="1330"/>
      <c r="LYP58" s="1330"/>
      <c r="LYQ58" s="1330"/>
      <c r="LYR58" s="1330"/>
      <c r="LYS58" s="1330"/>
      <c r="LYT58" s="1330"/>
      <c r="LYU58" s="1330"/>
      <c r="LYV58" s="1330"/>
      <c r="LYW58" s="1330"/>
      <c r="LYX58" s="1330"/>
      <c r="LYY58" s="1330"/>
      <c r="LYZ58" s="1330"/>
      <c r="LZA58" s="1330"/>
      <c r="LZB58" s="1330"/>
      <c r="LZC58" s="1330"/>
      <c r="LZD58" s="1330"/>
      <c r="LZE58" s="1330"/>
      <c r="LZF58" s="1330"/>
      <c r="LZG58" s="1330"/>
      <c r="LZH58" s="1330"/>
      <c r="LZI58" s="1330"/>
      <c r="LZJ58" s="1330"/>
      <c r="LZK58" s="1330"/>
      <c r="LZL58" s="1330"/>
      <c r="LZM58" s="1330"/>
      <c r="LZN58" s="1330"/>
      <c r="LZO58" s="1330"/>
      <c r="LZP58" s="1330"/>
      <c r="LZQ58" s="1330"/>
      <c r="LZR58" s="1330"/>
      <c r="LZS58" s="1330"/>
      <c r="LZT58" s="1330"/>
      <c r="LZU58" s="1330"/>
      <c r="LZV58" s="1330"/>
      <c r="LZW58" s="1330"/>
      <c r="LZX58" s="1330"/>
      <c r="LZY58" s="1330"/>
      <c r="LZZ58" s="1330"/>
      <c r="MAA58" s="1330"/>
      <c r="MAB58" s="1330"/>
      <c r="MAC58" s="1330"/>
      <c r="MAD58" s="1330"/>
      <c r="MAE58" s="1330"/>
      <c r="MAF58" s="1330"/>
      <c r="MAG58" s="1330"/>
      <c r="MAH58" s="1330"/>
      <c r="MAI58" s="1330"/>
      <c r="MAJ58" s="1330"/>
      <c r="MAK58" s="1330"/>
      <c r="MAL58" s="1330"/>
      <c r="MAM58" s="1330"/>
      <c r="MAN58" s="1330"/>
      <c r="MAO58" s="1330"/>
      <c r="MAP58" s="1330"/>
      <c r="MAQ58" s="1330"/>
      <c r="MAR58" s="1330"/>
      <c r="MAS58" s="1330"/>
      <c r="MAT58" s="1330"/>
      <c r="MAU58" s="1330"/>
      <c r="MAV58" s="1330"/>
      <c r="MAW58" s="1330"/>
      <c r="MAX58" s="1330"/>
      <c r="MAY58" s="1330"/>
      <c r="MAZ58" s="1330"/>
      <c r="MBA58" s="1330"/>
      <c r="MBB58" s="1330"/>
      <c r="MBC58" s="1330"/>
      <c r="MBD58" s="1330"/>
      <c r="MBE58" s="1330"/>
      <c r="MBF58" s="1330"/>
      <c r="MBG58" s="1330"/>
      <c r="MBH58" s="1330"/>
      <c r="MBI58" s="1330"/>
      <c r="MBJ58" s="1330"/>
      <c r="MBK58" s="1330"/>
      <c r="MBL58" s="1330"/>
      <c r="MBM58" s="1330"/>
      <c r="MBN58" s="1330"/>
      <c r="MBO58" s="1330"/>
      <c r="MBP58" s="1330"/>
      <c r="MBQ58" s="1330"/>
      <c r="MBR58" s="1330"/>
      <c r="MBS58" s="1330"/>
      <c r="MBT58" s="1330"/>
      <c r="MBU58" s="1330"/>
      <c r="MBV58" s="1330"/>
      <c r="MBW58" s="1330"/>
      <c r="MBX58" s="1330"/>
      <c r="MBY58" s="1330"/>
      <c r="MBZ58" s="1330"/>
      <c r="MCA58" s="1330"/>
      <c r="MCB58" s="1330"/>
      <c r="MCC58" s="1330"/>
      <c r="MCD58" s="1330"/>
      <c r="MCE58" s="1330"/>
      <c r="MCF58" s="1330"/>
      <c r="MCG58" s="1330"/>
      <c r="MCH58" s="1330"/>
      <c r="MCI58" s="1330"/>
      <c r="MCJ58" s="1330"/>
      <c r="MCK58" s="1330"/>
      <c r="MCL58" s="1330"/>
      <c r="MCM58" s="1330"/>
      <c r="MCN58" s="1330"/>
      <c r="MCO58" s="1330"/>
      <c r="MCP58" s="1330"/>
      <c r="MCQ58" s="1330"/>
      <c r="MCR58" s="1330"/>
      <c r="MCS58" s="1330"/>
      <c r="MCT58" s="1330"/>
      <c r="MCU58" s="1330"/>
      <c r="MCV58" s="1330"/>
      <c r="MCW58" s="1330"/>
      <c r="MCX58" s="1330"/>
      <c r="MCY58" s="1330"/>
      <c r="MCZ58" s="1330"/>
      <c r="MDA58" s="1330"/>
      <c r="MDB58" s="1330"/>
      <c r="MDC58" s="1330"/>
      <c r="MDD58" s="1330"/>
      <c r="MDE58" s="1330"/>
      <c r="MDF58" s="1330"/>
      <c r="MDG58" s="1330"/>
      <c r="MDH58" s="1330"/>
      <c r="MDI58" s="1330"/>
      <c r="MDJ58" s="1330"/>
      <c r="MDK58" s="1330"/>
      <c r="MDL58" s="1330"/>
      <c r="MDM58" s="1330"/>
      <c r="MDN58" s="1330"/>
      <c r="MDO58" s="1330"/>
      <c r="MDP58" s="1330"/>
      <c r="MDQ58" s="1330"/>
      <c r="MDR58" s="1330"/>
      <c r="MDS58" s="1330"/>
      <c r="MDT58" s="1330"/>
      <c r="MDU58" s="1330"/>
      <c r="MDV58" s="1330"/>
      <c r="MDW58" s="1330"/>
      <c r="MDX58" s="1330"/>
      <c r="MDY58" s="1330"/>
      <c r="MDZ58" s="1330"/>
      <c r="MEA58" s="1330"/>
      <c r="MEB58" s="1330"/>
      <c r="MEC58" s="1330"/>
      <c r="MED58" s="1330"/>
      <c r="MEE58" s="1330"/>
      <c r="MEF58" s="1330"/>
      <c r="MEG58" s="1330"/>
      <c r="MEH58" s="1330"/>
      <c r="MEI58" s="1330"/>
      <c r="MEJ58" s="1330"/>
      <c r="MEK58" s="1330"/>
      <c r="MEL58" s="1330"/>
      <c r="MEM58" s="1330"/>
      <c r="MEN58" s="1330"/>
      <c r="MEO58" s="1330"/>
      <c r="MEP58" s="1330"/>
      <c r="MEQ58" s="1330"/>
      <c r="MER58" s="1330"/>
      <c r="MES58" s="1330"/>
      <c r="MET58" s="1330"/>
      <c r="MEU58" s="1330"/>
      <c r="MEV58" s="1330"/>
      <c r="MEW58" s="1330"/>
      <c r="MEX58" s="1330"/>
      <c r="MEY58" s="1330"/>
      <c r="MEZ58" s="1330"/>
      <c r="MFA58" s="1330"/>
      <c r="MFB58" s="1330"/>
      <c r="MFC58" s="1330"/>
      <c r="MFD58" s="1330"/>
      <c r="MFE58" s="1330"/>
      <c r="MFF58" s="1330"/>
      <c r="MFG58" s="1330"/>
      <c r="MFH58" s="1330"/>
      <c r="MFI58" s="1330"/>
      <c r="MFJ58" s="1330"/>
      <c r="MFK58" s="1330"/>
      <c r="MFL58" s="1330"/>
      <c r="MFM58" s="1330"/>
      <c r="MFN58" s="1330"/>
      <c r="MFO58" s="1330"/>
      <c r="MFP58" s="1330"/>
      <c r="MFQ58" s="1330"/>
      <c r="MFR58" s="1330"/>
      <c r="MFS58" s="1330"/>
      <c r="MFT58" s="1330"/>
      <c r="MFU58" s="1330"/>
      <c r="MFV58" s="1330"/>
      <c r="MFW58" s="1330"/>
      <c r="MFX58" s="1330"/>
      <c r="MFY58" s="1330"/>
      <c r="MFZ58" s="1330"/>
      <c r="MGA58" s="1330"/>
      <c r="MGB58" s="1330"/>
      <c r="MGC58" s="1330"/>
      <c r="MGD58" s="1330"/>
      <c r="MGE58" s="1330"/>
      <c r="MGF58" s="1330"/>
      <c r="MGG58" s="1330"/>
      <c r="MGH58" s="1330"/>
      <c r="MGI58" s="1330"/>
      <c r="MGJ58" s="1330"/>
      <c r="MGK58" s="1330"/>
      <c r="MGL58" s="1330"/>
      <c r="MGM58" s="1330"/>
      <c r="MGN58" s="1330"/>
      <c r="MGO58" s="1330"/>
      <c r="MGP58" s="1330"/>
      <c r="MGQ58" s="1330"/>
      <c r="MGR58" s="1330"/>
      <c r="MGS58" s="1330"/>
      <c r="MGT58" s="1330"/>
      <c r="MGU58" s="1330"/>
      <c r="MGV58" s="1330"/>
      <c r="MGW58" s="1330"/>
      <c r="MGX58" s="1330"/>
      <c r="MGY58" s="1330"/>
      <c r="MGZ58" s="1330"/>
      <c r="MHA58" s="1330"/>
      <c r="MHB58" s="1330"/>
      <c r="MHC58" s="1330"/>
      <c r="MHD58" s="1330"/>
      <c r="MHE58" s="1330"/>
      <c r="MHF58" s="1330"/>
      <c r="MHG58" s="1330"/>
      <c r="MHH58" s="1330"/>
      <c r="MHI58" s="1330"/>
      <c r="MHJ58" s="1330"/>
      <c r="MHK58" s="1330"/>
      <c r="MHL58" s="1330"/>
      <c r="MHM58" s="1330"/>
      <c r="MHN58" s="1330"/>
      <c r="MHO58" s="1330"/>
      <c r="MHP58" s="1330"/>
      <c r="MHQ58" s="1330"/>
      <c r="MHR58" s="1330"/>
      <c r="MHS58" s="1330"/>
      <c r="MHT58" s="1330"/>
      <c r="MHU58" s="1330"/>
      <c r="MHV58" s="1330"/>
      <c r="MHW58" s="1330"/>
      <c r="MHX58" s="1330"/>
      <c r="MHY58" s="1330"/>
      <c r="MHZ58" s="1330"/>
      <c r="MIA58" s="1330"/>
      <c r="MIB58" s="1330"/>
      <c r="MIC58" s="1330"/>
      <c r="MID58" s="1330"/>
      <c r="MIE58" s="1330"/>
      <c r="MIF58" s="1330"/>
      <c r="MIG58" s="1330"/>
      <c r="MIH58" s="1330"/>
      <c r="MII58" s="1330"/>
      <c r="MIJ58" s="1330"/>
      <c r="MIK58" s="1330"/>
      <c r="MIL58" s="1330"/>
      <c r="MIM58" s="1330"/>
      <c r="MIN58" s="1330"/>
      <c r="MIO58" s="1330"/>
      <c r="MIP58" s="1330"/>
      <c r="MIQ58" s="1330"/>
      <c r="MIR58" s="1330"/>
      <c r="MIS58" s="1330"/>
      <c r="MIT58" s="1330"/>
      <c r="MIU58" s="1330"/>
      <c r="MIV58" s="1330"/>
      <c r="MIW58" s="1330"/>
      <c r="MIX58" s="1330"/>
      <c r="MIY58" s="1330"/>
      <c r="MIZ58" s="1330"/>
      <c r="MJA58" s="1330"/>
      <c r="MJB58" s="1330"/>
      <c r="MJC58" s="1330"/>
      <c r="MJD58" s="1330"/>
      <c r="MJE58" s="1330"/>
      <c r="MJF58" s="1330"/>
      <c r="MJG58" s="1330"/>
      <c r="MJH58" s="1330"/>
      <c r="MJI58" s="1330"/>
      <c r="MJJ58" s="1330"/>
      <c r="MJK58" s="1330"/>
      <c r="MJL58" s="1330"/>
      <c r="MJM58" s="1330"/>
      <c r="MJN58" s="1330"/>
      <c r="MJO58" s="1330"/>
      <c r="MJP58" s="1330"/>
      <c r="MJQ58" s="1330"/>
      <c r="MJR58" s="1330"/>
      <c r="MJS58" s="1330"/>
      <c r="MJT58" s="1330"/>
      <c r="MJU58" s="1330"/>
      <c r="MJV58" s="1330"/>
      <c r="MJW58" s="1330"/>
      <c r="MJX58" s="1330"/>
      <c r="MJY58" s="1330"/>
      <c r="MJZ58" s="1330"/>
      <c r="MKA58" s="1330"/>
      <c r="MKB58" s="1330"/>
      <c r="MKC58" s="1330"/>
      <c r="MKD58" s="1330"/>
      <c r="MKE58" s="1330"/>
      <c r="MKF58" s="1330"/>
      <c r="MKG58" s="1330"/>
      <c r="MKH58" s="1330"/>
      <c r="MKI58" s="1330"/>
      <c r="MKJ58" s="1330"/>
      <c r="MKK58" s="1330"/>
      <c r="MKL58" s="1330"/>
      <c r="MKM58" s="1330"/>
      <c r="MKN58" s="1330"/>
      <c r="MKO58" s="1330"/>
      <c r="MKP58" s="1330"/>
      <c r="MKQ58" s="1330"/>
      <c r="MKR58" s="1330"/>
      <c r="MKS58" s="1330"/>
      <c r="MKT58" s="1330"/>
      <c r="MKU58" s="1330"/>
      <c r="MKV58" s="1330"/>
      <c r="MKW58" s="1330"/>
      <c r="MKX58" s="1330"/>
      <c r="MKY58" s="1330"/>
      <c r="MKZ58" s="1330"/>
      <c r="MLA58" s="1330"/>
      <c r="MLB58" s="1330"/>
      <c r="MLC58" s="1330"/>
      <c r="MLD58" s="1330"/>
      <c r="MLE58" s="1330"/>
      <c r="MLF58" s="1330"/>
      <c r="MLG58" s="1330"/>
      <c r="MLH58" s="1330"/>
      <c r="MLI58" s="1330"/>
      <c r="MLJ58" s="1330"/>
      <c r="MLK58" s="1330"/>
      <c r="MLL58" s="1330"/>
      <c r="MLM58" s="1330"/>
      <c r="MLN58" s="1330"/>
      <c r="MLO58" s="1330"/>
      <c r="MLP58" s="1330"/>
      <c r="MLQ58" s="1330"/>
      <c r="MLR58" s="1330"/>
      <c r="MLS58" s="1330"/>
      <c r="MLT58" s="1330"/>
      <c r="MLU58" s="1330"/>
      <c r="MLV58" s="1330"/>
      <c r="MLW58" s="1330"/>
      <c r="MLX58" s="1330"/>
      <c r="MLY58" s="1330"/>
      <c r="MLZ58" s="1330"/>
      <c r="MMA58" s="1330"/>
      <c r="MMB58" s="1330"/>
      <c r="MMC58" s="1330"/>
      <c r="MMD58" s="1330"/>
      <c r="MME58" s="1330"/>
      <c r="MMF58" s="1330"/>
      <c r="MMG58" s="1330"/>
      <c r="MMH58" s="1330"/>
      <c r="MMI58" s="1330"/>
      <c r="MMJ58" s="1330"/>
      <c r="MMK58" s="1330"/>
      <c r="MML58" s="1330"/>
      <c r="MMM58" s="1330"/>
      <c r="MMN58" s="1330"/>
      <c r="MMO58" s="1330"/>
      <c r="MMP58" s="1330"/>
      <c r="MMQ58" s="1330"/>
      <c r="MMR58" s="1330"/>
      <c r="MMS58" s="1330"/>
      <c r="MMT58" s="1330"/>
      <c r="MMU58" s="1330"/>
      <c r="MMV58" s="1330"/>
      <c r="MMW58" s="1330"/>
      <c r="MMX58" s="1330"/>
      <c r="MMY58" s="1330"/>
      <c r="MMZ58" s="1330"/>
      <c r="MNA58" s="1330"/>
      <c r="MNB58" s="1330"/>
      <c r="MNC58" s="1330"/>
      <c r="MND58" s="1330"/>
      <c r="MNE58" s="1330"/>
      <c r="MNF58" s="1330"/>
      <c r="MNG58" s="1330"/>
      <c r="MNH58" s="1330"/>
      <c r="MNI58" s="1330"/>
      <c r="MNJ58" s="1330"/>
      <c r="MNK58" s="1330"/>
      <c r="MNL58" s="1330"/>
      <c r="MNM58" s="1330"/>
      <c r="MNN58" s="1330"/>
      <c r="MNO58" s="1330"/>
      <c r="MNP58" s="1330"/>
      <c r="MNQ58" s="1330"/>
      <c r="MNR58" s="1330"/>
      <c r="MNS58" s="1330"/>
      <c r="MNT58" s="1330"/>
      <c r="MNU58" s="1330"/>
      <c r="MNV58" s="1330"/>
      <c r="MNW58" s="1330"/>
      <c r="MNX58" s="1330"/>
      <c r="MNY58" s="1330"/>
      <c r="MNZ58" s="1330"/>
      <c r="MOA58" s="1330"/>
      <c r="MOB58" s="1330"/>
      <c r="MOC58" s="1330"/>
      <c r="MOD58" s="1330"/>
      <c r="MOE58" s="1330"/>
      <c r="MOF58" s="1330"/>
      <c r="MOG58" s="1330"/>
      <c r="MOH58" s="1330"/>
      <c r="MOI58" s="1330"/>
      <c r="MOJ58" s="1330"/>
      <c r="MOK58" s="1330"/>
      <c r="MOL58" s="1330"/>
      <c r="MOM58" s="1330"/>
      <c r="MON58" s="1330"/>
      <c r="MOO58" s="1330"/>
      <c r="MOP58" s="1330"/>
      <c r="MOQ58" s="1330"/>
      <c r="MOR58" s="1330"/>
      <c r="MOS58" s="1330"/>
      <c r="MOT58" s="1330"/>
      <c r="MOU58" s="1330"/>
      <c r="MOV58" s="1330"/>
      <c r="MOW58" s="1330"/>
      <c r="MOX58" s="1330"/>
      <c r="MOY58" s="1330"/>
      <c r="MOZ58" s="1330"/>
      <c r="MPA58" s="1330"/>
      <c r="MPB58" s="1330"/>
      <c r="MPC58" s="1330"/>
      <c r="MPD58" s="1330"/>
      <c r="MPE58" s="1330"/>
      <c r="MPF58" s="1330"/>
      <c r="MPG58" s="1330"/>
      <c r="MPH58" s="1330"/>
      <c r="MPI58" s="1330"/>
      <c r="MPJ58" s="1330"/>
      <c r="MPK58" s="1330"/>
      <c r="MPL58" s="1330"/>
      <c r="MPM58" s="1330"/>
      <c r="MPN58" s="1330"/>
      <c r="MPO58" s="1330"/>
      <c r="MPP58" s="1330"/>
      <c r="MPQ58" s="1330"/>
      <c r="MPR58" s="1330"/>
      <c r="MPS58" s="1330"/>
      <c r="MPT58" s="1330"/>
      <c r="MPU58" s="1330"/>
      <c r="MPV58" s="1330"/>
      <c r="MPW58" s="1330"/>
      <c r="MPX58" s="1330"/>
      <c r="MPY58" s="1330"/>
      <c r="MPZ58" s="1330"/>
      <c r="MQA58" s="1330"/>
      <c r="MQB58" s="1330"/>
      <c r="MQC58" s="1330"/>
      <c r="MQD58" s="1330"/>
      <c r="MQE58" s="1330"/>
      <c r="MQF58" s="1330"/>
      <c r="MQG58" s="1330"/>
      <c r="MQH58" s="1330"/>
      <c r="MQI58" s="1330"/>
      <c r="MQJ58" s="1330"/>
      <c r="MQK58" s="1330"/>
      <c r="MQL58" s="1330"/>
      <c r="MQM58" s="1330"/>
      <c r="MQN58" s="1330"/>
      <c r="MQO58" s="1330"/>
      <c r="MQP58" s="1330"/>
      <c r="MQQ58" s="1330"/>
      <c r="MQR58" s="1330"/>
      <c r="MQS58" s="1330"/>
      <c r="MQT58" s="1330"/>
      <c r="MQU58" s="1330"/>
      <c r="MQV58" s="1330"/>
      <c r="MQW58" s="1330"/>
      <c r="MQX58" s="1330"/>
      <c r="MQY58" s="1330"/>
      <c r="MQZ58" s="1330"/>
      <c r="MRA58" s="1330"/>
      <c r="MRB58" s="1330"/>
      <c r="MRC58" s="1330"/>
      <c r="MRD58" s="1330"/>
      <c r="MRE58" s="1330"/>
      <c r="MRF58" s="1330"/>
      <c r="MRG58" s="1330"/>
      <c r="MRH58" s="1330"/>
      <c r="MRI58" s="1330"/>
      <c r="MRJ58" s="1330"/>
      <c r="MRK58" s="1330"/>
      <c r="MRL58" s="1330"/>
      <c r="MRM58" s="1330"/>
      <c r="MRN58" s="1330"/>
      <c r="MRO58" s="1330"/>
      <c r="MRP58" s="1330"/>
      <c r="MRQ58" s="1330"/>
      <c r="MRR58" s="1330"/>
      <c r="MRS58" s="1330"/>
      <c r="MRT58" s="1330"/>
      <c r="MRU58" s="1330"/>
      <c r="MRV58" s="1330"/>
      <c r="MRW58" s="1330"/>
      <c r="MRX58" s="1330"/>
      <c r="MRY58" s="1330"/>
      <c r="MRZ58" s="1330"/>
      <c r="MSA58" s="1330"/>
      <c r="MSB58" s="1330"/>
      <c r="MSC58" s="1330"/>
      <c r="MSD58" s="1330"/>
      <c r="MSE58" s="1330"/>
      <c r="MSF58" s="1330"/>
      <c r="MSG58" s="1330"/>
      <c r="MSH58" s="1330"/>
      <c r="MSI58" s="1330"/>
      <c r="MSJ58" s="1330"/>
      <c r="MSK58" s="1330"/>
      <c r="MSL58" s="1330"/>
      <c r="MSM58" s="1330"/>
      <c r="MSN58" s="1330"/>
      <c r="MSO58" s="1330"/>
      <c r="MSP58" s="1330"/>
      <c r="MSQ58" s="1330"/>
      <c r="MSR58" s="1330"/>
      <c r="MSS58" s="1330"/>
      <c r="MST58" s="1330"/>
      <c r="MSU58" s="1330"/>
      <c r="MSV58" s="1330"/>
      <c r="MSW58" s="1330"/>
      <c r="MSX58" s="1330"/>
      <c r="MSY58" s="1330"/>
      <c r="MSZ58" s="1330"/>
      <c r="MTA58" s="1330"/>
      <c r="MTB58" s="1330"/>
      <c r="MTC58" s="1330"/>
      <c r="MTD58" s="1330"/>
      <c r="MTE58" s="1330"/>
      <c r="MTF58" s="1330"/>
      <c r="MTG58" s="1330"/>
      <c r="MTH58" s="1330"/>
      <c r="MTI58" s="1330"/>
      <c r="MTJ58" s="1330"/>
      <c r="MTK58" s="1330"/>
      <c r="MTL58" s="1330"/>
      <c r="MTM58" s="1330"/>
      <c r="MTN58" s="1330"/>
      <c r="MTO58" s="1330"/>
      <c r="MTP58" s="1330"/>
      <c r="MTQ58" s="1330"/>
      <c r="MTR58" s="1330"/>
      <c r="MTS58" s="1330"/>
      <c r="MTT58" s="1330"/>
      <c r="MTU58" s="1330"/>
      <c r="MTV58" s="1330"/>
      <c r="MTW58" s="1330"/>
      <c r="MTX58" s="1330"/>
      <c r="MTY58" s="1330"/>
      <c r="MTZ58" s="1330"/>
      <c r="MUA58" s="1330"/>
      <c r="MUB58" s="1330"/>
      <c r="MUC58" s="1330"/>
      <c r="MUD58" s="1330"/>
      <c r="MUE58" s="1330"/>
      <c r="MUF58" s="1330"/>
      <c r="MUG58" s="1330"/>
      <c r="MUH58" s="1330"/>
      <c r="MUI58" s="1330"/>
      <c r="MUJ58" s="1330"/>
      <c r="MUK58" s="1330"/>
      <c r="MUL58" s="1330"/>
      <c r="MUM58" s="1330"/>
      <c r="MUN58" s="1330"/>
      <c r="MUO58" s="1330"/>
      <c r="MUP58" s="1330"/>
      <c r="MUQ58" s="1330"/>
      <c r="MUR58" s="1330"/>
      <c r="MUS58" s="1330"/>
      <c r="MUT58" s="1330"/>
      <c r="MUU58" s="1330"/>
      <c r="MUV58" s="1330"/>
      <c r="MUW58" s="1330"/>
      <c r="MUX58" s="1330"/>
      <c r="MUY58" s="1330"/>
      <c r="MUZ58" s="1330"/>
      <c r="MVA58" s="1330"/>
      <c r="MVB58" s="1330"/>
      <c r="MVC58" s="1330"/>
      <c r="MVD58" s="1330"/>
      <c r="MVE58" s="1330"/>
      <c r="MVF58" s="1330"/>
      <c r="MVG58" s="1330"/>
      <c r="MVH58" s="1330"/>
      <c r="MVI58" s="1330"/>
      <c r="MVJ58" s="1330"/>
      <c r="MVK58" s="1330"/>
      <c r="MVL58" s="1330"/>
      <c r="MVM58" s="1330"/>
      <c r="MVN58" s="1330"/>
      <c r="MVO58" s="1330"/>
      <c r="MVP58" s="1330"/>
      <c r="MVQ58" s="1330"/>
      <c r="MVR58" s="1330"/>
      <c r="MVS58" s="1330"/>
      <c r="MVT58" s="1330"/>
      <c r="MVU58" s="1330"/>
      <c r="MVV58" s="1330"/>
      <c r="MVW58" s="1330"/>
      <c r="MVX58" s="1330"/>
      <c r="MVY58" s="1330"/>
      <c r="MVZ58" s="1330"/>
      <c r="MWA58" s="1330"/>
      <c r="MWB58" s="1330"/>
      <c r="MWC58" s="1330"/>
      <c r="MWD58" s="1330"/>
      <c r="MWE58" s="1330"/>
      <c r="MWF58" s="1330"/>
      <c r="MWG58" s="1330"/>
      <c r="MWH58" s="1330"/>
      <c r="MWI58" s="1330"/>
      <c r="MWJ58" s="1330"/>
      <c r="MWK58" s="1330"/>
      <c r="MWL58" s="1330"/>
      <c r="MWM58" s="1330"/>
      <c r="MWN58" s="1330"/>
      <c r="MWO58" s="1330"/>
      <c r="MWP58" s="1330"/>
      <c r="MWQ58" s="1330"/>
      <c r="MWR58" s="1330"/>
      <c r="MWS58" s="1330"/>
      <c r="MWT58" s="1330"/>
      <c r="MWU58" s="1330"/>
      <c r="MWV58" s="1330"/>
      <c r="MWW58" s="1330"/>
      <c r="MWX58" s="1330"/>
      <c r="MWY58" s="1330"/>
      <c r="MWZ58" s="1330"/>
      <c r="MXA58" s="1330"/>
      <c r="MXB58" s="1330"/>
      <c r="MXC58" s="1330"/>
      <c r="MXD58" s="1330"/>
      <c r="MXE58" s="1330"/>
      <c r="MXF58" s="1330"/>
      <c r="MXG58" s="1330"/>
      <c r="MXH58" s="1330"/>
      <c r="MXI58" s="1330"/>
      <c r="MXJ58" s="1330"/>
      <c r="MXK58" s="1330"/>
      <c r="MXL58" s="1330"/>
      <c r="MXM58" s="1330"/>
      <c r="MXN58" s="1330"/>
      <c r="MXO58" s="1330"/>
      <c r="MXP58" s="1330"/>
      <c r="MXQ58" s="1330"/>
      <c r="MXR58" s="1330"/>
      <c r="MXS58" s="1330"/>
      <c r="MXT58" s="1330"/>
      <c r="MXU58" s="1330"/>
      <c r="MXV58" s="1330"/>
      <c r="MXW58" s="1330"/>
      <c r="MXX58" s="1330"/>
      <c r="MXY58" s="1330"/>
      <c r="MXZ58" s="1330"/>
      <c r="MYA58" s="1330"/>
      <c r="MYB58" s="1330"/>
      <c r="MYC58" s="1330"/>
      <c r="MYD58" s="1330"/>
      <c r="MYE58" s="1330"/>
      <c r="MYF58" s="1330"/>
      <c r="MYG58" s="1330"/>
      <c r="MYH58" s="1330"/>
      <c r="MYI58" s="1330"/>
      <c r="MYJ58" s="1330"/>
      <c r="MYK58" s="1330"/>
      <c r="MYL58" s="1330"/>
      <c r="MYM58" s="1330"/>
      <c r="MYN58" s="1330"/>
      <c r="MYO58" s="1330"/>
      <c r="MYP58" s="1330"/>
      <c r="MYQ58" s="1330"/>
      <c r="MYR58" s="1330"/>
      <c r="MYS58" s="1330"/>
      <c r="MYT58" s="1330"/>
      <c r="MYU58" s="1330"/>
      <c r="MYV58" s="1330"/>
      <c r="MYW58" s="1330"/>
      <c r="MYX58" s="1330"/>
      <c r="MYY58" s="1330"/>
      <c r="MYZ58" s="1330"/>
      <c r="MZA58" s="1330"/>
      <c r="MZB58" s="1330"/>
      <c r="MZC58" s="1330"/>
      <c r="MZD58" s="1330"/>
      <c r="MZE58" s="1330"/>
      <c r="MZF58" s="1330"/>
      <c r="MZG58" s="1330"/>
      <c r="MZH58" s="1330"/>
      <c r="MZI58" s="1330"/>
      <c r="MZJ58" s="1330"/>
      <c r="MZK58" s="1330"/>
      <c r="MZL58" s="1330"/>
      <c r="MZM58" s="1330"/>
      <c r="MZN58" s="1330"/>
      <c r="MZO58" s="1330"/>
      <c r="MZP58" s="1330"/>
      <c r="MZQ58" s="1330"/>
      <c r="MZR58" s="1330"/>
      <c r="MZS58" s="1330"/>
      <c r="MZT58" s="1330"/>
      <c r="MZU58" s="1330"/>
      <c r="MZV58" s="1330"/>
      <c r="MZW58" s="1330"/>
      <c r="MZX58" s="1330"/>
      <c r="MZY58" s="1330"/>
      <c r="MZZ58" s="1330"/>
      <c r="NAA58" s="1330"/>
      <c r="NAB58" s="1330"/>
      <c r="NAC58" s="1330"/>
      <c r="NAD58" s="1330"/>
      <c r="NAE58" s="1330"/>
      <c r="NAF58" s="1330"/>
      <c r="NAG58" s="1330"/>
      <c r="NAH58" s="1330"/>
      <c r="NAI58" s="1330"/>
      <c r="NAJ58" s="1330"/>
      <c r="NAK58" s="1330"/>
      <c r="NAL58" s="1330"/>
      <c r="NAM58" s="1330"/>
      <c r="NAN58" s="1330"/>
      <c r="NAO58" s="1330"/>
      <c r="NAP58" s="1330"/>
      <c r="NAQ58" s="1330"/>
      <c r="NAR58" s="1330"/>
      <c r="NAS58" s="1330"/>
      <c r="NAT58" s="1330"/>
      <c r="NAU58" s="1330"/>
      <c r="NAV58" s="1330"/>
      <c r="NAW58" s="1330"/>
      <c r="NAX58" s="1330"/>
      <c r="NAY58" s="1330"/>
      <c r="NAZ58" s="1330"/>
      <c r="NBA58" s="1330"/>
      <c r="NBB58" s="1330"/>
      <c r="NBC58" s="1330"/>
      <c r="NBD58" s="1330"/>
      <c r="NBE58" s="1330"/>
      <c r="NBF58" s="1330"/>
      <c r="NBG58" s="1330"/>
      <c r="NBH58" s="1330"/>
      <c r="NBI58" s="1330"/>
      <c r="NBJ58" s="1330"/>
      <c r="NBK58" s="1330"/>
      <c r="NBL58" s="1330"/>
      <c r="NBM58" s="1330"/>
      <c r="NBN58" s="1330"/>
      <c r="NBO58" s="1330"/>
      <c r="NBP58" s="1330"/>
      <c r="NBQ58" s="1330"/>
      <c r="NBR58" s="1330"/>
      <c r="NBS58" s="1330"/>
      <c r="NBT58" s="1330"/>
      <c r="NBU58" s="1330"/>
      <c r="NBV58" s="1330"/>
      <c r="NBW58" s="1330"/>
      <c r="NBX58" s="1330"/>
      <c r="NBY58" s="1330"/>
      <c r="NBZ58" s="1330"/>
      <c r="NCA58" s="1330"/>
      <c r="NCB58" s="1330"/>
      <c r="NCC58" s="1330"/>
      <c r="NCD58" s="1330"/>
      <c r="NCE58" s="1330"/>
      <c r="NCF58" s="1330"/>
      <c r="NCG58" s="1330"/>
      <c r="NCH58" s="1330"/>
      <c r="NCI58" s="1330"/>
      <c r="NCJ58" s="1330"/>
      <c r="NCK58" s="1330"/>
      <c r="NCL58" s="1330"/>
      <c r="NCM58" s="1330"/>
      <c r="NCN58" s="1330"/>
      <c r="NCO58" s="1330"/>
      <c r="NCP58" s="1330"/>
      <c r="NCQ58" s="1330"/>
      <c r="NCR58" s="1330"/>
      <c r="NCS58" s="1330"/>
      <c r="NCT58" s="1330"/>
      <c r="NCU58" s="1330"/>
      <c r="NCV58" s="1330"/>
      <c r="NCW58" s="1330"/>
      <c r="NCX58" s="1330"/>
      <c r="NCY58" s="1330"/>
      <c r="NCZ58" s="1330"/>
      <c r="NDA58" s="1330"/>
      <c r="NDB58" s="1330"/>
      <c r="NDC58" s="1330"/>
      <c r="NDD58" s="1330"/>
      <c r="NDE58" s="1330"/>
      <c r="NDF58" s="1330"/>
      <c r="NDG58" s="1330"/>
      <c r="NDH58" s="1330"/>
      <c r="NDI58" s="1330"/>
      <c r="NDJ58" s="1330"/>
      <c r="NDK58" s="1330"/>
      <c r="NDL58" s="1330"/>
      <c r="NDM58" s="1330"/>
      <c r="NDN58" s="1330"/>
      <c r="NDO58" s="1330"/>
      <c r="NDP58" s="1330"/>
      <c r="NDQ58" s="1330"/>
      <c r="NDR58" s="1330"/>
      <c r="NDS58" s="1330"/>
      <c r="NDT58" s="1330"/>
      <c r="NDU58" s="1330"/>
      <c r="NDV58" s="1330"/>
      <c r="NDW58" s="1330"/>
      <c r="NDX58" s="1330"/>
      <c r="NDY58" s="1330"/>
      <c r="NDZ58" s="1330"/>
      <c r="NEA58" s="1330"/>
      <c r="NEB58" s="1330"/>
      <c r="NEC58" s="1330"/>
      <c r="NED58" s="1330"/>
      <c r="NEE58" s="1330"/>
      <c r="NEF58" s="1330"/>
      <c r="NEG58" s="1330"/>
      <c r="NEH58" s="1330"/>
      <c r="NEI58" s="1330"/>
      <c r="NEJ58" s="1330"/>
      <c r="NEK58" s="1330"/>
      <c r="NEL58" s="1330"/>
      <c r="NEM58" s="1330"/>
      <c r="NEN58" s="1330"/>
      <c r="NEO58" s="1330"/>
      <c r="NEP58" s="1330"/>
      <c r="NEQ58" s="1330"/>
      <c r="NER58" s="1330"/>
      <c r="NES58" s="1330"/>
      <c r="NET58" s="1330"/>
      <c r="NEU58" s="1330"/>
      <c r="NEV58" s="1330"/>
      <c r="NEW58" s="1330"/>
      <c r="NEX58" s="1330"/>
      <c r="NEY58" s="1330"/>
      <c r="NEZ58" s="1330"/>
      <c r="NFA58" s="1330"/>
      <c r="NFB58" s="1330"/>
      <c r="NFC58" s="1330"/>
      <c r="NFD58" s="1330"/>
      <c r="NFE58" s="1330"/>
      <c r="NFF58" s="1330"/>
      <c r="NFG58" s="1330"/>
      <c r="NFH58" s="1330"/>
      <c r="NFI58" s="1330"/>
      <c r="NFJ58" s="1330"/>
      <c r="NFK58" s="1330"/>
      <c r="NFL58" s="1330"/>
      <c r="NFM58" s="1330"/>
      <c r="NFN58" s="1330"/>
      <c r="NFO58" s="1330"/>
      <c r="NFP58" s="1330"/>
      <c r="NFQ58" s="1330"/>
      <c r="NFR58" s="1330"/>
      <c r="NFS58" s="1330"/>
      <c r="NFT58" s="1330"/>
      <c r="NFU58" s="1330"/>
      <c r="NFV58" s="1330"/>
      <c r="NFW58" s="1330"/>
      <c r="NFX58" s="1330"/>
      <c r="NFY58" s="1330"/>
      <c r="NFZ58" s="1330"/>
      <c r="NGA58" s="1330"/>
      <c r="NGB58" s="1330"/>
      <c r="NGC58" s="1330"/>
      <c r="NGD58" s="1330"/>
      <c r="NGE58" s="1330"/>
      <c r="NGF58" s="1330"/>
      <c r="NGG58" s="1330"/>
      <c r="NGH58" s="1330"/>
      <c r="NGI58" s="1330"/>
      <c r="NGJ58" s="1330"/>
      <c r="NGK58" s="1330"/>
      <c r="NGL58" s="1330"/>
      <c r="NGM58" s="1330"/>
      <c r="NGN58" s="1330"/>
      <c r="NGO58" s="1330"/>
      <c r="NGP58" s="1330"/>
      <c r="NGQ58" s="1330"/>
      <c r="NGR58" s="1330"/>
      <c r="NGS58" s="1330"/>
      <c r="NGT58" s="1330"/>
      <c r="NGU58" s="1330"/>
      <c r="NGV58" s="1330"/>
      <c r="NGW58" s="1330"/>
      <c r="NGX58" s="1330"/>
      <c r="NGY58" s="1330"/>
      <c r="NGZ58" s="1330"/>
      <c r="NHA58" s="1330"/>
      <c r="NHB58" s="1330"/>
      <c r="NHC58" s="1330"/>
      <c r="NHD58" s="1330"/>
      <c r="NHE58" s="1330"/>
      <c r="NHF58" s="1330"/>
      <c r="NHG58" s="1330"/>
      <c r="NHH58" s="1330"/>
      <c r="NHI58" s="1330"/>
      <c r="NHJ58" s="1330"/>
      <c r="NHK58" s="1330"/>
      <c r="NHL58" s="1330"/>
      <c r="NHM58" s="1330"/>
      <c r="NHN58" s="1330"/>
      <c r="NHO58" s="1330"/>
      <c r="NHP58" s="1330"/>
      <c r="NHQ58" s="1330"/>
      <c r="NHR58" s="1330"/>
      <c r="NHS58" s="1330"/>
      <c r="NHT58" s="1330"/>
      <c r="NHU58" s="1330"/>
      <c r="NHV58" s="1330"/>
      <c r="NHW58" s="1330"/>
      <c r="NHX58" s="1330"/>
      <c r="NHY58" s="1330"/>
      <c r="NHZ58" s="1330"/>
      <c r="NIA58" s="1330"/>
      <c r="NIB58" s="1330"/>
      <c r="NIC58" s="1330"/>
      <c r="NID58" s="1330"/>
      <c r="NIE58" s="1330"/>
      <c r="NIF58" s="1330"/>
      <c r="NIG58" s="1330"/>
      <c r="NIH58" s="1330"/>
      <c r="NII58" s="1330"/>
      <c r="NIJ58" s="1330"/>
      <c r="NIK58" s="1330"/>
      <c r="NIL58" s="1330"/>
      <c r="NIM58" s="1330"/>
      <c r="NIN58" s="1330"/>
      <c r="NIO58" s="1330"/>
      <c r="NIP58" s="1330"/>
      <c r="NIQ58" s="1330"/>
      <c r="NIR58" s="1330"/>
      <c r="NIS58" s="1330"/>
      <c r="NIT58" s="1330"/>
      <c r="NIU58" s="1330"/>
      <c r="NIV58" s="1330"/>
      <c r="NIW58" s="1330"/>
      <c r="NIX58" s="1330"/>
      <c r="NIY58" s="1330"/>
      <c r="NIZ58" s="1330"/>
      <c r="NJA58" s="1330"/>
      <c r="NJB58" s="1330"/>
      <c r="NJC58" s="1330"/>
      <c r="NJD58" s="1330"/>
      <c r="NJE58" s="1330"/>
      <c r="NJF58" s="1330"/>
      <c r="NJG58" s="1330"/>
      <c r="NJH58" s="1330"/>
      <c r="NJI58" s="1330"/>
      <c r="NJJ58" s="1330"/>
      <c r="NJK58" s="1330"/>
      <c r="NJL58" s="1330"/>
      <c r="NJM58" s="1330"/>
      <c r="NJN58" s="1330"/>
      <c r="NJO58" s="1330"/>
      <c r="NJP58" s="1330"/>
      <c r="NJQ58" s="1330"/>
      <c r="NJR58" s="1330"/>
      <c r="NJS58" s="1330"/>
      <c r="NJT58" s="1330"/>
      <c r="NJU58" s="1330"/>
      <c r="NJV58" s="1330"/>
      <c r="NJW58" s="1330"/>
      <c r="NJX58" s="1330"/>
      <c r="NJY58" s="1330"/>
      <c r="NJZ58" s="1330"/>
      <c r="NKA58" s="1330"/>
      <c r="NKB58" s="1330"/>
      <c r="NKC58" s="1330"/>
      <c r="NKD58" s="1330"/>
      <c r="NKE58" s="1330"/>
      <c r="NKF58" s="1330"/>
      <c r="NKG58" s="1330"/>
      <c r="NKH58" s="1330"/>
      <c r="NKI58" s="1330"/>
      <c r="NKJ58" s="1330"/>
      <c r="NKK58" s="1330"/>
      <c r="NKL58" s="1330"/>
      <c r="NKM58" s="1330"/>
      <c r="NKN58" s="1330"/>
      <c r="NKO58" s="1330"/>
      <c r="NKP58" s="1330"/>
      <c r="NKQ58" s="1330"/>
      <c r="NKR58" s="1330"/>
      <c r="NKS58" s="1330"/>
      <c r="NKT58" s="1330"/>
      <c r="NKU58" s="1330"/>
      <c r="NKV58" s="1330"/>
      <c r="NKW58" s="1330"/>
      <c r="NKX58" s="1330"/>
      <c r="NKY58" s="1330"/>
      <c r="NKZ58" s="1330"/>
      <c r="NLA58" s="1330"/>
      <c r="NLB58" s="1330"/>
      <c r="NLC58" s="1330"/>
      <c r="NLD58" s="1330"/>
      <c r="NLE58" s="1330"/>
      <c r="NLF58" s="1330"/>
      <c r="NLG58" s="1330"/>
      <c r="NLH58" s="1330"/>
      <c r="NLI58" s="1330"/>
      <c r="NLJ58" s="1330"/>
      <c r="NLK58" s="1330"/>
      <c r="NLL58" s="1330"/>
      <c r="NLM58" s="1330"/>
      <c r="NLN58" s="1330"/>
      <c r="NLO58" s="1330"/>
      <c r="NLP58" s="1330"/>
      <c r="NLQ58" s="1330"/>
      <c r="NLR58" s="1330"/>
      <c r="NLS58" s="1330"/>
      <c r="NLT58" s="1330"/>
      <c r="NLU58" s="1330"/>
      <c r="NLV58" s="1330"/>
      <c r="NLW58" s="1330"/>
      <c r="NLX58" s="1330"/>
      <c r="NLY58" s="1330"/>
      <c r="NLZ58" s="1330"/>
      <c r="NMA58" s="1330"/>
      <c r="NMB58" s="1330"/>
      <c r="NMC58" s="1330"/>
      <c r="NMD58" s="1330"/>
      <c r="NME58" s="1330"/>
      <c r="NMF58" s="1330"/>
      <c r="NMG58" s="1330"/>
      <c r="NMH58" s="1330"/>
      <c r="NMI58" s="1330"/>
      <c r="NMJ58" s="1330"/>
      <c r="NMK58" s="1330"/>
      <c r="NML58" s="1330"/>
      <c r="NMM58" s="1330"/>
      <c r="NMN58" s="1330"/>
      <c r="NMO58" s="1330"/>
      <c r="NMP58" s="1330"/>
      <c r="NMQ58" s="1330"/>
      <c r="NMR58" s="1330"/>
      <c r="NMS58" s="1330"/>
      <c r="NMT58" s="1330"/>
      <c r="NMU58" s="1330"/>
      <c r="NMV58" s="1330"/>
      <c r="NMW58" s="1330"/>
      <c r="NMX58" s="1330"/>
      <c r="NMY58" s="1330"/>
      <c r="NMZ58" s="1330"/>
      <c r="NNA58" s="1330"/>
      <c r="NNB58" s="1330"/>
      <c r="NNC58" s="1330"/>
      <c r="NND58" s="1330"/>
      <c r="NNE58" s="1330"/>
      <c r="NNF58" s="1330"/>
      <c r="NNG58" s="1330"/>
      <c r="NNH58" s="1330"/>
      <c r="NNI58" s="1330"/>
      <c r="NNJ58" s="1330"/>
      <c r="NNK58" s="1330"/>
      <c r="NNL58" s="1330"/>
      <c r="NNM58" s="1330"/>
      <c r="NNN58" s="1330"/>
      <c r="NNO58" s="1330"/>
      <c r="NNP58" s="1330"/>
      <c r="NNQ58" s="1330"/>
      <c r="NNR58" s="1330"/>
      <c r="NNS58" s="1330"/>
      <c r="NNT58" s="1330"/>
      <c r="NNU58" s="1330"/>
      <c r="NNV58" s="1330"/>
      <c r="NNW58" s="1330"/>
      <c r="NNX58" s="1330"/>
      <c r="NNY58" s="1330"/>
      <c r="NNZ58" s="1330"/>
      <c r="NOA58" s="1330"/>
      <c r="NOB58" s="1330"/>
      <c r="NOC58" s="1330"/>
      <c r="NOD58" s="1330"/>
      <c r="NOE58" s="1330"/>
      <c r="NOF58" s="1330"/>
      <c r="NOG58" s="1330"/>
      <c r="NOH58" s="1330"/>
      <c r="NOI58" s="1330"/>
      <c r="NOJ58" s="1330"/>
      <c r="NOK58" s="1330"/>
      <c r="NOL58" s="1330"/>
      <c r="NOM58" s="1330"/>
      <c r="NON58" s="1330"/>
      <c r="NOO58" s="1330"/>
      <c r="NOP58" s="1330"/>
      <c r="NOQ58" s="1330"/>
      <c r="NOR58" s="1330"/>
      <c r="NOS58" s="1330"/>
      <c r="NOT58" s="1330"/>
      <c r="NOU58" s="1330"/>
      <c r="NOV58" s="1330"/>
      <c r="NOW58" s="1330"/>
      <c r="NOX58" s="1330"/>
      <c r="NOY58" s="1330"/>
      <c r="NOZ58" s="1330"/>
      <c r="NPA58" s="1330"/>
      <c r="NPB58" s="1330"/>
      <c r="NPC58" s="1330"/>
      <c r="NPD58" s="1330"/>
      <c r="NPE58" s="1330"/>
      <c r="NPF58" s="1330"/>
      <c r="NPG58" s="1330"/>
      <c r="NPH58" s="1330"/>
      <c r="NPI58" s="1330"/>
      <c r="NPJ58" s="1330"/>
      <c r="NPK58" s="1330"/>
      <c r="NPL58" s="1330"/>
      <c r="NPM58" s="1330"/>
      <c r="NPN58" s="1330"/>
      <c r="NPO58" s="1330"/>
      <c r="NPP58" s="1330"/>
      <c r="NPQ58" s="1330"/>
      <c r="NPR58" s="1330"/>
      <c r="NPS58" s="1330"/>
      <c r="NPT58" s="1330"/>
      <c r="NPU58" s="1330"/>
      <c r="NPV58" s="1330"/>
      <c r="NPW58" s="1330"/>
      <c r="NPX58" s="1330"/>
      <c r="NPY58" s="1330"/>
      <c r="NPZ58" s="1330"/>
      <c r="NQA58" s="1330"/>
      <c r="NQB58" s="1330"/>
      <c r="NQC58" s="1330"/>
      <c r="NQD58" s="1330"/>
      <c r="NQE58" s="1330"/>
      <c r="NQF58" s="1330"/>
      <c r="NQG58" s="1330"/>
      <c r="NQH58" s="1330"/>
      <c r="NQI58" s="1330"/>
      <c r="NQJ58" s="1330"/>
      <c r="NQK58" s="1330"/>
      <c r="NQL58" s="1330"/>
      <c r="NQM58" s="1330"/>
      <c r="NQN58" s="1330"/>
      <c r="NQO58" s="1330"/>
      <c r="NQP58" s="1330"/>
      <c r="NQQ58" s="1330"/>
      <c r="NQR58" s="1330"/>
      <c r="NQS58" s="1330"/>
      <c r="NQT58" s="1330"/>
      <c r="NQU58" s="1330"/>
      <c r="NQV58" s="1330"/>
      <c r="NQW58" s="1330"/>
      <c r="NQX58" s="1330"/>
      <c r="NQY58" s="1330"/>
      <c r="NQZ58" s="1330"/>
      <c r="NRA58" s="1330"/>
      <c r="NRB58" s="1330"/>
      <c r="NRC58" s="1330"/>
      <c r="NRD58" s="1330"/>
      <c r="NRE58" s="1330"/>
      <c r="NRF58" s="1330"/>
      <c r="NRG58" s="1330"/>
      <c r="NRH58" s="1330"/>
      <c r="NRI58" s="1330"/>
      <c r="NRJ58" s="1330"/>
      <c r="NRK58" s="1330"/>
      <c r="NRL58" s="1330"/>
      <c r="NRM58" s="1330"/>
      <c r="NRN58" s="1330"/>
      <c r="NRO58" s="1330"/>
      <c r="NRP58" s="1330"/>
      <c r="NRQ58" s="1330"/>
      <c r="NRR58" s="1330"/>
      <c r="NRS58" s="1330"/>
      <c r="NRT58" s="1330"/>
      <c r="NRU58" s="1330"/>
      <c r="NRV58" s="1330"/>
      <c r="NRW58" s="1330"/>
      <c r="NRX58" s="1330"/>
      <c r="NRY58" s="1330"/>
      <c r="NRZ58" s="1330"/>
      <c r="NSA58" s="1330"/>
      <c r="NSB58" s="1330"/>
      <c r="NSC58" s="1330"/>
      <c r="NSD58" s="1330"/>
      <c r="NSE58" s="1330"/>
      <c r="NSF58" s="1330"/>
      <c r="NSG58" s="1330"/>
      <c r="NSH58" s="1330"/>
      <c r="NSI58" s="1330"/>
      <c r="NSJ58" s="1330"/>
      <c r="NSK58" s="1330"/>
      <c r="NSL58" s="1330"/>
      <c r="NSM58" s="1330"/>
      <c r="NSN58" s="1330"/>
      <c r="NSO58" s="1330"/>
      <c r="NSP58" s="1330"/>
      <c r="NSQ58" s="1330"/>
      <c r="NSR58" s="1330"/>
      <c r="NSS58" s="1330"/>
      <c r="NST58" s="1330"/>
      <c r="NSU58" s="1330"/>
      <c r="NSV58" s="1330"/>
      <c r="NSW58" s="1330"/>
      <c r="NSX58" s="1330"/>
      <c r="NSY58" s="1330"/>
      <c r="NSZ58" s="1330"/>
      <c r="NTA58" s="1330"/>
      <c r="NTB58" s="1330"/>
      <c r="NTC58" s="1330"/>
      <c r="NTD58" s="1330"/>
      <c r="NTE58" s="1330"/>
      <c r="NTF58" s="1330"/>
      <c r="NTG58" s="1330"/>
      <c r="NTH58" s="1330"/>
      <c r="NTI58" s="1330"/>
      <c r="NTJ58" s="1330"/>
      <c r="NTK58" s="1330"/>
      <c r="NTL58" s="1330"/>
      <c r="NTM58" s="1330"/>
      <c r="NTN58" s="1330"/>
      <c r="NTO58" s="1330"/>
      <c r="NTP58" s="1330"/>
      <c r="NTQ58" s="1330"/>
      <c r="NTR58" s="1330"/>
      <c r="NTS58" s="1330"/>
      <c r="NTT58" s="1330"/>
      <c r="NTU58" s="1330"/>
      <c r="NTV58" s="1330"/>
      <c r="NTW58" s="1330"/>
      <c r="NTX58" s="1330"/>
      <c r="NTY58" s="1330"/>
      <c r="NTZ58" s="1330"/>
      <c r="NUA58" s="1330"/>
      <c r="NUB58" s="1330"/>
      <c r="NUC58" s="1330"/>
      <c r="NUD58" s="1330"/>
      <c r="NUE58" s="1330"/>
      <c r="NUF58" s="1330"/>
      <c r="NUG58" s="1330"/>
      <c r="NUH58" s="1330"/>
      <c r="NUI58" s="1330"/>
      <c r="NUJ58" s="1330"/>
      <c r="NUK58" s="1330"/>
      <c r="NUL58" s="1330"/>
      <c r="NUM58" s="1330"/>
      <c r="NUN58" s="1330"/>
      <c r="NUO58" s="1330"/>
      <c r="NUP58" s="1330"/>
      <c r="NUQ58" s="1330"/>
      <c r="NUR58" s="1330"/>
      <c r="NUS58" s="1330"/>
      <c r="NUT58" s="1330"/>
      <c r="NUU58" s="1330"/>
      <c r="NUV58" s="1330"/>
      <c r="NUW58" s="1330"/>
      <c r="NUX58" s="1330"/>
      <c r="NUY58" s="1330"/>
      <c r="NUZ58" s="1330"/>
      <c r="NVA58" s="1330"/>
      <c r="NVB58" s="1330"/>
      <c r="NVC58" s="1330"/>
      <c r="NVD58" s="1330"/>
      <c r="NVE58" s="1330"/>
      <c r="NVF58" s="1330"/>
      <c r="NVG58" s="1330"/>
      <c r="NVH58" s="1330"/>
      <c r="NVI58" s="1330"/>
      <c r="NVJ58" s="1330"/>
      <c r="NVK58" s="1330"/>
      <c r="NVL58" s="1330"/>
      <c r="NVM58" s="1330"/>
      <c r="NVN58" s="1330"/>
      <c r="NVO58" s="1330"/>
      <c r="NVP58" s="1330"/>
      <c r="NVQ58" s="1330"/>
      <c r="NVR58" s="1330"/>
      <c r="NVS58" s="1330"/>
      <c r="NVT58" s="1330"/>
      <c r="NVU58" s="1330"/>
      <c r="NVV58" s="1330"/>
      <c r="NVW58" s="1330"/>
      <c r="NVX58" s="1330"/>
      <c r="NVY58" s="1330"/>
      <c r="NVZ58" s="1330"/>
      <c r="NWA58" s="1330"/>
      <c r="NWB58" s="1330"/>
      <c r="NWC58" s="1330"/>
      <c r="NWD58" s="1330"/>
      <c r="NWE58" s="1330"/>
      <c r="NWF58" s="1330"/>
      <c r="NWG58" s="1330"/>
      <c r="NWH58" s="1330"/>
      <c r="NWI58" s="1330"/>
      <c r="NWJ58" s="1330"/>
      <c r="NWK58" s="1330"/>
      <c r="NWL58" s="1330"/>
      <c r="NWM58" s="1330"/>
      <c r="NWN58" s="1330"/>
      <c r="NWO58" s="1330"/>
      <c r="NWP58" s="1330"/>
      <c r="NWQ58" s="1330"/>
      <c r="NWR58" s="1330"/>
      <c r="NWS58" s="1330"/>
      <c r="NWT58" s="1330"/>
      <c r="NWU58" s="1330"/>
      <c r="NWV58" s="1330"/>
      <c r="NWW58" s="1330"/>
      <c r="NWX58" s="1330"/>
      <c r="NWY58" s="1330"/>
      <c r="NWZ58" s="1330"/>
      <c r="NXA58" s="1330"/>
      <c r="NXB58" s="1330"/>
      <c r="NXC58" s="1330"/>
      <c r="NXD58" s="1330"/>
      <c r="NXE58" s="1330"/>
      <c r="NXF58" s="1330"/>
      <c r="NXG58" s="1330"/>
      <c r="NXH58" s="1330"/>
      <c r="NXI58" s="1330"/>
      <c r="NXJ58" s="1330"/>
      <c r="NXK58" s="1330"/>
      <c r="NXL58" s="1330"/>
      <c r="NXM58" s="1330"/>
      <c r="NXN58" s="1330"/>
      <c r="NXO58" s="1330"/>
      <c r="NXP58" s="1330"/>
      <c r="NXQ58" s="1330"/>
      <c r="NXR58" s="1330"/>
      <c r="NXS58" s="1330"/>
      <c r="NXT58" s="1330"/>
      <c r="NXU58" s="1330"/>
      <c r="NXV58" s="1330"/>
      <c r="NXW58" s="1330"/>
      <c r="NXX58" s="1330"/>
      <c r="NXY58" s="1330"/>
      <c r="NXZ58" s="1330"/>
      <c r="NYA58" s="1330"/>
      <c r="NYB58" s="1330"/>
      <c r="NYC58" s="1330"/>
      <c r="NYD58" s="1330"/>
      <c r="NYE58" s="1330"/>
      <c r="NYF58" s="1330"/>
      <c r="NYG58" s="1330"/>
      <c r="NYH58" s="1330"/>
      <c r="NYI58" s="1330"/>
      <c r="NYJ58" s="1330"/>
      <c r="NYK58" s="1330"/>
      <c r="NYL58" s="1330"/>
      <c r="NYM58" s="1330"/>
      <c r="NYN58" s="1330"/>
      <c r="NYO58" s="1330"/>
      <c r="NYP58" s="1330"/>
      <c r="NYQ58" s="1330"/>
      <c r="NYR58" s="1330"/>
      <c r="NYS58" s="1330"/>
      <c r="NYT58" s="1330"/>
      <c r="NYU58" s="1330"/>
      <c r="NYV58" s="1330"/>
      <c r="NYW58" s="1330"/>
      <c r="NYX58" s="1330"/>
      <c r="NYY58" s="1330"/>
      <c r="NYZ58" s="1330"/>
      <c r="NZA58" s="1330"/>
      <c r="NZB58" s="1330"/>
      <c r="NZC58" s="1330"/>
      <c r="NZD58" s="1330"/>
      <c r="NZE58" s="1330"/>
      <c r="NZF58" s="1330"/>
      <c r="NZG58" s="1330"/>
      <c r="NZH58" s="1330"/>
      <c r="NZI58" s="1330"/>
      <c r="NZJ58" s="1330"/>
      <c r="NZK58" s="1330"/>
      <c r="NZL58" s="1330"/>
      <c r="NZM58" s="1330"/>
      <c r="NZN58" s="1330"/>
      <c r="NZO58" s="1330"/>
      <c r="NZP58" s="1330"/>
      <c r="NZQ58" s="1330"/>
      <c r="NZR58" s="1330"/>
      <c r="NZS58" s="1330"/>
      <c r="NZT58" s="1330"/>
      <c r="NZU58" s="1330"/>
      <c r="NZV58" s="1330"/>
      <c r="NZW58" s="1330"/>
      <c r="NZX58" s="1330"/>
      <c r="NZY58" s="1330"/>
      <c r="NZZ58" s="1330"/>
      <c r="OAA58" s="1330"/>
      <c r="OAB58" s="1330"/>
      <c r="OAC58" s="1330"/>
      <c r="OAD58" s="1330"/>
      <c r="OAE58" s="1330"/>
      <c r="OAF58" s="1330"/>
      <c r="OAG58" s="1330"/>
      <c r="OAH58" s="1330"/>
      <c r="OAI58" s="1330"/>
      <c r="OAJ58" s="1330"/>
      <c r="OAK58" s="1330"/>
      <c r="OAL58" s="1330"/>
      <c r="OAM58" s="1330"/>
      <c r="OAN58" s="1330"/>
      <c r="OAO58" s="1330"/>
      <c r="OAP58" s="1330"/>
      <c r="OAQ58" s="1330"/>
      <c r="OAR58" s="1330"/>
      <c r="OAS58" s="1330"/>
      <c r="OAT58" s="1330"/>
      <c r="OAU58" s="1330"/>
      <c r="OAV58" s="1330"/>
      <c r="OAW58" s="1330"/>
      <c r="OAX58" s="1330"/>
      <c r="OAY58" s="1330"/>
      <c r="OAZ58" s="1330"/>
      <c r="OBA58" s="1330"/>
      <c r="OBB58" s="1330"/>
      <c r="OBC58" s="1330"/>
      <c r="OBD58" s="1330"/>
      <c r="OBE58" s="1330"/>
      <c r="OBF58" s="1330"/>
      <c r="OBG58" s="1330"/>
      <c r="OBH58" s="1330"/>
      <c r="OBI58" s="1330"/>
      <c r="OBJ58" s="1330"/>
      <c r="OBK58" s="1330"/>
      <c r="OBL58" s="1330"/>
      <c r="OBM58" s="1330"/>
      <c r="OBN58" s="1330"/>
      <c r="OBO58" s="1330"/>
      <c r="OBP58" s="1330"/>
      <c r="OBQ58" s="1330"/>
      <c r="OBR58" s="1330"/>
      <c r="OBS58" s="1330"/>
      <c r="OBT58" s="1330"/>
      <c r="OBU58" s="1330"/>
      <c r="OBV58" s="1330"/>
      <c r="OBW58" s="1330"/>
      <c r="OBX58" s="1330"/>
      <c r="OBY58" s="1330"/>
      <c r="OBZ58" s="1330"/>
      <c r="OCA58" s="1330"/>
      <c r="OCB58" s="1330"/>
      <c r="OCC58" s="1330"/>
      <c r="OCD58" s="1330"/>
      <c r="OCE58" s="1330"/>
      <c r="OCF58" s="1330"/>
      <c r="OCG58" s="1330"/>
      <c r="OCH58" s="1330"/>
      <c r="OCI58" s="1330"/>
      <c r="OCJ58" s="1330"/>
      <c r="OCK58" s="1330"/>
      <c r="OCL58" s="1330"/>
      <c r="OCM58" s="1330"/>
      <c r="OCN58" s="1330"/>
      <c r="OCO58" s="1330"/>
      <c r="OCP58" s="1330"/>
      <c r="OCQ58" s="1330"/>
      <c r="OCR58" s="1330"/>
      <c r="OCS58" s="1330"/>
      <c r="OCT58" s="1330"/>
      <c r="OCU58" s="1330"/>
      <c r="OCV58" s="1330"/>
      <c r="OCW58" s="1330"/>
      <c r="OCX58" s="1330"/>
      <c r="OCY58" s="1330"/>
      <c r="OCZ58" s="1330"/>
      <c r="ODA58" s="1330"/>
      <c r="ODB58" s="1330"/>
      <c r="ODC58" s="1330"/>
      <c r="ODD58" s="1330"/>
      <c r="ODE58" s="1330"/>
      <c r="ODF58" s="1330"/>
      <c r="ODG58" s="1330"/>
      <c r="ODH58" s="1330"/>
      <c r="ODI58" s="1330"/>
      <c r="ODJ58" s="1330"/>
      <c r="ODK58" s="1330"/>
      <c r="ODL58" s="1330"/>
      <c r="ODM58" s="1330"/>
      <c r="ODN58" s="1330"/>
      <c r="ODO58" s="1330"/>
      <c r="ODP58" s="1330"/>
      <c r="ODQ58" s="1330"/>
      <c r="ODR58" s="1330"/>
      <c r="ODS58" s="1330"/>
      <c r="ODT58" s="1330"/>
      <c r="ODU58" s="1330"/>
      <c r="ODV58" s="1330"/>
      <c r="ODW58" s="1330"/>
      <c r="ODX58" s="1330"/>
      <c r="ODY58" s="1330"/>
      <c r="ODZ58" s="1330"/>
      <c r="OEA58" s="1330"/>
      <c r="OEB58" s="1330"/>
      <c r="OEC58" s="1330"/>
      <c r="OED58" s="1330"/>
      <c r="OEE58" s="1330"/>
      <c r="OEF58" s="1330"/>
      <c r="OEG58" s="1330"/>
      <c r="OEH58" s="1330"/>
      <c r="OEI58" s="1330"/>
      <c r="OEJ58" s="1330"/>
      <c r="OEK58" s="1330"/>
      <c r="OEL58" s="1330"/>
      <c r="OEM58" s="1330"/>
      <c r="OEN58" s="1330"/>
      <c r="OEO58" s="1330"/>
      <c r="OEP58" s="1330"/>
      <c r="OEQ58" s="1330"/>
      <c r="OER58" s="1330"/>
      <c r="OES58" s="1330"/>
      <c r="OET58" s="1330"/>
      <c r="OEU58" s="1330"/>
      <c r="OEV58" s="1330"/>
      <c r="OEW58" s="1330"/>
      <c r="OEX58" s="1330"/>
      <c r="OEY58" s="1330"/>
      <c r="OEZ58" s="1330"/>
      <c r="OFA58" s="1330"/>
      <c r="OFB58" s="1330"/>
      <c r="OFC58" s="1330"/>
      <c r="OFD58" s="1330"/>
      <c r="OFE58" s="1330"/>
      <c r="OFF58" s="1330"/>
      <c r="OFG58" s="1330"/>
      <c r="OFH58" s="1330"/>
      <c r="OFI58" s="1330"/>
      <c r="OFJ58" s="1330"/>
      <c r="OFK58" s="1330"/>
      <c r="OFL58" s="1330"/>
      <c r="OFM58" s="1330"/>
      <c r="OFN58" s="1330"/>
      <c r="OFO58" s="1330"/>
      <c r="OFP58" s="1330"/>
      <c r="OFQ58" s="1330"/>
      <c r="OFR58" s="1330"/>
      <c r="OFS58" s="1330"/>
      <c r="OFT58" s="1330"/>
      <c r="OFU58" s="1330"/>
      <c r="OFV58" s="1330"/>
      <c r="OFW58" s="1330"/>
      <c r="OFX58" s="1330"/>
      <c r="OFY58" s="1330"/>
      <c r="OFZ58" s="1330"/>
      <c r="OGA58" s="1330"/>
      <c r="OGB58" s="1330"/>
      <c r="OGC58" s="1330"/>
      <c r="OGD58" s="1330"/>
      <c r="OGE58" s="1330"/>
      <c r="OGF58" s="1330"/>
      <c r="OGG58" s="1330"/>
      <c r="OGH58" s="1330"/>
      <c r="OGI58" s="1330"/>
      <c r="OGJ58" s="1330"/>
      <c r="OGK58" s="1330"/>
      <c r="OGL58" s="1330"/>
      <c r="OGM58" s="1330"/>
      <c r="OGN58" s="1330"/>
      <c r="OGO58" s="1330"/>
      <c r="OGP58" s="1330"/>
      <c r="OGQ58" s="1330"/>
      <c r="OGR58" s="1330"/>
      <c r="OGS58" s="1330"/>
      <c r="OGT58" s="1330"/>
      <c r="OGU58" s="1330"/>
      <c r="OGV58" s="1330"/>
      <c r="OGW58" s="1330"/>
      <c r="OGX58" s="1330"/>
      <c r="OGY58" s="1330"/>
      <c r="OGZ58" s="1330"/>
      <c r="OHA58" s="1330"/>
      <c r="OHB58" s="1330"/>
      <c r="OHC58" s="1330"/>
      <c r="OHD58" s="1330"/>
      <c r="OHE58" s="1330"/>
      <c r="OHF58" s="1330"/>
      <c r="OHG58" s="1330"/>
      <c r="OHH58" s="1330"/>
      <c r="OHI58" s="1330"/>
      <c r="OHJ58" s="1330"/>
      <c r="OHK58" s="1330"/>
      <c r="OHL58" s="1330"/>
      <c r="OHM58" s="1330"/>
      <c r="OHN58" s="1330"/>
      <c r="OHO58" s="1330"/>
      <c r="OHP58" s="1330"/>
      <c r="OHQ58" s="1330"/>
      <c r="OHR58" s="1330"/>
      <c r="OHS58" s="1330"/>
      <c r="OHT58" s="1330"/>
      <c r="OHU58" s="1330"/>
      <c r="OHV58" s="1330"/>
      <c r="OHW58" s="1330"/>
      <c r="OHX58" s="1330"/>
      <c r="OHY58" s="1330"/>
      <c r="OHZ58" s="1330"/>
      <c r="OIA58" s="1330"/>
      <c r="OIB58" s="1330"/>
      <c r="OIC58" s="1330"/>
      <c r="OID58" s="1330"/>
      <c r="OIE58" s="1330"/>
      <c r="OIF58" s="1330"/>
      <c r="OIG58" s="1330"/>
      <c r="OIH58" s="1330"/>
      <c r="OII58" s="1330"/>
      <c r="OIJ58" s="1330"/>
      <c r="OIK58" s="1330"/>
      <c r="OIL58" s="1330"/>
      <c r="OIM58" s="1330"/>
      <c r="OIN58" s="1330"/>
      <c r="OIO58" s="1330"/>
      <c r="OIP58" s="1330"/>
      <c r="OIQ58" s="1330"/>
      <c r="OIR58" s="1330"/>
      <c r="OIS58" s="1330"/>
      <c r="OIT58" s="1330"/>
      <c r="OIU58" s="1330"/>
      <c r="OIV58" s="1330"/>
      <c r="OIW58" s="1330"/>
      <c r="OIX58" s="1330"/>
      <c r="OIY58" s="1330"/>
      <c r="OIZ58" s="1330"/>
      <c r="OJA58" s="1330"/>
      <c r="OJB58" s="1330"/>
      <c r="OJC58" s="1330"/>
      <c r="OJD58" s="1330"/>
      <c r="OJE58" s="1330"/>
      <c r="OJF58" s="1330"/>
      <c r="OJG58" s="1330"/>
      <c r="OJH58" s="1330"/>
      <c r="OJI58" s="1330"/>
      <c r="OJJ58" s="1330"/>
      <c r="OJK58" s="1330"/>
      <c r="OJL58" s="1330"/>
      <c r="OJM58" s="1330"/>
      <c r="OJN58" s="1330"/>
      <c r="OJO58" s="1330"/>
      <c r="OJP58" s="1330"/>
      <c r="OJQ58" s="1330"/>
      <c r="OJR58" s="1330"/>
      <c r="OJS58" s="1330"/>
      <c r="OJT58" s="1330"/>
      <c r="OJU58" s="1330"/>
      <c r="OJV58" s="1330"/>
      <c r="OJW58" s="1330"/>
      <c r="OJX58" s="1330"/>
      <c r="OJY58" s="1330"/>
      <c r="OJZ58" s="1330"/>
      <c r="OKA58" s="1330"/>
      <c r="OKB58" s="1330"/>
      <c r="OKC58" s="1330"/>
      <c r="OKD58" s="1330"/>
      <c r="OKE58" s="1330"/>
      <c r="OKF58" s="1330"/>
      <c r="OKG58" s="1330"/>
      <c r="OKH58" s="1330"/>
      <c r="OKI58" s="1330"/>
      <c r="OKJ58" s="1330"/>
      <c r="OKK58" s="1330"/>
      <c r="OKL58" s="1330"/>
      <c r="OKM58" s="1330"/>
      <c r="OKN58" s="1330"/>
      <c r="OKO58" s="1330"/>
      <c r="OKP58" s="1330"/>
      <c r="OKQ58" s="1330"/>
      <c r="OKR58" s="1330"/>
      <c r="OKS58" s="1330"/>
      <c r="OKT58" s="1330"/>
      <c r="OKU58" s="1330"/>
      <c r="OKV58" s="1330"/>
      <c r="OKW58" s="1330"/>
      <c r="OKX58" s="1330"/>
      <c r="OKY58" s="1330"/>
      <c r="OKZ58" s="1330"/>
      <c r="OLA58" s="1330"/>
      <c r="OLB58" s="1330"/>
      <c r="OLC58" s="1330"/>
      <c r="OLD58" s="1330"/>
      <c r="OLE58" s="1330"/>
      <c r="OLF58" s="1330"/>
      <c r="OLG58" s="1330"/>
      <c r="OLH58" s="1330"/>
      <c r="OLI58" s="1330"/>
      <c r="OLJ58" s="1330"/>
      <c r="OLK58" s="1330"/>
      <c r="OLL58" s="1330"/>
      <c r="OLM58" s="1330"/>
      <c r="OLN58" s="1330"/>
      <c r="OLO58" s="1330"/>
      <c r="OLP58" s="1330"/>
      <c r="OLQ58" s="1330"/>
      <c r="OLR58" s="1330"/>
      <c r="OLS58" s="1330"/>
      <c r="OLT58" s="1330"/>
      <c r="OLU58" s="1330"/>
      <c r="OLV58" s="1330"/>
      <c r="OLW58" s="1330"/>
      <c r="OLX58" s="1330"/>
      <c r="OLY58" s="1330"/>
      <c r="OLZ58" s="1330"/>
      <c r="OMA58" s="1330"/>
      <c r="OMB58" s="1330"/>
      <c r="OMC58" s="1330"/>
      <c r="OMD58" s="1330"/>
      <c r="OME58" s="1330"/>
      <c r="OMF58" s="1330"/>
      <c r="OMG58" s="1330"/>
      <c r="OMH58" s="1330"/>
      <c r="OMI58" s="1330"/>
      <c r="OMJ58" s="1330"/>
      <c r="OMK58" s="1330"/>
      <c r="OML58" s="1330"/>
      <c r="OMM58" s="1330"/>
      <c r="OMN58" s="1330"/>
      <c r="OMO58" s="1330"/>
      <c r="OMP58" s="1330"/>
      <c r="OMQ58" s="1330"/>
      <c r="OMR58" s="1330"/>
      <c r="OMS58" s="1330"/>
      <c r="OMT58" s="1330"/>
      <c r="OMU58" s="1330"/>
      <c r="OMV58" s="1330"/>
      <c r="OMW58" s="1330"/>
      <c r="OMX58" s="1330"/>
      <c r="OMY58" s="1330"/>
      <c r="OMZ58" s="1330"/>
      <c r="ONA58" s="1330"/>
      <c r="ONB58" s="1330"/>
      <c r="ONC58" s="1330"/>
      <c r="OND58" s="1330"/>
      <c r="ONE58" s="1330"/>
      <c r="ONF58" s="1330"/>
      <c r="ONG58" s="1330"/>
      <c r="ONH58" s="1330"/>
      <c r="ONI58" s="1330"/>
      <c r="ONJ58" s="1330"/>
      <c r="ONK58" s="1330"/>
      <c r="ONL58" s="1330"/>
      <c r="ONM58" s="1330"/>
      <c r="ONN58" s="1330"/>
      <c r="ONO58" s="1330"/>
      <c r="ONP58" s="1330"/>
      <c r="ONQ58" s="1330"/>
      <c r="ONR58" s="1330"/>
      <c r="ONS58" s="1330"/>
      <c r="ONT58" s="1330"/>
      <c r="ONU58" s="1330"/>
      <c r="ONV58" s="1330"/>
      <c r="ONW58" s="1330"/>
      <c r="ONX58" s="1330"/>
      <c r="ONY58" s="1330"/>
      <c r="ONZ58" s="1330"/>
      <c r="OOA58" s="1330"/>
      <c r="OOB58" s="1330"/>
      <c r="OOC58" s="1330"/>
      <c r="OOD58" s="1330"/>
      <c r="OOE58" s="1330"/>
      <c r="OOF58" s="1330"/>
      <c r="OOG58" s="1330"/>
      <c r="OOH58" s="1330"/>
      <c r="OOI58" s="1330"/>
      <c r="OOJ58" s="1330"/>
      <c r="OOK58" s="1330"/>
      <c r="OOL58" s="1330"/>
      <c r="OOM58" s="1330"/>
      <c r="OON58" s="1330"/>
      <c r="OOO58" s="1330"/>
      <c r="OOP58" s="1330"/>
      <c r="OOQ58" s="1330"/>
      <c r="OOR58" s="1330"/>
      <c r="OOS58" s="1330"/>
      <c r="OOT58" s="1330"/>
      <c r="OOU58" s="1330"/>
      <c r="OOV58" s="1330"/>
      <c r="OOW58" s="1330"/>
      <c r="OOX58" s="1330"/>
      <c r="OOY58" s="1330"/>
      <c r="OOZ58" s="1330"/>
      <c r="OPA58" s="1330"/>
      <c r="OPB58" s="1330"/>
      <c r="OPC58" s="1330"/>
      <c r="OPD58" s="1330"/>
      <c r="OPE58" s="1330"/>
      <c r="OPF58" s="1330"/>
      <c r="OPG58" s="1330"/>
      <c r="OPH58" s="1330"/>
      <c r="OPI58" s="1330"/>
      <c r="OPJ58" s="1330"/>
      <c r="OPK58" s="1330"/>
      <c r="OPL58" s="1330"/>
      <c r="OPM58" s="1330"/>
      <c r="OPN58" s="1330"/>
      <c r="OPO58" s="1330"/>
      <c r="OPP58" s="1330"/>
      <c r="OPQ58" s="1330"/>
      <c r="OPR58" s="1330"/>
      <c r="OPS58" s="1330"/>
      <c r="OPT58" s="1330"/>
      <c r="OPU58" s="1330"/>
      <c r="OPV58" s="1330"/>
      <c r="OPW58" s="1330"/>
      <c r="OPX58" s="1330"/>
      <c r="OPY58" s="1330"/>
      <c r="OPZ58" s="1330"/>
      <c r="OQA58" s="1330"/>
      <c r="OQB58" s="1330"/>
      <c r="OQC58" s="1330"/>
      <c r="OQD58" s="1330"/>
      <c r="OQE58" s="1330"/>
      <c r="OQF58" s="1330"/>
      <c r="OQG58" s="1330"/>
      <c r="OQH58" s="1330"/>
      <c r="OQI58" s="1330"/>
      <c r="OQJ58" s="1330"/>
      <c r="OQK58" s="1330"/>
      <c r="OQL58" s="1330"/>
      <c r="OQM58" s="1330"/>
      <c r="OQN58" s="1330"/>
      <c r="OQO58" s="1330"/>
      <c r="OQP58" s="1330"/>
      <c r="OQQ58" s="1330"/>
      <c r="OQR58" s="1330"/>
      <c r="OQS58" s="1330"/>
      <c r="OQT58" s="1330"/>
      <c r="OQU58" s="1330"/>
      <c r="OQV58" s="1330"/>
      <c r="OQW58" s="1330"/>
      <c r="OQX58" s="1330"/>
      <c r="OQY58" s="1330"/>
      <c r="OQZ58" s="1330"/>
      <c r="ORA58" s="1330"/>
      <c r="ORB58" s="1330"/>
      <c r="ORC58" s="1330"/>
      <c r="ORD58" s="1330"/>
      <c r="ORE58" s="1330"/>
      <c r="ORF58" s="1330"/>
      <c r="ORG58" s="1330"/>
      <c r="ORH58" s="1330"/>
      <c r="ORI58" s="1330"/>
      <c r="ORJ58" s="1330"/>
      <c r="ORK58" s="1330"/>
      <c r="ORL58" s="1330"/>
      <c r="ORM58" s="1330"/>
      <c r="ORN58" s="1330"/>
      <c r="ORO58" s="1330"/>
      <c r="ORP58" s="1330"/>
      <c r="ORQ58" s="1330"/>
      <c r="ORR58" s="1330"/>
      <c r="ORS58" s="1330"/>
      <c r="ORT58" s="1330"/>
      <c r="ORU58" s="1330"/>
      <c r="ORV58" s="1330"/>
      <c r="ORW58" s="1330"/>
      <c r="ORX58" s="1330"/>
      <c r="ORY58" s="1330"/>
      <c r="ORZ58" s="1330"/>
      <c r="OSA58" s="1330"/>
      <c r="OSB58" s="1330"/>
      <c r="OSC58" s="1330"/>
      <c r="OSD58" s="1330"/>
      <c r="OSE58" s="1330"/>
      <c r="OSF58" s="1330"/>
      <c r="OSG58" s="1330"/>
      <c r="OSH58" s="1330"/>
      <c r="OSI58" s="1330"/>
      <c r="OSJ58" s="1330"/>
      <c r="OSK58" s="1330"/>
      <c r="OSL58" s="1330"/>
      <c r="OSM58" s="1330"/>
      <c r="OSN58" s="1330"/>
      <c r="OSO58" s="1330"/>
      <c r="OSP58" s="1330"/>
      <c r="OSQ58" s="1330"/>
      <c r="OSR58" s="1330"/>
      <c r="OSS58" s="1330"/>
      <c r="OST58" s="1330"/>
      <c r="OSU58" s="1330"/>
      <c r="OSV58" s="1330"/>
      <c r="OSW58" s="1330"/>
      <c r="OSX58" s="1330"/>
      <c r="OSY58" s="1330"/>
      <c r="OSZ58" s="1330"/>
      <c r="OTA58" s="1330"/>
      <c r="OTB58" s="1330"/>
      <c r="OTC58" s="1330"/>
      <c r="OTD58" s="1330"/>
      <c r="OTE58" s="1330"/>
      <c r="OTF58" s="1330"/>
      <c r="OTG58" s="1330"/>
      <c r="OTH58" s="1330"/>
      <c r="OTI58" s="1330"/>
      <c r="OTJ58" s="1330"/>
      <c r="OTK58" s="1330"/>
      <c r="OTL58" s="1330"/>
      <c r="OTM58" s="1330"/>
      <c r="OTN58" s="1330"/>
      <c r="OTO58" s="1330"/>
      <c r="OTP58" s="1330"/>
      <c r="OTQ58" s="1330"/>
      <c r="OTR58" s="1330"/>
      <c r="OTS58" s="1330"/>
      <c r="OTT58" s="1330"/>
      <c r="OTU58" s="1330"/>
      <c r="OTV58" s="1330"/>
      <c r="OTW58" s="1330"/>
      <c r="OTX58" s="1330"/>
      <c r="OTY58" s="1330"/>
      <c r="OTZ58" s="1330"/>
      <c r="OUA58" s="1330"/>
      <c r="OUB58" s="1330"/>
      <c r="OUC58" s="1330"/>
      <c r="OUD58" s="1330"/>
      <c r="OUE58" s="1330"/>
      <c r="OUF58" s="1330"/>
      <c r="OUG58" s="1330"/>
      <c r="OUH58" s="1330"/>
      <c r="OUI58" s="1330"/>
      <c r="OUJ58" s="1330"/>
      <c r="OUK58" s="1330"/>
      <c r="OUL58" s="1330"/>
      <c r="OUM58" s="1330"/>
      <c r="OUN58" s="1330"/>
      <c r="OUO58" s="1330"/>
      <c r="OUP58" s="1330"/>
      <c r="OUQ58" s="1330"/>
      <c r="OUR58" s="1330"/>
      <c r="OUS58" s="1330"/>
      <c r="OUT58" s="1330"/>
      <c r="OUU58" s="1330"/>
      <c r="OUV58" s="1330"/>
      <c r="OUW58" s="1330"/>
      <c r="OUX58" s="1330"/>
      <c r="OUY58" s="1330"/>
      <c r="OUZ58" s="1330"/>
      <c r="OVA58" s="1330"/>
      <c r="OVB58" s="1330"/>
      <c r="OVC58" s="1330"/>
      <c r="OVD58" s="1330"/>
      <c r="OVE58" s="1330"/>
      <c r="OVF58" s="1330"/>
      <c r="OVG58" s="1330"/>
      <c r="OVH58" s="1330"/>
      <c r="OVI58" s="1330"/>
      <c r="OVJ58" s="1330"/>
      <c r="OVK58" s="1330"/>
      <c r="OVL58" s="1330"/>
      <c r="OVM58" s="1330"/>
      <c r="OVN58" s="1330"/>
      <c r="OVO58" s="1330"/>
      <c r="OVP58" s="1330"/>
      <c r="OVQ58" s="1330"/>
      <c r="OVR58" s="1330"/>
      <c r="OVS58" s="1330"/>
      <c r="OVT58" s="1330"/>
      <c r="OVU58" s="1330"/>
      <c r="OVV58" s="1330"/>
      <c r="OVW58" s="1330"/>
      <c r="OVX58" s="1330"/>
      <c r="OVY58" s="1330"/>
      <c r="OVZ58" s="1330"/>
      <c r="OWA58" s="1330"/>
      <c r="OWB58" s="1330"/>
      <c r="OWC58" s="1330"/>
      <c r="OWD58" s="1330"/>
      <c r="OWE58" s="1330"/>
      <c r="OWF58" s="1330"/>
      <c r="OWG58" s="1330"/>
      <c r="OWH58" s="1330"/>
      <c r="OWI58" s="1330"/>
      <c r="OWJ58" s="1330"/>
      <c r="OWK58" s="1330"/>
      <c r="OWL58" s="1330"/>
      <c r="OWM58" s="1330"/>
      <c r="OWN58" s="1330"/>
      <c r="OWO58" s="1330"/>
      <c r="OWP58" s="1330"/>
      <c r="OWQ58" s="1330"/>
      <c r="OWR58" s="1330"/>
      <c r="OWS58" s="1330"/>
      <c r="OWT58" s="1330"/>
      <c r="OWU58" s="1330"/>
      <c r="OWV58" s="1330"/>
      <c r="OWW58" s="1330"/>
      <c r="OWX58" s="1330"/>
      <c r="OWY58" s="1330"/>
      <c r="OWZ58" s="1330"/>
      <c r="OXA58" s="1330"/>
      <c r="OXB58" s="1330"/>
      <c r="OXC58" s="1330"/>
      <c r="OXD58" s="1330"/>
      <c r="OXE58" s="1330"/>
      <c r="OXF58" s="1330"/>
      <c r="OXG58" s="1330"/>
      <c r="OXH58" s="1330"/>
      <c r="OXI58" s="1330"/>
      <c r="OXJ58" s="1330"/>
      <c r="OXK58" s="1330"/>
      <c r="OXL58" s="1330"/>
      <c r="OXM58" s="1330"/>
      <c r="OXN58" s="1330"/>
      <c r="OXO58" s="1330"/>
      <c r="OXP58" s="1330"/>
      <c r="OXQ58" s="1330"/>
      <c r="OXR58" s="1330"/>
      <c r="OXS58" s="1330"/>
      <c r="OXT58" s="1330"/>
      <c r="OXU58" s="1330"/>
      <c r="OXV58" s="1330"/>
      <c r="OXW58" s="1330"/>
      <c r="OXX58" s="1330"/>
      <c r="OXY58" s="1330"/>
      <c r="OXZ58" s="1330"/>
      <c r="OYA58" s="1330"/>
      <c r="OYB58" s="1330"/>
      <c r="OYC58" s="1330"/>
      <c r="OYD58" s="1330"/>
      <c r="OYE58" s="1330"/>
      <c r="OYF58" s="1330"/>
      <c r="OYG58" s="1330"/>
      <c r="OYH58" s="1330"/>
      <c r="OYI58" s="1330"/>
      <c r="OYJ58" s="1330"/>
      <c r="OYK58" s="1330"/>
      <c r="OYL58" s="1330"/>
      <c r="OYM58" s="1330"/>
      <c r="OYN58" s="1330"/>
      <c r="OYO58" s="1330"/>
      <c r="OYP58" s="1330"/>
      <c r="OYQ58" s="1330"/>
      <c r="OYR58" s="1330"/>
      <c r="OYS58" s="1330"/>
      <c r="OYT58" s="1330"/>
      <c r="OYU58" s="1330"/>
      <c r="OYV58" s="1330"/>
      <c r="OYW58" s="1330"/>
      <c r="OYX58" s="1330"/>
      <c r="OYY58" s="1330"/>
      <c r="OYZ58" s="1330"/>
      <c r="OZA58" s="1330"/>
      <c r="OZB58" s="1330"/>
      <c r="OZC58" s="1330"/>
      <c r="OZD58" s="1330"/>
      <c r="OZE58" s="1330"/>
      <c r="OZF58" s="1330"/>
      <c r="OZG58" s="1330"/>
      <c r="OZH58" s="1330"/>
      <c r="OZI58" s="1330"/>
      <c r="OZJ58" s="1330"/>
      <c r="OZK58" s="1330"/>
      <c r="OZL58" s="1330"/>
      <c r="OZM58" s="1330"/>
      <c r="OZN58" s="1330"/>
      <c r="OZO58" s="1330"/>
      <c r="OZP58" s="1330"/>
      <c r="OZQ58" s="1330"/>
      <c r="OZR58" s="1330"/>
      <c r="OZS58" s="1330"/>
      <c r="OZT58" s="1330"/>
      <c r="OZU58" s="1330"/>
      <c r="OZV58" s="1330"/>
      <c r="OZW58" s="1330"/>
      <c r="OZX58" s="1330"/>
      <c r="OZY58" s="1330"/>
      <c r="OZZ58" s="1330"/>
      <c r="PAA58" s="1330"/>
      <c r="PAB58" s="1330"/>
      <c r="PAC58" s="1330"/>
      <c r="PAD58" s="1330"/>
      <c r="PAE58" s="1330"/>
      <c r="PAF58" s="1330"/>
      <c r="PAG58" s="1330"/>
      <c r="PAH58" s="1330"/>
      <c r="PAI58" s="1330"/>
      <c r="PAJ58" s="1330"/>
      <c r="PAK58" s="1330"/>
      <c r="PAL58" s="1330"/>
      <c r="PAM58" s="1330"/>
      <c r="PAN58" s="1330"/>
      <c r="PAO58" s="1330"/>
      <c r="PAP58" s="1330"/>
      <c r="PAQ58" s="1330"/>
      <c r="PAR58" s="1330"/>
      <c r="PAS58" s="1330"/>
      <c r="PAT58" s="1330"/>
      <c r="PAU58" s="1330"/>
      <c r="PAV58" s="1330"/>
      <c r="PAW58" s="1330"/>
      <c r="PAX58" s="1330"/>
      <c r="PAY58" s="1330"/>
      <c r="PAZ58" s="1330"/>
      <c r="PBA58" s="1330"/>
      <c r="PBB58" s="1330"/>
      <c r="PBC58" s="1330"/>
      <c r="PBD58" s="1330"/>
      <c r="PBE58" s="1330"/>
      <c r="PBF58" s="1330"/>
      <c r="PBG58" s="1330"/>
      <c r="PBH58" s="1330"/>
      <c r="PBI58" s="1330"/>
      <c r="PBJ58" s="1330"/>
      <c r="PBK58" s="1330"/>
      <c r="PBL58" s="1330"/>
      <c r="PBM58" s="1330"/>
      <c r="PBN58" s="1330"/>
      <c r="PBO58" s="1330"/>
      <c r="PBP58" s="1330"/>
      <c r="PBQ58" s="1330"/>
      <c r="PBR58" s="1330"/>
      <c r="PBS58" s="1330"/>
      <c r="PBT58" s="1330"/>
      <c r="PBU58" s="1330"/>
      <c r="PBV58" s="1330"/>
      <c r="PBW58" s="1330"/>
      <c r="PBX58" s="1330"/>
      <c r="PBY58" s="1330"/>
      <c r="PBZ58" s="1330"/>
      <c r="PCA58" s="1330"/>
      <c r="PCB58" s="1330"/>
      <c r="PCC58" s="1330"/>
      <c r="PCD58" s="1330"/>
      <c r="PCE58" s="1330"/>
      <c r="PCF58" s="1330"/>
      <c r="PCG58" s="1330"/>
      <c r="PCH58" s="1330"/>
      <c r="PCI58" s="1330"/>
      <c r="PCJ58" s="1330"/>
      <c r="PCK58" s="1330"/>
      <c r="PCL58" s="1330"/>
      <c r="PCM58" s="1330"/>
      <c r="PCN58" s="1330"/>
      <c r="PCO58" s="1330"/>
      <c r="PCP58" s="1330"/>
      <c r="PCQ58" s="1330"/>
      <c r="PCR58" s="1330"/>
      <c r="PCS58" s="1330"/>
      <c r="PCT58" s="1330"/>
      <c r="PCU58" s="1330"/>
      <c r="PCV58" s="1330"/>
      <c r="PCW58" s="1330"/>
      <c r="PCX58" s="1330"/>
      <c r="PCY58" s="1330"/>
      <c r="PCZ58" s="1330"/>
      <c r="PDA58" s="1330"/>
      <c r="PDB58" s="1330"/>
      <c r="PDC58" s="1330"/>
      <c r="PDD58" s="1330"/>
      <c r="PDE58" s="1330"/>
      <c r="PDF58" s="1330"/>
      <c r="PDG58" s="1330"/>
      <c r="PDH58" s="1330"/>
      <c r="PDI58" s="1330"/>
      <c r="PDJ58" s="1330"/>
      <c r="PDK58" s="1330"/>
      <c r="PDL58" s="1330"/>
      <c r="PDM58" s="1330"/>
      <c r="PDN58" s="1330"/>
      <c r="PDO58" s="1330"/>
      <c r="PDP58" s="1330"/>
      <c r="PDQ58" s="1330"/>
      <c r="PDR58" s="1330"/>
      <c r="PDS58" s="1330"/>
      <c r="PDT58" s="1330"/>
      <c r="PDU58" s="1330"/>
      <c r="PDV58" s="1330"/>
      <c r="PDW58" s="1330"/>
      <c r="PDX58" s="1330"/>
      <c r="PDY58" s="1330"/>
      <c r="PDZ58" s="1330"/>
      <c r="PEA58" s="1330"/>
      <c r="PEB58" s="1330"/>
      <c r="PEC58" s="1330"/>
      <c r="PED58" s="1330"/>
      <c r="PEE58" s="1330"/>
      <c r="PEF58" s="1330"/>
      <c r="PEG58" s="1330"/>
      <c r="PEH58" s="1330"/>
      <c r="PEI58" s="1330"/>
      <c r="PEJ58" s="1330"/>
      <c r="PEK58" s="1330"/>
      <c r="PEL58" s="1330"/>
      <c r="PEM58" s="1330"/>
      <c r="PEN58" s="1330"/>
      <c r="PEO58" s="1330"/>
      <c r="PEP58" s="1330"/>
      <c r="PEQ58" s="1330"/>
      <c r="PER58" s="1330"/>
      <c r="PES58" s="1330"/>
      <c r="PET58" s="1330"/>
      <c r="PEU58" s="1330"/>
      <c r="PEV58" s="1330"/>
      <c r="PEW58" s="1330"/>
      <c r="PEX58" s="1330"/>
      <c r="PEY58" s="1330"/>
      <c r="PEZ58" s="1330"/>
      <c r="PFA58" s="1330"/>
      <c r="PFB58" s="1330"/>
      <c r="PFC58" s="1330"/>
      <c r="PFD58" s="1330"/>
      <c r="PFE58" s="1330"/>
      <c r="PFF58" s="1330"/>
      <c r="PFG58" s="1330"/>
      <c r="PFH58" s="1330"/>
      <c r="PFI58" s="1330"/>
      <c r="PFJ58" s="1330"/>
      <c r="PFK58" s="1330"/>
      <c r="PFL58" s="1330"/>
      <c r="PFM58" s="1330"/>
      <c r="PFN58" s="1330"/>
      <c r="PFO58" s="1330"/>
      <c r="PFP58" s="1330"/>
      <c r="PFQ58" s="1330"/>
      <c r="PFR58" s="1330"/>
      <c r="PFS58" s="1330"/>
      <c r="PFT58" s="1330"/>
      <c r="PFU58" s="1330"/>
      <c r="PFV58" s="1330"/>
      <c r="PFW58" s="1330"/>
      <c r="PFX58" s="1330"/>
      <c r="PFY58" s="1330"/>
      <c r="PFZ58" s="1330"/>
      <c r="PGA58" s="1330"/>
      <c r="PGB58" s="1330"/>
      <c r="PGC58" s="1330"/>
      <c r="PGD58" s="1330"/>
      <c r="PGE58" s="1330"/>
      <c r="PGF58" s="1330"/>
      <c r="PGG58" s="1330"/>
      <c r="PGH58" s="1330"/>
      <c r="PGI58" s="1330"/>
      <c r="PGJ58" s="1330"/>
      <c r="PGK58" s="1330"/>
      <c r="PGL58" s="1330"/>
      <c r="PGM58" s="1330"/>
      <c r="PGN58" s="1330"/>
      <c r="PGO58" s="1330"/>
      <c r="PGP58" s="1330"/>
      <c r="PGQ58" s="1330"/>
      <c r="PGR58" s="1330"/>
      <c r="PGS58" s="1330"/>
      <c r="PGT58" s="1330"/>
      <c r="PGU58" s="1330"/>
      <c r="PGV58" s="1330"/>
      <c r="PGW58" s="1330"/>
      <c r="PGX58" s="1330"/>
      <c r="PGY58" s="1330"/>
      <c r="PGZ58" s="1330"/>
      <c r="PHA58" s="1330"/>
      <c r="PHB58" s="1330"/>
      <c r="PHC58" s="1330"/>
      <c r="PHD58" s="1330"/>
      <c r="PHE58" s="1330"/>
      <c r="PHF58" s="1330"/>
      <c r="PHG58" s="1330"/>
      <c r="PHH58" s="1330"/>
      <c r="PHI58" s="1330"/>
      <c r="PHJ58" s="1330"/>
      <c r="PHK58" s="1330"/>
      <c r="PHL58" s="1330"/>
      <c r="PHM58" s="1330"/>
      <c r="PHN58" s="1330"/>
      <c r="PHO58" s="1330"/>
      <c r="PHP58" s="1330"/>
      <c r="PHQ58" s="1330"/>
      <c r="PHR58" s="1330"/>
      <c r="PHS58" s="1330"/>
      <c r="PHT58" s="1330"/>
      <c r="PHU58" s="1330"/>
      <c r="PHV58" s="1330"/>
      <c r="PHW58" s="1330"/>
      <c r="PHX58" s="1330"/>
      <c r="PHY58" s="1330"/>
      <c r="PHZ58" s="1330"/>
      <c r="PIA58" s="1330"/>
      <c r="PIB58" s="1330"/>
      <c r="PIC58" s="1330"/>
      <c r="PID58" s="1330"/>
      <c r="PIE58" s="1330"/>
      <c r="PIF58" s="1330"/>
      <c r="PIG58" s="1330"/>
      <c r="PIH58" s="1330"/>
      <c r="PII58" s="1330"/>
      <c r="PIJ58" s="1330"/>
      <c r="PIK58" s="1330"/>
      <c r="PIL58" s="1330"/>
      <c r="PIM58" s="1330"/>
      <c r="PIN58" s="1330"/>
      <c r="PIO58" s="1330"/>
      <c r="PIP58" s="1330"/>
      <c r="PIQ58" s="1330"/>
      <c r="PIR58" s="1330"/>
      <c r="PIS58" s="1330"/>
      <c r="PIT58" s="1330"/>
      <c r="PIU58" s="1330"/>
      <c r="PIV58" s="1330"/>
      <c r="PIW58" s="1330"/>
      <c r="PIX58" s="1330"/>
      <c r="PIY58" s="1330"/>
      <c r="PIZ58" s="1330"/>
      <c r="PJA58" s="1330"/>
      <c r="PJB58" s="1330"/>
      <c r="PJC58" s="1330"/>
      <c r="PJD58" s="1330"/>
      <c r="PJE58" s="1330"/>
      <c r="PJF58" s="1330"/>
      <c r="PJG58" s="1330"/>
      <c r="PJH58" s="1330"/>
      <c r="PJI58" s="1330"/>
      <c r="PJJ58" s="1330"/>
      <c r="PJK58" s="1330"/>
      <c r="PJL58" s="1330"/>
      <c r="PJM58" s="1330"/>
      <c r="PJN58" s="1330"/>
      <c r="PJO58" s="1330"/>
      <c r="PJP58" s="1330"/>
      <c r="PJQ58" s="1330"/>
      <c r="PJR58" s="1330"/>
      <c r="PJS58" s="1330"/>
      <c r="PJT58" s="1330"/>
      <c r="PJU58" s="1330"/>
      <c r="PJV58" s="1330"/>
      <c r="PJW58" s="1330"/>
      <c r="PJX58" s="1330"/>
      <c r="PJY58" s="1330"/>
      <c r="PJZ58" s="1330"/>
      <c r="PKA58" s="1330"/>
      <c r="PKB58" s="1330"/>
      <c r="PKC58" s="1330"/>
      <c r="PKD58" s="1330"/>
      <c r="PKE58" s="1330"/>
      <c r="PKF58" s="1330"/>
      <c r="PKG58" s="1330"/>
      <c r="PKH58" s="1330"/>
      <c r="PKI58" s="1330"/>
      <c r="PKJ58" s="1330"/>
      <c r="PKK58" s="1330"/>
      <c r="PKL58" s="1330"/>
      <c r="PKM58" s="1330"/>
      <c r="PKN58" s="1330"/>
      <c r="PKO58" s="1330"/>
      <c r="PKP58" s="1330"/>
      <c r="PKQ58" s="1330"/>
      <c r="PKR58" s="1330"/>
      <c r="PKS58" s="1330"/>
      <c r="PKT58" s="1330"/>
      <c r="PKU58" s="1330"/>
      <c r="PKV58" s="1330"/>
      <c r="PKW58" s="1330"/>
      <c r="PKX58" s="1330"/>
      <c r="PKY58" s="1330"/>
      <c r="PKZ58" s="1330"/>
      <c r="PLA58" s="1330"/>
      <c r="PLB58" s="1330"/>
      <c r="PLC58" s="1330"/>
      <c r="PLD58" s="1330"/>
      <c r="PLE58" s="1330"/>
      <c r="PLF58" s="1330"/>
      <c r="PLG58" s="1330"/>
      <c r="PLH58" s="1330"/>
      <c r="PLI58" s="1330"/>
      <c r="PLJ58" s="1330"/>
      <c r="PLK58" s="1330"/>
      <c r="PLL58" s="1330"/>
      <c r="PLM58" s="1330"/>
      <c r="PLN58" s="1330"/>
      <c r="PLO58" s="1330"/>
      <c r="PLP58" s="1330"/>
      <c r="PLQ58" s="1330"/>
      <c r="PLR58" s="1330"/>
      <c r="PLS58" s="1330"/>
      <c r="PLT58" s="1330"/>
      <c r="PLU58" s="1330"/>
      <c r="PLV58" s="1330"/>
      <c r="PLW58" s="1330"/>
      <c r="PLX58" s="1330"/>
      <c r="PLY58" s="1330"/>
      <c r="PLZ58" s="1330"/>
      <c r="PMA58" s="1330"/>
      <c r="PMB58" s="1330"/>
      <c r="PMC58" s="1330"/>
      <c r="PMD58" s="1330"/>
      <c r="PME58" s="1330"/>
      <c r="PMF58" s="1330"/>
      <c r="PMG58" s="1330"/>
      <c r="PMH58" s="1330"/>
      <c r="PMI58" s="1330"/>
      <c r="PMJ58" s="1330"/>
      <c r="PMK58" s="1330"/>
      <c r="PML58" s="1330"/>
      <c r="PMM58" s="1330"/>
      <c r="PMN58" s="1330"/>
      <c r="PMO58" s="1330"/>
      <c r="PMP58" s="1330"/>
      <c r="PMQ58" s="1330"/>
      <c r="PMR58" s="1330"/>
      <c r="PMS58" s="1330"/>
      <c r="PMT58" s="1330"/>
      <c r="PMU58" s="1330"/>
      <c r="PMV58" s="1330"/>
      <c r="PMW58" s="1330"/>
      <c r="PMX58" s="1330"/>
      <c r="PMY58" s="1330"/>
      <c r="PMZ58" s="1330"/>
      <c r="PNA58" s="1330"/>
      <c r="PNB58" s="1330"/>
      <c r="PNC58" s="1330"/>
      <c r="PND58" s="1330"/>
      <c r="PNE58" s="1330"/>
      <c r="PNF58" s="1330"/>
      <c r="PNG58" s="1330"/>
      <c r="PNH58" s="1330"/>
      <c r="PNI58" s="1330"/>
      <c r="PNJ58" s="1330"/>
      <c r="PNK58" s="1330"/>
      <c r="PNL58" s="1330"/>
      <c r="PNM58" s="1330"/>
      <c r="PNN58" s="1330"/>
      <c r="PNO58" s="1330"/>
      <c r="PNP58" s="1330"/>
      <c r="PNQ58" s="1330"/>
      <c r="PNR58" s="1330"/>
      <c r="PNS58" s="1330"/>
      <c r="PNT58" s="1330"/>
      <c r="PNU58" s="1330"/>
      <c r="PNV58" s="1330"/>
      <c r="PNW58" s="1330"/>
      <c r="PNX58" s="1330"/>
      <c r="PNY58" s="1330"/>
      <c r="PNZ58" s="1330"/>
      <c r="POA58" s="1330"/>
      <c r="POB58" s="1330"/>
      <c r="POC58" s="1330"/>
      <c r="POD58" s="1330"/>
      <c r="POE58" s="1330"/>
      <c r="POF58" s="1330"/>
      <c r="POG58" s="1330"/>
      <c r="POH58" s="1330"/>
      <c r="POI58" s="1330"/>
      <c r="POJ58" s="1330"/>
      <c r="POK58" s="1330"/>
      <c r="POL58" s="1330"/>
      <c r="POM58" s="1330"/>
      <c r="PON58" s="1330"/>
      <c r="POO58" s="1330"/>
      <c r="POP58" s="1330"/>
      <c r="POQ58" s="1330"/>
      <c r="POR58" s="1330"/>
      <c r="POS58" s="1330"/>
      <c r="POT58" s="1330"/>
      <c r="POU58" s="1330"/>
      <c r="POV58" s="1330"/>
      <c r="POW58" s="1330"/>
      <c r="POX58" s="1330"/>
      <c r="POY58" s="1330"/>
      <c r="POZ58" s="1330"/>
      <c r="PPA58" s="1330"/>
      <c r="PPB58" s="1330"/>
      <c r="PPC58" s="1330"/>
      <c r="PPD58" s="1330"/>
      <c r="PPE58" s="1330"/>
      <c r="PPF58" s="1330"/>
      <c r="PPG58" s="1330"/>
      <c r="PPH58" s="1330"/>
      <c r="PPI58" s="1330"/>
      <c r="PPJ58" s="1330"/>
      <c r="PPK58" s="1330"/>
      <c r="PPL58" s="1330"/>
      <c r="PPM58" s="1330"/>
      <c r="PPN58" s="1330"/>
      <c r="PPO58" s="1330"/>
      <c r="PPP58" s="1330"/>
      <c r="PPQ58" s="1330"/>
      <c r="PPR58" s="1330"/>
      <c r="PPS58" s="1330"/>
      <c r="PPT58" s="1330"/>
      <c r="PPU58" s="1330"/>
      <c r="PPV58" s="1330"/>
      <c r="PPW58" s="1330"/>
      <c r="PPX58" s="1330"/>
      <c r="PPY58" s="1330"/>
      <c r="PPZ58" s="1330"/>
      <c r="PQA58" s="1330"/>
      <c r="PQB58" s="1330"/>
      <c r="PQC58" s="1330"/>
      <c r="PQD58" s="1330"/>
      <c r="PQE58" s="1330"/>
      <c r="PQF58" s="1330"/>
      <c r="PQG58" s="1330"/>
      <c r="PQH58" s="1330"/>
      <c r="PQI58" s="1330"/>
      <c r="PQJ58" s="1330"/>
      <c r="PQK58" s="1330"/>
      <c r="PQL58" s="1330"/>
      <c r="PQM58" s="1330"/>
      <c r="PQN58" s="1330"/>
      <c r="PQO58" s="1330"/>
      <c r="PQP58" s="1330"/>
      <c r="PQQ58" s="1330"/>
      <c r="PQR58" s="1330"/>
      <c r="PQS58" s="1330"/>
      <c r="PQT58" s="1330"/>
      <c r="PQU58" s="1330"/>
      <c r="PQV58" s="1330"/>
      <c r="PQW58" s="1330"/>
      <c r="PQX58" s="1330"/>
      <c r="PQY58" s="1330"/>
      <c r="PQZ58" s="1330"/>
      <c r="PRA58" s="1330"/>
      <c r="PRB58" s="1330"/>
      <c r="PRC58" s="1330"/>
      <c r="PRD58" s="1330"/>
      <c r="PRE58" s="1330"/>
      <c r="PRF58" s="1330"/>
      <c r="PRG58" s="1330"/>
      <c r="PRH58" s="1330"/>
      <c r="PRI58" s="1330"/>
      <c r="PRJ58" s="1330"/>
      <c r="PRK58" s="1330"/>
      <c r="PRL58" s="1330"/>
      <c r="PRM58" s="1330"/>
      <c r="PRN58" s="1330"/>
      <c r="PRO58" s="1330"/>
      <c r="PRP58" s="1330"/>
      <c r="PRQ58" s="1330"/>
      <c r="PRR58" s="1330"/>
      <c r="PRS58" s="1330"/>
      <c r="PRT58" s="1330"/>
      <c r="PRU58" s="1330"/>
      <c r="PRV58" s="1330"/>
      <c r="PRW58" s="1330"/>
      <c r="PRX58" s="1330"/>
      <c r="PRY58" s="1330"/>
      <c r="PRZ58" s="1330"/>
      <c r="PSA58" s="1330"/>
      <c r="PSB58" s="1330"/>
      <c r="PSC58" s="1330"/>
      <c r="PSD58" s="1330"/>
      <c r="PSE58" s="1330"/>
      <c r="PSF58" s="1330"/>
      <c r="PSG58" s="1330"/>
      <c r="PSH58" s="1330"/>
      <c r="PSI58" s="1330"/>
      <c r="PSJ58" s="1330"/>
      <c r="PSK58" s="1330"/>
      <c r="PSL58" s="1330"/>
      <c r="PSM58" s="1330"/>
      <c r="PSN58" s="1330"/>
      <c r="PSO58" s="1330"/>
      <c r="PSP58" s="1330"/>
      <c r="PSQ58" s="1330"/>
      <c r="PSR58" s="1330"/>
      <c r="PSS58" s="1330"/>
      <c r="PST58" s="1330"/>
      <c r="PSU58" s="1330"/>
      <c r="PSV58" s="1330"/>
      <c r="PSW58" s="1330"/>
      <c r="PSX58" s="1330"/>
      <c r="PSY58" s="1330"/>
      <c r="PSZ58" s="1330"/>
      <c r="PTA58" s="1330"/>
      <c r="PTB58" s="1330"/>
      <c r="PTC58" s="1330"/>
      <c r="PTD58" s="1330"/>
      <c r="PTE58" s="1330"/>
      <c r="PTF58" s="1330"/>
      <c r="PTG58" s="1330"/>
      <c r="PTH58" s="1330"/>
      <c r="PTI58" s="1330"/>
      <c r="PTJ58" s="1330"/>
      <c r="PTK58" s="1330"/>
      <c r="PTL58" s="1330"/>
      <c r="PTM58" s="1330"/>
      <c r="PTN58" s="1330"/>
      <c r="PTO58" s="1330"/>
      <c r="PTP58" s="1330"/>
      <c r="PTQ58" s="1330"/>
      <c r="PTR58" s="1330"/>
      <c r="PTS58" s="1330"/>
      <c r="PTT58" s="1330"/>
      <c r="PTU58" s="1330"/>
      <c r="PTV58" s="1330"/>
      <c r="PTW58" s="1330"/>
      <c r="PTX58" s="1330"/>
      <c r="PTY58" s="1330"/>
      <c r="PTZ58" s="1330"/>
      <c r="PUA58" s="1330"/>
      <c r="PUB58" s="1330"/>
      <c r="PUC58" s="1330"/>
      <c r="PUD58" s="1330"/>
      <c r="PUE58" s="1330"/>
      <c r="PUF58" s="1330"/>
      <c r="PUG58" s="1330"/>
      <c r="PUH58" s="1330"/>
      <c r="PUI58" s="1330"/>
      <c r="PUJ58" s="1330"/>
      <c r="PUK58" s="1330"/>
      <c r="PUL58" s="1330"/>
      <c r="PUM58" s="1330"/>
      <c r="PUN58" s="1330"/>
      <c r="PUO58" s="1330"/>
      <c r="PUP58" s="1330"/>
      <c r="PUQ58" s="1330"/>
      <c r="PUR58" s="1330"/>
      <c r="PUS58" s="1330"/>
      <c r="PUT58" s="1330"/>
      <c r="PUU58" s="1330"/>
      <c r="PUV58" s="1330"/>
      <c r="PUW58" s="1330"/>
      <c r="PUX58" s="1330"/>
      <c r="PUY58" s="1330"/>
      <c r="PUZ58" s="1330"/>
      <c r="PVA58" s="1330"/>
      <c r="PVB58" s="1330"/>
      <c r="PVC58" s="1330"/>
      <c r="PVD58" s="1330"/>
      <c r="PVE58" s="1330"/>
      <c r="PVF58" s="1330"/>
      <c r="PVG58" s="1330"/>
      <c r="PVH58" s="1330"/>
      <c r="PVI58" s="1330"/>
      <c r="PVJ58" s="1330"/>
      <c r="PVK58" s="1330"/>
      <c r="PVL58" s="1330"/>
      <c r="PVM58" s="1330"/>
      <c r="PVN58" s="1330"/>
      <c r="PVO58" s="1330"/>
      <c r="PVP58" s="1330"/>
      <c r="PVQ58" s="1330"/>
      <c r="PVR58" s="1330"/>
      <c r="PVS58" s="1330"/>
      <c r="PVT58" s="1330"/>
      <c r="PVU58" s="1330"/>
      <c r="PVV58" s="1330"/>
      <c r="PVW58" s="1330"/>
      <c r="PVX58" s="1330"/>
      <c r="PVY58" s="1330"/>
      <c r="PVZ58" s="1330"/>
      <c r="PWA58" s="1330"/>
      <c r="PWB58" s="1330"/>
      <c r="PWC58" s="1330"/>
      <c r="PWD58" s="1330"/>
      <c r="PWE58" s="1330"/>
      <c r="PWF58" s="1330"/>
      <c r="PWG58" s="1330"/>
      <c r="PWH58" s="1330"/>
      <c r="PWI58" s="1330"/>
      <c r="PWJ58" s="1330"/>
      <c r="PWK58" s="1330"/>
      <c r="PWL58" s="1330"/>
      <c r="PWM58" s="1330"/>
      <c r="PWN58" s="1330"/>
      <c r="PWO58" s="1330"/>
      <c r="PWP58" s="1330"/>
      <c r="PWQ58" s="1330"/>
      <c r="PWR58" s="1330"/>
      <c r="PWS58" s="1330"/>
      <c r="PWT58" s="1330"/>
      <c r="PWU58" s="1330"/>
      <c r="PWV58" s="1330"/>
      <c r="PWW58" s="1330"/>
      <c r="PWX58" s="1330"/>
      <c r="PWY58" s="1330"/>
      <c r="PWZ58" s="1330"/>
      <c r="PXA58" s="1330"/>
      <c r="PXB58" s="1330"/>
      <c r="PXC58" s="1330"/>
      <c r="PXD58" s="1330"/>
      <c r="PXE58" s="1330"/>
      <c r="PXF58" s="1330"/>
      <c r="PXG58" s="1330"/>
      <c r="PXH58" s="1330"/>
      <c r="PXI58" s="1330"/>
      <c r="PXJ58" s="1330"/>
      <c r="PXK58" s="1330"/>
      <c r="PXL58" s="1330"/>
      <c r="PXM58" s="1330"/>
      <c r="PXN58" s="1330"/>
      <c r="PXO58" s="1330"/>
      <c r="PXP58" s="1330"/>
      <c r="PXQ58" s="1330"/>
      <c r="PXR58" s="1330"/>
      <c r="PXS58" s="1330"/>
      <c r="PXT58" s="1330"/>
      <c r="PXU58" s="1330"/>
      <c r="PXV58" s="1330"/>
      <c r="PXW58" s="1330"/>
      <c r="PXX58" s="1330"/>
      <c r="PXY58" s="1330"/>
      <c r="PXZ58" s="1330"/>
      <c r="PYA58" s="1330"/>
      <c r="PYB58" s="1330"/>
      <c r="PYC58" s="1330"/>
      <c r="PYD58" s="1330"/>
      <c r="PYE58" s="1330"/>
      <c r="PYF58" s="1330"/>
      <c r="PYG58" s="1330"/>
      <c r="PYH58" s="1330"/>
      <c r="PYI58" s="1330"/>
      <c r="PYJ58" s="1330"/>
      <c r="PYK58" s="1330"/>
      <c r="PYL58" s="1330"/>
      <c r="PYM58" s="1330"/>
      <c r="PYN58" s="1330"/>
      <c r="PYO58" s="1330"/>
      <c r="PYP58" s="1330"/>
      <c r="PYQ58" s="1330"/>
      <c r="PYR58" s="1330"/>
      <c r="PYS58" s="1330"/>
      <c r="PYT58" s="1330"/>
      <c r="PYU58" s="1330"/>
      <c r="PYV58" s="1330"/>
      <c r="PYW58" s="1330"/>
      <c r="PYX58" s="1330"/>
      <c r="PYY58" s="1330"/>
      <c r="PYZ58" s="1330"/>
      <c r="PZA58" s="1330"/>
      <c r="PZB58" s="1330"/>
      <c r="PZC58" s="1330"/>
      <c r="PZD58" s="1330"/>
      <c r="PZE58" s="1330"/>
      <c r="PZF58" s="1330"/>
      <c r="PZG58" s="1330"/>
      <c r="PZH58" s="1330"/>
      <c r="PZI58" s="1330"/>
      <c r="PZJ58" s="1330"/>
      <c r="PZK58" s="1330"/>
      <c r="PZL58" s="1330"/>
      <c r="PZM58" s="1330"/>
      <c r="PZN58" s="1330"/>
      <c r="PZO58" s="1330"/>
      <c r="PZP58" s="1330"/>
      <c r="PZQ58" s="1330"/>
      <c r="PZR58" s="1330"/>
      <c r="PZS58" s="1330"/>
      <c r="PZT58" s="1330"/>
      <c r="PZU58" s="1330"/>
      <c r="PZV58" s="1330"/>
      <c r="PZW58" s="1330"/>
      <c r="PZX58" s="1330"/>
      <c r="PZY58" s="1330"/>
      <c r="PZZ58" s="1330"/>
      <c r="QAA58" s="1330"/>
      <c r="QAB58" s="1330"/>
      <c r="QAC58" s="1330"/>
      <c r="QAD58" s="1330"/>
      <c r="QAE58" s="1330"/>
      <c r="QAF58" s="1330"/>
      <c r="QAG58" s="1330"/>
      <c r="QAH58" s="1330"/>
      <c r="QAI58" s="1330"/>
      <c r="QAJ58" s="1330"/>
      <c r="QAK58" s="1330"/>
      <c r="QAL58" s="1330"/>
      <c r="QAM58" s="1330"/>
      <c r="QAN58" s="1330"/>
      <c r="QAO58" s="1330"/>
      <c r="QAP58" s="1330"/>
      <c r="QAQ58" s="1330"/>
      <c r="QAR58" s="1330"/>
      <c r="QAS58" s="1330"/>
      <c r="QAT58" s="1330"/>
      <c r="QAU58" s="1330"/>
      <c r="QAV58" s="1330"/>
      <c r="QAW58" s="1330"/>
      <c r="QAX58" s="1330"/>
      <c r="QAY58" s="1330"/>
      <c r="QAZ58" s="1330"/>
      <c r="QBA58" s="1330"/>
      <c r="QBB58" s="1330"/>
      <c r="QBC58" s="1330"/>
      <c r="QBD58" s="1330"/>
      <c r="QBE58" s="1330"/>
      <c r="QBF58" s="1330"/>
      <c r="QBG58" s="1330"/>
      <c r="QBH58" s="1330"/>
      <c r="QBI58" s="1330"/>
      <c r="QBJ58" s="1330"/>
      <c r="QBK58" s="1330"/>
      <c r="QBL58" s="1330"/>
      <c r="QBM58" s="1330"/>
      <c r="QBN58" s="1330"/>
      <c r="QBO58" s="1330"/>
      <c r="QBP58" s="1330"/>
      <c r="QBQ58" s="1330"/>
      <c r="QBR58" s="1330"/>
      <c r="QBS58" s="1330"/>
      <c r="QBT58" s="1330"/>
      <c r="QBU58" s="1330"/>
      <c r="QBV58" s="1330"/>
      <c r="QBW58" s="1330"/>
      <c r="QBX58" s="1330"/>
      <c r="QBY58" s="1330"/>
      <c r="QBZ58" s="1330"/>
      <c r="QCA58" s="1330"/>
      <c r="QCB58" s="1330"/>
      <c r="QCC58" s="1330"/>
      <c r="QCD58" s="1330"/>
      <c r="QCE58" s="1330"/>
      <c r="QCF58" s="1330"/>
      <c r="QCG58" s="1330"/>
      <c r="QCH58" s="1330"/>
      <c r="QCI58" s="1330"/>
      <c r="QCJ58" s="1330"/>
      <c r="QCK58" s="1330"/>
      <c r="QCL58" s="1330"/>
      <c r="QCM58" s="1330"/>
      <c r="QCN58" s="1330"/>
      <c r="QCO58" s="1330"/>
      <c r="QCP58" s="1330"/>
      <c r="QCQ58" s="1330"/>
      <c r="QCR58" s="1330"/>
      <c r="QCS58" s="1330"/>
      <c r="QCT58" s="1330"/>
      <c r="QCU58" s="1330"/>
      <c r="QCV58" s="1330"/>
      <c r="QCW58" s="1330"/>
      <c r="QCX58" s="1330"/>
      <c r="QCY58" s="1330"/>
      <c r="QCZ58" s="1330"/>
      <c r="QDA58" s="1330"/>
      <c r="QDB58" s="1330"/>
      <c r="QDC58" s="1330"/>
      <c r="QDD58" s="1330"/>
      <c r="QDE58" s="1330"/>
      <c r="QDF58" s="1330"/>
      <c r="QDG58" s="1330"/>
      <c r="QDH58" s="1330"/>
      <c r="QDI58" s="1330"/>
      <c r="QDJ58" s="1330"/>
      <c r="QDK58" s="1330"/>
      <c r="QDL58" s="1330"/>
      <c r="QDM58" s="1330"/>
      <c r="QDN58" s="1330"/>
      <c r="QDO58" s="1330"/>
      <c r="QDP58" s="1330"/>
      <c r="QDQ58" s="1330"/>
      <c r="QDR58" s="1330"/>
      <c r="QDS58" s="1330"/>
      <c r="QDT58" s="1330"/>
      <c r="QDU58" s="1330"/>
      <c r="QDV58" s="1330"/>
      <c r="QDW58" s="1330"/>
      <c r="QDX58" s="1330"/>
      <c r="QDY58" s="1330"/>
      <c r="QDZ58" s="1330"/>
      <c r="QEA58" s="1330"/>
      <c r="QEB58" s="1330"/>
      <c r="QEC58" s="1330"/>
      <c r="QED58" s="1330"/>
      <c r="QEE58" s="1330"/>
      <c r="QEF58" s="1330"/>
      <c r="QEG58" s="1330"/>
      <c r="QEH58" s="1330"/>
      <c r="QEI58" s="1330"/>
      <c r="QEJ58" s="1330"/>
      <c r="QEK58" s="1330"/>
      <c r="QEL58" s="1330"/>
      <c r="QEM58" s="1330"/>
      <c r="QEN58" s="1330"/>
      <c r="QEO58" s="1330"/>
      <c r="QEP58" s="1330"/>
      <c r="QEQ58" s="1330"/>
      <c r="QER58" s="1330"/>
      <c r="QES58" s="1330"/>
      <c r="QET58" s="1330"/>
      <c r="QEU58" s="1330"/>
      <c r="QEV58" s="1330"/>
      <c r="QEW58" s="1330"/>
      <c r="QEX58" s="1330"/>
      <c r="QEY58" s="1330"/>
      <c r="QEZ58" s="1330"/>
      <c r="QFA58" s="1330"/>
      <c r="QFB58" s="1330"/>
      <c r="QFC58" s="1330"/>
      <c r="QFD58" s="1330"/>
      <c r="QFE58" s="1330"/>
      <c r="QFF58" s="1330"/>
      <c r="QFG58" s="1330"/>
      <c r="QFH58" s="1330"/>
      <c r="QFI58" s="1330"/>
      <c r="QFJ58" s="1330"/>
      <c r="QFK58" s="1330"/>
      <c r="QFL58" s="1330"/>
      <c r="QFM58" s="1330"/>
      <c r="QFN58" s="1330"/>
      <c r="QFO58" s="1330"/>
      <c r="QFP58" s="1330"/>
      <c r="QFQ58" s="1330"/>
      <c r="QFR58" s="1330"/>
      <c r="QFS58" s="1330"/>
      <c r="QFT58" s="1330"/>
      <c r="QFU58" s="1330"/>
      <c r="QFV58" s="1330"/>
      <c r="QFW58" s="1330"/>
      <c r="QFX58" s="1330"/>
      <c r="QFY58" s="1330"/>
      <c r="QFZ58" s="1330"/>
      <c r="QGA58" s="1330"/>
      <c r="QGB58" s="1330"/>
      <c r="QGC58" s="1330"/>
      <c r="QGD58" s="1330"/>
      <c r="QGE58" s="1330"/>
      <c r="QGF58" s="1330"/>
      <c r="QGG58" s="1330"/>
      <c r="QGH58" s="1330"/>
      <c r="QGI58" s="1330"/>
      <c r="QGJ58" s="1330"/>
      <c r="QGK58" s="1330"/>
      <c r="QGL58" s="1330"/>
      <c r="QGM58" s="1330"/>
      <c r="QGN58" s="1330"/>
      <c r="QGO58" s="1330"/>
      <c r="QGP58" s="1330"/>
      <c r="QGQ58" s="1330"/>
      <c r="QGR58" s="1330"/>
      <c r="QGS58" s="1330"/>
      <c r="QGT58" s="1330"/>
      <c r="QGU58" s="1330"/>
      <c r="QGV58" s="1330"/>
      <c r="QGW58" s="1330"/>
      <c r="QGX58" s="1330"/>
      <c r="QGY58" s="1330"/>
      <c r="QGZ58" s="1330"/>
      <c r="QHA58" s="1330"/>
      <c r="QHB58" s="1330"/>
      <c r="QHC58" s="1330"/>
      <c r="QHD58" s="1330"/>
      <c r="QHE58" s="1330"/>
      <c r="QHF58" s="1330"/>
      <c r="QHG58" s="1330"/>
      <c r="QHH58" s="1330"/>
      <c r="QHI58" s="1330"/>
      <c r="QHJ58" s="1330"/>
      <c r="QHK58" s="1330"/>
      <c r="QHL58" s="1330"/>
      <c r="QHM58" s="1330"/>
      <c r="QHN58" s="1330"/>
      <c r="QHO58" s="1330"/>
      <c r="QHP58" s="1330"/>
      <c r="QHQ58" s="1330"/>
      <c r="QHR58" s="1330"/>
      <c r="QHS58" s="1330"/>
      <c r="QHT58" s="1330"/>
      <c r="QHU58" s="1330"/>
      <c r="QHV58" s="1330"/>
      <c r="QHW58" s="1330"/>
      <c r="QHX58" s="1330"/>
      <c r="QHY58" s="1330"/>
      <c r="QHZ58" s="1330"/>
      <c r="QIA58" s="1330"/>
      <c r="QIB58" s="1330"/>
      <c r="QIC58" s="1330"/>
      <c r="QID58" s="1330"/>
      <c r="QIE58" s="1330"/>
      <c r="QIF58" s="1330"/>
      <c r="QIG58" s="1330"/>
      <c r="QIH58" s="1330"/>
      <c r="QII58" s="1330"/>
      <c r="QIJ58" s="1330"/>
      <c r="QIK58" s="1330"/>
      <c r="QIL58" s="1330"/>
      <c r="QIM58" s="1330"/>
      <c r="QIN58" s="1330"/>
      <c r="QIO58" s="1330"/>
      <c r="QIP58" s="1330"/>
      <c r="QIQ58" s="1330"/>
      <c r="QIR58" s="1330"/>
      <c r="QIS58" s="1330"/>
      <c r="QIT58" s="1330"/>
      <c r="QIU58" s="1330"/>
      <c r="QIV58" s="1330"/>
      <c r="QIW58" s="1330"/>
      <c r="QIX58" s="1330"/>
      <c r="QIY58" s="1330"/>
      <c r="QIZ58" s="1330"/>
      <c r="QJA58" s="1330"/>
      <c r="QJB58" s="1330"/>
      <c r="QJC58" s="1330"/>
      <c r="QJD58" s="1330"/>
      <c r="QJE58" s="1330"/>
      <c r="QJF58" s="1330"/>
      <c r="QJG58" s="1330"/>
      <c r="QJH58" s="1330"/>
      <c r="QJI58" s="1330"/>
      <c r="QJJ58" s="1330"/>
      <c r="QJK58" s="1330"/>
      <c r="QJL58" s="1330"/>
      <c r="QJM58" s="1330"/>
      <c r="QJN58" s="1330"/>
      <c r="QJO58" s="1330"/>
      <c r="QJP58" s="1330"/>
      <c r="QJQ58" s="1330"/>
      <c r="QJR58" s="1330"/>
      <c r="QJS58" s="1330"/>
      <c r="QJT58" s="1330"/>
      <c r="QJU58" s="1330"/>
      <c r="QJV58" s="1330"/>
      <c r="QJW58" s="1330"/>
      <c r="QJX58" s="1330"/>
      <c r="QJY58" s="1330"/>
      <c r="QJZ58" s="1330"/>
      <c r="QKA58" s="1330"/>
      <c r="QKB58" s="1330"/>
      <c r="QKC58" s="1330"/>
      <c r="QKD58" s="1330"/>
      <c r="QKE58" s="1330"/>
      <c r="QKF58" s="1330"/>
      <c r="QKG58" s="1330"/>
      <c r="QKH58" s="1330"/>
      <c r="QKI58" s="1330"/>
      <c r="QKJ58" s="1330"/>
      <c r="QKK58" s="1330"/>
      <c r="QKL58" s="1330"/>
      <c r="QKM58" s="1330"/>
      <c r="QKN58" s="1330"/>
      <c r="QKO58" s="1330"/>
      <c r="QKP58" s="1330"/>
      <c r="QKQ58" s="1330"/>
      <c r="QKR58" s="1330"/>
      <c r="QKS58" s="1330"/>
      <c r="QKT58" s="1330"/>
      <c r="QKU58" s="1330"/>
      <c r="QKV58" s="1330"/>
      <c r="QKW58" s="1330"/>
      <c r="QKX58" s="1330"/>
      <c r="QKY58" s="1330"/>
      <c r="QKZ58" s="1330"/>
      <c r="QLA58" s="1330"/>
      <c r="QLB58" s="1330"/>
      <c r="QLC58" s="1330"/>
      <c r="QLD58" s="1330"/>
      <c r="QLE58" s="1330"/>
      <c r="QLF58" s="1330"/>
      <c r="QLG58" s="1330"/>
      <c r="QLH58" s="1330"/>
      <c r="QLI58" s="1330"/>
      <c r="QLJ58" s="1330"/>
      <c r="QLK58" s="1330"/>
      <c r="QLL58" s="1330"/>
      <c r="QLM58" s="1330"/>
      <c r="QLN58" s="1330"/>
      <c r="QLO58" s="1330"/>
      <c r="QLP58" s="1330"/>
      <c r="QLQ58" s="1330"/>
      <c r="QLR58" s="1330"/>
      <c r="QLS58" s="1330"/>
      <c r="QLT58" s="1330"/>
      <c r="QLU58" s="1330"/>
      <c r="QLV58" s="1330"/>
      <c r="QLW58" s="1330"/>
      <c r="QLX58" s="1330"/>
      <c r="QLY58" s="1330"/>
      <c r="QLZ58" s="1330"/>
      <c r="QMA58" s="1330"/>
      <c r="QMB58" s="1330"/>
      <c r="QMC58" s="1330"/>
      <c r="QMD58" s="1330"/>
      <c r="QME58" s="1330"/>
      <c r="QMF58" s="1330"/>
      <c r="QMG58" s="1330"/>
      <c r="QMH58" s="1330"/>
      <c r="QMI58" s="1330"/>
      <c r="QMJ58" s="1330"/>
      <c r="QMK58" s="1330"/>
      <c r="QML58" s="1330"/>
      <c r="QMM58" s="1330"/>
      <c r="QMN58" s="1330"/>
      <c r="QMO58" s="1330"/>
      <c r="QMP58" s="1330"/>
      <c r="QMQ58" s="1330"/>
      <c r="QMR58" s="1330"/>
      <c r="QMS58" s="1330"/>
      <c r="QMT58" s="1330"/>
      <c r="QMU58" s="1330"/>
      <c r="QMV58" s="1330"/>
      <c r="QMW58" s="1330"/>
      <c r="QMX58" s="1330"/>
      <c r="QMY58" s="1330"/>
      <c r="QMZ58" s="1330"/>
      <c r="QNA58" s="1330"/>
      <c r="QNB58" s="1330"/>
      <c r="QNC58" s="1330"/>
      <c r="QND58" s="1330"/>
      <c r="QNE58" s="1330"/>
      <c r="QNF58" s="1330"/>
      <c r="QNG58" s="1330"/>
      <c r="QNH58" s="1330"/>
      <c r="QNI58" s="1330"/>
      <c r="QNJ58" s="1330"/>
      <c r="QNK58" s="1330"/>
      <c r="QNL58" s="1330"/>
      <c r="QNM58" s="1330"/>
      <c r="QNN58" s="1330"/>
      <c r="QNO58" s="1330"/>
      <c r="QNP58" s="1330"/>
      <c r="QNQ58" s="1330"/>
      <c r="QNR58" s="1330"/>
      <c r="QNS58" s="1330"/>
      <c r="QNT58" s="1330"/>
      <c r="QNU58" s="1330"/>
      <c r="QNV58" s="1330"/>
      <c r="QNW58" s="1330"/>
      <c r="QNX58" s="1330"/>
      <c r="QNY58" s="1330"/>
      <c r="QNZ58" s="1330"/>
      <c r="QOA58" s="1330"/>
      <c r="QOB58" s="1330"/>
      <c r="QOC58" s="1330"/>
      <c r="QOD58" s="1330"/>
      <c r="QOE58" s="1330"/>
      <c r="QOF58" s="1330"/>
      <c r="QOG58" s="1330"/>
      <c r="QOH58" s="1330"/>
      <c r="QOI58" s="1330"/>
      <c r="QOJ58" s="1330"/>
      <c r="QOK58" s="1330"/>
      <c r="QOL58" s="1330"/>
      <c r="QOM58" s="1330"/>
      <c r="QON58" s="1330"/>
      <c r="QOO58" s="1330"/>
      <c r="QOP58" s="1330"/>
      <c r="QOQ58" s="1330"/>
      <c r="QOR58" s="1330"/>
      <c r="QOS58" s="1330"/>
      <c r="QOT58" s="1330"/>
      <c r="QOU58" s="1330"/>
      <c r="QOV58" s="1330"/>
      <c r="QOW58" s="1330"/>
      <c r="QOX58" s="1330"/>
      <c r="QOY58" s="1330"/>
      <c r="QOZ58" s="1330"/>
      <c r="QPA58" s="1330"/>
      <c r="QPB58" s="1330"/>
      <c r="QPC58" s="1330"/>
      <c r="QPD58" s="1330"/>
      <c r="QPE58" s="1330"/>
      <c r="QPF58" s="1330"/>
      <c r="QPG58" s="1330"/>
      <c r="QPH58" s="1330"/>
      <c r="QPI58" s="1330"/>
      <c r="QPJ58" s="1330"/>
      <c r="QPK58" s="1330"/>
      <c r="QPL58" s="1330"/>
      <c r="QPM58" s="1330"/>
      <c r="QPN58" s="1330"/>
      <c r="QPO58" s="1330"/>
      <c r="QPP58" s="1330"/>
      <c r="QPQ58" s="1330"/>
      <c r="QPR58" s="1330"/>
      <c r="QPS58" s="1330"/>
      <c r="QPT58" s="1330"/>
      <c r="QPU58" s="1330"/>
      <c r="QPV58" s="1330"/>
      <c r="QPW58" s="1330"/>
      <c r="QPX58" s="1330"/>
      <c r="QPY58" s="1330"/>
      <c r="QPZ58" s="1330"/>
      <c r="QQA58" s="1330"/>
      <c r="QQB58" s="1330"/>
      <c r="QQC58" s="1330"/>
      <c r="QQD58" s="1330"/>
      <c r="QQE58" s="1330"/>
      <c r="QQF58" s="1330"/>
      <c r="QQG58" s="1330"/>
      <c r="QQH58" s="1330"/>
      <c r="QQI58" s="1330"/>
      <c r="QQJ58" s="1330"/>
      <c r="QQK58" s="1330"/>
      <c r="QQL58" s="1330"/>
      <c r="QQM58" s="1330"/>
      <c r="QQN58" s="1330"/>
      <c r="QQO58" s="1330"/>
      <c r="QQP58" s="1330"/>
      <c r="QQQ58" s="1330"/>
      <c r="QQR58" s="1330"/>
      <c r="QQS58" s="1330"/>
      <c r="QQT58" s="1330"/>
      <c r="QQU58" s="1330"/>
      <c r="QQV58" s="1330"/>
      <c r="QQW58" s="1330"/>
      <c r="QQX58" s="1330"/>
      <c r="QQY58" s="1330"/>
      <c r="QQZ58" s="1330"/>
      <c r="QRA58" s="1330"/>
      <c r="QRB58" s="1330"/>
      <c r="QRC58" s="1330"/>
      <c r="QRD58" s="1330"/>
      <c r="QRE58" s="1330"/>
      <c r="QRF58" s="1330"/>
      <c r="QRG58" s="1330"/>
      <c r="QRH58" s="1330"/>
      <c r="QRI58" s="1330"/>
      <c r="QRJ58" s="1330"/>
      <c r="QRK58" s="1330"/>
      <c r="QRL58" s="1330"/>
      <c r="QRM58" s="1330"/>
      <c r="QRN58" s="1330"/>
      <c r="QRO58" s="1330"/>
      <c r="QRP58" s="1330"/>
      <c r="QRQ58" s="1330"/>
      <c r="QRR58" s="1330"/>
      <c r="QRS58" s="1330"/>
      <c r="QRT58" s="1330"/>
      <c r="QRU58" s="1330"/>
      <c r="QRV58" s="1330"/>
      <c r="QRW58" s="1330"/>
      <c r="QRX58" s="1330"/>
      <c r="QRY58" s="1330"/>
      <c r="QRZ58" s="1330"/>
      <c r="QSA58" s="1330"/>
      <c r="QSB58" s="1330"/>
      <c r="QSC58" s="1330"/>
      <c r="QSD58" s="1330"/>
      <c r="QSE58" s="1330"/>
      <c r="QSF58" s="1330"/>
      <c r="QSG58" s="1330"/>
      <c r="QSH58" s="1330"/>
      <c r="QSI58" s="1330"/>
      <c r="QSJ58" s="1330"/>
      <c r="QSK58" s="1330"/>
      <c r="QSL58" s="1330"/>
      <c r="QSM58" s="1330"/>
      <c r="QSN58" s="1330"/>
      <c r="QSO58" s="1330"/>
      <c r="QSP58" s="1330"/>
      <c r="QSQ58" s="1330"/>
      <c r="QSR58" s="1330"/>
      <c r="QSS58" s="1330"/>
      <c r="QST58" s="1330"/>
      <c r="QSU58" s="1330"/>
      <c r="QSV58" s="1330"/>
      <c r="QSW58" s="1330"/>
      <c r="QSX58" s="1330"/>
      <c r="QSY58" s="1330"/>
      <c r="QSZ58" s="1330"/>
      <c r="QTA58" s="1330"/>
      <c r="QTB58" s="1330"/>
      <c r="QTC58" s="1330"/>
      <c r="QTD58" s="1330"/>
      <c r="QTE58" s="1330"/>
      <c r="QTF58" s="1330"/>
      <c r="QTG58" s="1330"/>
      <c r="QTH58" s="1330"/>
      <c r="QTI58" s="1330"/>
      <c r="QTJ58" s="1330"/>
      <c r="QTK58" s="1330"/>
      <c r="QTL58" s="1330"/>
      <c r="QTM58" s="1330"/>
      <c r="QTN58" s="1330"/>
      <c r="QTO58" s="1330"/>
      <c r="QTP58" s="1330"/>
      <c r="QTQ58" s="1330"/>
      <c r="QTR58" s="1330"/>
      <c r="QTS58" s="1330"/>
      <c r="QTT58" s="1330"/>
      <c r="QTU58" s="1330"/>
      <c r="QTV58" s="1330"/>
      <c r="QTW58" s="1330"/>
      <c r="QTX58" s="1330"/>
      <c r="QTY58" s="1330"/>
      <c r="QTZ58" s="1330"/>
      <c r="QUA58" s="1330"/>
      <c r="QUB58" s="1330"/>
      <c r="QUC58" s="1330"/>
      <c r="QUD58" s="1330"/>
      <c r="QUE58" s="1330"/>
      <c r="QUF58" s="1330"/>
      <c r="QUG58" s="1330"/>
      <c r="QUH58" s="1330"/>
      <c r="QUI58" s="1330"/>
      <c r="QUJ58" s="1330"/>
      <c r="QUK58" s="1330"/>
      <c r="QUL58" s="1330"/>
      <c r="QUM58" s="1330"/>
      <c r="QUN58" s="1330"/>
      <c r="QUO58" s="1330"/>
      <c r="QUP58" s="1330"/>
      <c r="QUQ58" s="1330"/>
      <c r="QUR58" s="1330"/>
      <c r="QUS58" s="1330"/>
      <c r="QUT58" s="1330"/>
      <c r="QUU58" s="1330"/>
      <c r="QUV58" s="1330"/>
      <c r="QUW58" s="1330"/>
      <c r="QUX58" s="1330"/>
      <c r="QUY58" s="1330"/>
      <c r="QUZ58" s="1330"/>
      <c r="QVA58" s="1330"/>
      <c r="QVB58" s="1330"/>
      <c r="QVC58" s="1330"/>
      <c r="QVD58" s="1330"/>
      <c r="QVE58" s="1330"/>
      <c r="QVF58" s="1330"/>
      <c r="QVG58" s="1330"/>
      <c r="QVH58" s="1330"/>
      <c r="QVI58" s="1330"/>
      <c r="QVJ58" s="1330"/>
      <c r="QVK58" s="1330"/>
      <c r="QVL58" s="1330"/>
      <c r="QVM58" s="1330"/>
      <c r="QVN58" s="1330"/>
      <c r="QVO58" s="1330"/>
      <c r="QVP58" s="1330"/>
      <c r="QVQ58" s="1330"/>
      <c r="QVR58" s="1330"/>
      <c r="QVS58" s="1330"/>
      <c r="QVT58" s="1330"/>
      <c r="QVU58" s="1330"/>
      <c r="QVV58" s="1330"/>
      <c r="QVW58" s="1330"/>
      <c r="QVX58" s="1330"/>
      <c r="QVY58" s="1330"/>
      <c r="QVZ58" s="1330"/>
      <c r="QWA58" s="1330"/>
      <c r="QWB58" s="1330"/>
      <c r="QWC58" s="1330"/>
      <c r="QWD58" s="1330"/>
      <c r="QWE58" s="1330"/>
      <c r="QWF58" s="1330"/>
      <c r="QWG58" s="1330"/>
      <c r="QWH58" s="1330"/>
      <c r="QWI58" s="1330"/>
      <c r="QWJ58" s="1330"/>
      <c r="QWK58" s="1330"/>
      <c r="QWL58" s="1330"/>
      <c r="QWM58" s="1330"/>
      <c r="QWN58" s="1330"/>
      <c r="QWO58" s="1330"/>
      <c r="QWP58" s="1330"/>
      <c r="QWQ58" s="1330"/>
      <c r="QWR58" s="1330"/>
      <c r="QWS58" s="1330"/>
      <c r="QWT58" s="1330"/>
      <c r="QWU58" s="1330"/>
      <c r="QWV58" s="1330"/>
      <c r="QWW58" s="1330"/>
      <c r="QWX58" s="1330"/>
      <c r="QWY58" s="1330"/>
      <c r="QWZ58" s="1330"/>
      <c r="QXA58" s="1330"/>
      <c r="QXB58" s="1330"/>
      <c r="QXC58" s="1330"/>
      <c r="QXD58" s="1330"/>
      <c r="QXE58" s="1330"/>
      <c r="QXF58" s="1330"/>
      <c r="QXG58" s="1330"/>
      <c r="QXH58" s="1330"/>
      <c r="QXI58" s="1330"/>
      <c r="QXJ58" s="1330"/>
      <c r="QXK58" s="1330"/>
      <c r="QXL58" s="1330"/>
      <c r="QXM58" s="1330"/>
      <c r="QXN58" s="1330"/>
      <c r="QXO58" s="1330"/>
      <c r="QXP58" s="1330"/>
      <c r="QXQ58" s="1330"/>
      <c r="QXR58" s="1330"/>
      <c r="QXS58" s="1330"/>
      <c r="QXT58" s="1330"/>
      <c r="QXU58" s="1330"/>
      <c r="QXV58" s="1330"/>
      <c r="QXW58" s="1330"/>
      <c r="QXX58" s="1330"/>
      <c r="QXY58" s="1330"/>
      <c r="QXZ58" s="1330"/>
      <c r="QYA58" s="1330"/>
      <c r="QYB58" s="1330"/>
      <c r="QYC58" s="1330"/>
      <c r="QYD58" s="1330"/>
      <c r="QYE58" s="1330"/>
      <c r="QYF58" s="1330"/>
      <c r="QYG58" s="1330"/>
      <c r="QYH58" s="1330"/>
      <c r="QYI58" s="1330"/>
      <c r="QYJ58" s="1330"/>
      <c r="QYK58" s="1330"/>
      <c r="QYL58" s="1330"/>
      <c r="QYM58" s="1330"/>
      <c r="QYN58" s="1330"/>
      <c r="QYO58" s="1330"/>
      <c r="QYP58" s="1330"/>
      <c r="QYQ58" s="1330"/>
      <c r="QYR58" s="1330"/>
      <c r="QYS58" s="1330"/>
      <c r="QYT58" s="1330"/>
      <c r="QYU58" s="1330"/>
      <c r="QYV58" s="1330"/>
      <c r="QYW58" s="1330"/>
      <c r="QYX58" s="1330"/>
      <c r="QYY58" s="1330"/>
      <c r="QYZ58" s="1330"/>
      <c r="QZA58" s="1330"/>
      <c r="QZB58" s="1330"/>
      <c r="QZC58" s="1330"/>
      <c r="QZD58" s="1330"/>
      <c r="QZE58" s="1330"/>
      <c r="QZF58" s="1330"/>
      <c r="QZG58" s="1330"/>
      <c r="QZH58" s="1330"/>
      <c r="QZI58" s="1330"/>
      <c r="QZJ58" s="1330"/>
      <c r="QZK58" s="1330"/>
      <c r="QZL58" s="1330"/>
      <c r="QZM58" s="1330"/>
      <c r="QZN58" s="1330"/>
      <c r="QZO58" s="1330"/>
      <c r="QZP58" s="1330"/>
      <c r="QZQ58" s="1330"/>
      <c r="QZR58" s="1330"/>
      <c r="QZS58" s="1330"/>
      <c r="QZT58" s="1330"/>
      <c r="QZU58" s="1330"/>
      <c r="QZV58" s="1330"/>
      <c r="QZW58" s="1330"/>
      <c r="QZX58" s="1330"/>
      <c r="QZY58" s="1330"/>
      <c r="QZZ58" s="1330"/>
      <c r="RAA58" s="1330"/>
      <c r="RAB58" s="1330"/>
      <c r="RAC58" s="1330"/>
      <c r="RAD58" s="1330"/>
      <c r="RAE58" s="1330"/>
      <c r="RAF58" s="1330"/>
      <c r="RAG58" s="1330"/>
      <c r="RAH58" s="1330"/>
      <c r="RAI58" s="1330"/>
      <c r="RAJ58" s="1330"/>
      <c r="RAK58" s="1330"/>
      <c r="RAL58" s="1330"/>
      <c r="RAM58" s="1330"/>
      <c r="RAN58" s="1330"/>
      <c r="RAO58" s="1330"/>
      <c r="RAP58" s="1330"/>
      <c r="RAQ58" s="1330"/>
      <c r="RAR58" s="1330"/>
      <c r="RAS58" s="1330"/>
      <c r="RAT58" s="1330"/>
      <c r="RAU58" s="1330"/>
      <c r="RAV58" s="1330"/>
      <c r="RAW58" s="1330"/>
      <c r="RAX58" s="1330"/>
      <c r="RAY58" s="1330"/>
      <c r="RAZ58" s="1330"/>
      <c r="RBA58" s="1330"/>
      <c r="RBB58" s="1330"/>
      <c r="RBC58" s="1330"/>
      <c r="RBD58" s="1330"/>
      <c r="RBE58" s="1330"/>
      <c r="RBF58" s="1330"/>
      <c r="RBG58" s="1330"/>
      <c r="RBH58" s="1330"/>
      <c r="RBI58" s="1330"/>
      <c r="RBJ58" s="1330"/>
      <c r="RBK58" s="1330"/>
      <c r="RBL58" s="1330"/>
      <c r="RBM58" s="1330"/>
      <c r="RBN58" s="1330"/>
      <c r="RBO58" s="1330"/>
      <c r="RBP58" s="1330"/>
      <c r="RBQ58" s="1330"/>
      <c r="RBR58" s="1330"/>
      <c r="RBS58" s="1330"/>
      <c r="RBT58" s="1330"/>
      <c r="RBU58" s="1330"/>
      <c r="RBV58" s="1330"/>
      <c r="RBW58" s="1330"/>
      <c r="RBX58" s="1330"/>
      <c r="RBY58" s="1330"/>
      <c r="RBZ58" s="1330"/>
      <c r="RCA58" s="1330"/>
      <c r="RCB58" s="1330"/>
      <c r="RCC58" s="1330"/>
      <c r="RCD58" s="1330"/>
      <c r="RCE58" s="1330"/>
      <c r="RCF58" s="1330"/>
      <c r="RCG58" s="1330"/>
      <c r="RCH58" s="1330"/>
      <c r="RCI58" s="1330"/>
      <c r="RCJ58" s="1330"/>
      <c r="RCK58" s="1330"/>
      <c r="RCL58" s="1330"/>
      <c r="RCM58" s="1330"/>
      <c r="RCN58" s="1330"/>
      <c r="RCO58" s="1330"/>
      <c r="RCP58" s="1330"/>
      <c r="RCQ58" s="1330"/>
      <c r="RCR58" s="1330"/>
      <c r="RCS58" s="1330"/>
      <c r="RCT58" s="1330"/>
      <c r="RCU58" s="1330"/>
      <c r="RCV58" s="1330"/>
      <c r="RCW58" s="1330"/>
      <c r="RCX58" s="1330"/>
      <c r="RCY58" s="1330"/>
      <c r="RCZ58" s="1330"/>
      <c r="RDA58" s="1330"/>
      <c r="RDB58" s="1330"/>
      <c r="RDC58" s="1330"/>
      <c r="RDD58" s="1330"/>
      <c r="RDE58" s="1330"/>
      <c r="RDF58" s="1330"/>
      <c r="RDG58" s="1330"/>
      <c r="RDH58" s="1330"/>
      <c r="RDI58" s="1330"/>
      <c r="RDJ58" s="1330"/>
      <c r="RDK58" s="1330"/>
      <c r="RDL58" s="1330"/>
      <c r="RDM58" s="1330"/>
      <c r="RDN58" s="1330"/>
      <c r="RDO58" s="1330"/>
      <c r="RDP58" s="1330"/>
      <c r="RDQ58" s="1330"/>
      <c r="RDR58" s="1330"/>
      <c r="RDS58" s="1330"/>
      <c r="RDT58" s="1330"/>
      <c r="RDU58" s="1330"/>
      <c r="RDV58" s="1330"/>
      <c r="RDW58" s="1330"/>
      <c r="RDX58" s="1330"/>
      <c r="RDY58" s="1330"/>
      <c r="RDZ58" s="1330"/>
      <c r="REA58" s="1330"/>
      <c r="REB58" s="1330"/>
      <c r="REC58" s="1330"/>
      <c r="RED58" s="1330"/>
      <c r="REE58" s="1330"/>
      <c r="REF58" s="1330"/>
      <c r="REG58" s="1330"/>
      <c r="REH58" s="1330"/>
      <c r="REI58" s="1330"/>
      <c r="REJ58" s="1330"/>
      <c r="REK58" s="1330"/>
      <c r="REL58" s="1330"/>
      <c r="REM58" s="1330"/>
      <c r="REN58" s="1330"/>
      <c r="REO58" s="1330"/>
      <c r="REP58" s="1330"/>
      <c r="REQ58" s="1330"/>
      <c r="RER58" s="1330"/>
      <c r="RES58" s="1330"/>
      <c r="RET58" s="1330"/>
      <c r="REU58" s="1330"/>
      <c r="REV58" s="1330"/>
      <c r="REW58" s="1330"/>
      <c r="REX58" s="1330"/>
      <c r="REY58" s="1330"/>
      <c r="REZ58" s="1330"/>
      <c r="RFA58" s="1330"/>
      <c r="RFB58" s="1330"/>
      <c r="RFC58" s="1330"/>
      <c r="RFD58" s="1330"/>
      <c r="RFE58" s="1330"/>
      <c r="RFF58" s="1330"/>
      <c r="RFG58" s="1330"/>
      <c r="RFH58" s="1330"/>
      <c r="RFI58" s="1330"/>
      <c r="RFJ58" s="1330"/>
      <c r="RFK58" s="1330"/>
      <c r="RFL58" s="1330"/>
      <c r="RFM58" s="1330"/>
      <c r="RFN58" s="1330"/>
      <c r="RFO58" s="1330"/>
      <c r="RFP58" s="1330"/>
      <c r="RFQ58" s="1330"/>
      <c r="RFR58" s="1330"/>
      <c r="RFS58" s="1330"/>
      <c r="RFT58" s="1330"/>
      <c r="RFU58" s="1330"/>
      <c r="RFV58" s="1330"/>
      <c r="RFW58" s="1330"/>
      <c r="RFX58" s="1330"/>
      <c r="RFY58" s="1330"/>
      <c r="RFZ58" s="1330"/>
      <c r="RGA58" s="1330"/>
      <c r="RGB58" s="1330"/>
      <c r="RGC58" s="1330"/>
      <c r="RGD58" s="1330"/>
      <c r="RGE58" s="1330"/>
      <c r="RGF58" s="1330"/>
      <c r="RGG58" s="1330"/>
      <c r="RGH58" s="1330"/>
      <c r="RGI58" s="1330"/>
      <c r="RGJ58" s="1330"/>
      <c r="RGK58" s="1330"/>
      <c r="RGL58" s="1330"/>
      <c r="RGM58" s="1330"/>
      <c r="RGN58" s="1330"/>
      <c r="RGO58" s="1330"/>
      <c r="RGP58" s="1330"/>
      <c r="RGQ58" s="1330"/>
      <c r="RGR58" s="1330"/>
      <c r="RGS58" s="1330"/>
      <c r="RGT58" s="1330"/>
      <c r="RGU58" s="1330"/>
      <c r="RGV58" s="1330"/>
      <c r="RGW58" s="1330"/>
      <c r="RGX58" s="1330"/>
      <c r="RGY58" s="1330"/>
      <c r="RGZ58" s="1330"/>
      <c r="RHA58" s="1330"/>
      <c r="RHB58" s="1330"/>
      <c r="RHC58" s="1330"/>
      <c r="RHD58" s="1330"/>
      <c r="RHE58" s="1330"/>
      <c r="RHF58" s="1330"/>
      <c r="RHG58" s="1330"/>
      <c r="RHH58" s="1330"/>
      <c r="RHI58" s="1330"/>
      <c r="RHJ58" s="1330"/>
      <c r="RHK58" s="1330"/>
      <c r="RHL58" s="1330"/>
      <c r="RHM58" s="1330"/>
      <c r="RHN58" s="1330"/>
      <c r="RHO58" s="1330"/>
      <c r="RHP58" s="1330"/>
      <c r="RHQ58" s="1330"/>
      <c r="RHR58" s="1330"/>
      <c r="RHS58" s="1330"/>
      <c r="RHT58" s="1330"/>
      <c r="RHU58" s="1330"/>
      <c r="RHV58" s="1330"/>
      <c r="RHW58" s="1330"/>
      <c r="RHX58" s="1330"/>
      <c r="RHY58" s="1330"/>
      <c r="RHZ58" s="1330"/>
      <c r="RIA58" s="1330"/>
      <c r="RIB58" s="1330"/>
      <c r="RIC58" s="1330"/>
      <c r="RID58" s="1330"/>
      <c r="RIE58" s="1330"/>
      <c r="RIF58" s="1330"/>
      <c r="RIG58" s="1330"/>
      <c r="RIH58" s="1330"/>
      <c r="RII58" s="1330"/>
      <c r="RIJ58" s="1330"/>
      <c r="RIK58" s="1330"/>
      <c r="RIL58" s="1330"/>
      <c r="RIM58" s="1330"/>
      <c r="RIN58" s="1330"/>
      <c r="RIO58" s="1330"/>
      <c r="RIP58" s="1330"/>
      <c r="RIQ58" s="1330"/>
      <c r="RIR58" s="1330"/>
      <c r="RIS58" s="1330"/>
      <c r="RIT58" s="1330"/>
      <c r="RIU58" s="1330"/>
      <c r="RIV58" s="1330"/>
      <c r="RIW58" s="1330"/>
      <c r="RIX58" s="1330"/>
      <c r="RIY58" s="1330"/>
      <c r="RIZ58" s="1330"/>
      <c r="RJA58" s="1330"/>
      <c r="RJB58" s="1330"/>
      <c r="RJC58" s="1330"/>
      <c r="RJD58" s="1330"/>
      <c r="RJE58" s="1330"/>
      <c r="RJF58" s="1330"/>
      <c r="RJG58" s="1330"/>
      <c r="RJH58" s="1330"/>
      <c r="RJI58" s="1330"/>
      <c r="RJJ58" s="1330"/>
      <c r="RJK58" s="1330"/>
      <c r="RJL58" s="1330"/>
      <c r="RJM58" s="1330"/>
      <c r="RJN58" s="1330"/>
      <c r="RJO58" s="1330"/>
      <c r="RJP58" s="1330"/>
      <c r="RJQ58" s="1330"/>
      <c r="RJR58" s="1330"/>
      <c r="RJS58" s="1330"/>
      <c r="RJT58" s="1330"/>
      <c r="RJU58" s="1330"/>
      <c r="RJV58" s="1330"/>
      <c r="RJW58" s="1330"/>
      <c r="RJX58" s="1330"/>
      <c r="RJY58" s="1330"/>
      <c r="RJZ58" s="1330"/>
      <c r="RKA58" s="1330"/>
      <c r="RKB58" s="1330"/>
      <c r="RKC58" s="1330"/>
      <c r="RKD58" s="1330"/>
      <c r="RKE58" s="1330"/>
      <c r="RKF58" s="1330"/>
      <c r="RKG58" s="1330"/>
      <c r="RKH58" s="1330"/>
      <c r="RKI58" s="1330"/>
      <c r="RKJ58" s="1330"/>
      <c r="RKK58" s="1330"/>
      <c r="RKL58" s="1330"/>
      <c r="RKM58" s="1330"/>
      <c r="RKN58" s="1330"/>
      <c r="RKO58" s="1330"/>
      <c r="RKP58" s="1330"/>
      <c r="RKQ58" s="1330"/>
      <c r="RKR58" s="1330"/>
      <c r="RKS58" s="1330"/>
      <c r="RKT58" s="1330"/>
      <c r="RKU58" s="1330"/>
      <c r="RKV58" s="1330"/>
      <c r="RKW58" s="1330"/>
      <c r="RKX58" s="1330"/>
      <c r="RKY58" s="1330"/>
      <c r="RKZ58" s="1330"/>
      <c r="RLA58" s="1330"/>
      <c r="RLB58" s="1330"/>
      <c r="RLC58" s="1330"/>
      <c r="RLD58" s="1330"/>
      <c r="RLE58" s="1330"/>
      <c r="RLF58" s="1330"/>
      <c r="RLG58" s="1330"/>
      <c r="RLH58" s="1330"/>
      <c r="RLI58" s="1330"/>
      <c r="RLJ58" s="1330"/>
      <c r="RLK58" s="1330"/>
      <c r="RLL58" s="1330"/>
      <c r="RLM58" s="1330"/>
      <c r="RLN58" s="1330"/>
      <c r="RLO58" s="1330"/>
      <c r="RLP58" s="1330"/>
      <c r="RLQ58" s="1330"/>
      <c r="RLR58" s="1330"/>
      <c r="RLS58" s="1330"/>
      <c r="RLT58" s="1330"/>
      <c r="RLU58" s="1330"/>
      <c r="RLV58" s="1330"/>
      <c r="RLW58" s="1330"/>
      <c r="RLX58" s="1330"/>
      <c r="RLY58" s="1330"/>
      <c r="RLZ58" s="1330"/>
      <c r="RMA58" s="1330"/>
      <c r="RMB58" s="1330"/>
      <c r="RMC58" s="1330"/>
      <c r="RMD58" s="1330"/>
      <c r="RME58" s="1330"/>
      <c r="RMF58" s="1330"/>
      <c r="RMG58" s="1330"/>
      <c r="RMH58" s="1330"/>
      <c r="RMI58" s="1330"/>
      <c r="RMJ58" s="1330"/>
      <c r="RMK58" s="1330"/>
      <c r="RML58" s="1330"/>
      <c r="RMM58" s="1330"/>
      <c r="RMN58" s="1330"/>
      <c r="RMO58" s="1330"/>
      <c r="RMP58" s="1330"/>
      <c r="RMQ58" s="1330"/>
      <c r="RMR58" s="1330"/>
      <c r="RMS58" s="1330"/>
      <c r="RMT58" s="1330"/>
      <c r="RMU58" s="1330"/>
      <c r="RMV58" s="1330"/>
      <c r="RMW58" s="1330"/>
      <c r="RMX58" s="1330"/>
      <c r="RMY58" s="1330"/>
      <c r="RMZ58" s="1330"/>
      <c r="RNA58" s="1330"/>
      <c r="RNB58" s="1330"/>
      <c r="RNC58" s="1330"/>
      <c r="RND58" s="1330"/>
      <c r="RNE58" s="1330"/>
      <c r="RNF58" s="1330"/>
      <c r="RNG58" s="1330"/>
      <c r="RNH58" s="1330"/>
      <c r="RNI58" s="1330"/>
      <c r="RNJ58" s="1330"/>
      <c r="RNK58" s="1330"/>
      <c r="RNL58" s="1330"/>
      <c r="RNM58" s="1330"/>
      <c r="RNN58" s="1330"/>
      <c r="RNO58" s="1330"/>
      <c r="RNP58" s="1330"/>
      <c r="RNQ58" s="1330"/>
      <c r="RNR58" s="1330"/>
      <c r="RNS58" s="1330"/>
      <c r="RNT58" s="1330"/>
      <c r="RNU58" s="1330"/>
      <c r="RNV58" s="1330"/>
      <c r="RNW58" s="1330"/>
      <c r="RNX58" s="1330"/>
      <c r="RNY58" s="1330"/>
      <c r="RNZ58" s="1330"/>
      <c r="ROA58" s="1330"/>
      <c r="ROB58" s="1330"/>
      <c r="ROC58" s="1330"/>
      <c r="ROD58" s="1330"/>
      <c r="ROE58" s="1330"/>
      <c r="ROF58" s="1330"/>
      <c r="ROG58" s="1330"/>
      <c r="ROH58" s="1330"/>
      <c r="ROI58" s="1330"/>
      <c r="ROJ58" s="1330"/>
      <c r="ROK58" s="1330"/>
      <c r="ROL58" s="1330"/>
      <c r="ROM58" s="1330"/>
      <c r="RON58" s="1330"/>
      <c r="ROO58" s="1330"/>
      <c r="ROP58" s="1330"/>
      <c r="ROQ58" s="1330"/>
      <c r="ROR58" s="1330"/>
      <c r="ROS58" s="1330"/>
      <c r="ROT58" s="1330"/>
      <c r="ROU58" s="1330"/>
      <c r="ROV58" s="1330"/>
      <c r="ROW58" s="1330"/>
      <c r="ROX58" s="1330"/>
      <c r="ROY58" s="1330"/>
      <c r="ROZ58" s="1330"/>
      <c r="RPA58" s="1330"/>
      <c r="RPB58" s="1330"/>
      <c r="RPC58" s="1330"/>
      <c r="RPD58" s="1330"/>
      <c r="RPE58" s="1330"/>
      <c r="RPF58" s="1330"/>
      <c r="RPG58" s="1330"/>
      <c r="RPH58" s="1330"/>
      <c r="RPI58" s="1330"/>
      <c r="RPJ58" s="1330"/>
      <c r="RPK58" s="1330"/>
      <c r="RPL58" s="1330"/>
      <c r="RPM58" s="1330"/>
      <c r="RPN58" s="1330"/>
      <c r="RPO58" s="1330"/>
      <c r="RPP58" s="1330"/>
      <c r="RPQ58" s="1330"/>
      <c r="RPR58" s="1330"/>
      <c r="RPS58" s="1330"/>
      <c r="RPT58" s="1330"/>
      <c r="RPU58" s="1330"/>
      <c r="RPV58" s="1330"/>
      <c r="RPW58" s="1330"/>
      <c r="RPX58" s="1330"/>
      <c r="RPY58" s="1330"/>
      <c r="RPZ58" s="1330"/>
      <c r="RQA58" s="1330"/>
      <c r="RQB58" s="1330"/>
      <c r="RQC58" s="1330"/>
      <c r="RQD58" s="1330"/>
      <c r="RQE58" s="1330"/>
      <c r="RQF58" s="1330"/>
      <c r="RQG58" s="1330"/>
      <c r="RQH58" s="1330"/>
      <c r="RQI58" s="1330"/>
      <c r="RQJ58" s="1330"/>
      <c r="RQK58" s="1330"/>
      <c r="RQL58" s="1330"/>
      <c r="RQM58" s="1330"/>
      <c r="RQN58" s="1330"/>
      <c r="RQO58" s="1330"/>
      <c r="RQP58" s="1330"/>
      <c r="RQQ58" s="1330"/>
      <c r="RQR58" s="1330"/>
      <c r="RQS58" s="1330"/>
      <c r="RQT58" s="1330"/>
      <c r="RQU58" s="1330"/>
      <c r="RQV58" s="1330"/>
      <c r="RQW58" s="1330"/>
      <c r="RQX58" s="1330"/>
      <c r="RQY58" s="1330"/>
      <c r="RQZ58" s="1330"/>
      <c r="RRA58" s="1330"/>
      <c r="RRB58" s="1330"/>
      <c r="RRC58" s="1330"/>
      <c r="RRD58" s="1330"/>
      <c r="RRE58" s="1330"/>
      <c r="RRF58" s="1330"/>
      <c r="RRG58" s="1330"/>
      <c r="RRH58" s="1330"/>
      <c r="RRI58" s="1330"/>
      <c r="RRJ58" s="1330"/>
      <c r="RRK58" s="1330"/>
      <c r="RRL58" s="1330"/>
      <c r="RRM58" s="1330"/>
      <c r="RRN58" s="1330"/>
      <c r="RRO58" s="1330"/>
      <c r="RRP58" s="1330"/>
      <c r="RRQ58" s="1330"/>
      <c r="RRR58" s="1330"/>
      <c r="RRS58" s="1330"/>
      <c r="RRT58" s="1330"/>
      <c r="RRU58" s="1330"/>
      <c r="RRV58" s="1330"/>
      <c r="RRW58" s="1330"/>
      <c r="RRX58" s="1330"/>
      <c r="RRY58" s="1330"/>
      <c r="RRZ58" s="1330"/>
      <c r="RSA58" s="1330"/>
      <c r="RSB58" s="1330"/>
      <c r="RSC58" s="1330"/>
      <c r="RSD58" s="1330"/>
      <c r="RSE58" s="1330"/>
      <c r="RSF58" s="1330"/>
      <c r="RSG58" s="1330"/>
      <c r="RSH58" s="1330"/>
      <c r="RSI58" s="1330"/>
      <c r="RSJ58" s="1330"/>
      <c r="RSK58" s="1330"/>
      <c r="RSL58" s="1330"/>
      <c r="RSM58" s="1330"/>
      <c r="RSN58" s="1330"/>
      <c r="RSO58" s="1330"/>
      <c r="RSP58" s="1330"/>
      <c r="RSQ58" s="1330"/>
      <c r="RSR58" s="1330"/>
      <c r="RSS58" s="1330"/>
      <c r="RST58" s="1330"/>
      <c r="RSU58" s="1330"/>
      <c r="RSV58" s="1330"/>
      <c r="RSW58" s="1330"/>
      <c r="RSX58" s="1330"/>
      <c r="RSY58" s="1330"/>
      <c r="RSZ58" s="1330"/>
      <c r="RTA58" s="1330"/>
      <c r="RTB58" s="1330"/>
      <c r="RTC58" s="1330"/>
      <c r="RTD58" s="1330"/>
      <c r="RTE58" s="1330"/>
      <c r="RTF58" s="1330"/>
      <c r="RTG58" s="1330"/>
      <c r="RTH58" s="1330"/>
      <c r="RTI58" s="1330"/>
      <c r="RTJ58" s="1330"/>
      <c r="RTK58" s="1330"/>
      <c r="RTL58" s="1330"/>
      <c r="RTM58" s="1330"/>
      <c r="RTN58" s="1330"/>
      <c r="RTO58" s="1330"/>
      <c r="RTP58" s="1330"/>
      <c r="RTQ58" s="1330"/>
      <c r="RTR58" s="1330"/>
      <c r="RTS58" s="1330"/>
      <c r="RTT58" s="1330"/>
      <c r="RTU58" s="1330"/>
      <c r="RTV58" s="1330"/>
      <c r="RTW58" s="1330"/>
      <c r="RTX58" s="1330"/>
      <c r="RTY58" s="1330"/>
      <c r="RTZ58" s="1330"/>
      <c r="RUA58" s="1330"/>
      <c r="RUB58" s="1330"/>
      <c r="RUC58" s="1330"/>
      <c r="RUD58" s="1330"/>
      <c r="RUE58" s="1330"/>
      <c r="RUF58" s="1330"/>
      <c r="RUG58" s="1330"/>
      <c r="RUH58" s="1330"/>
      <c r="RUI58" s="1330"/>
      <c r="RUJ58" s="1330"/>
      <c r="RUK58" s="1330"/>
      <c r="RUL58" s="1330"/>
      <c r="RUM58" s="1330"/>
      <c r="RUN58" s="1330"/>
      <c r="RUO58" s="1330"/>
      <c r="RUP58" s="1330"/>
      <c r="RUQ58" s="1330"/>
      <c r="RUR58" s="1330"/>
      <c r="RUS58" s="1330"/>
      <c r="RUT58" s="1330"/>
      <c r="RUU58" s="1330"/>
      <c r="RUV58" s="1330"/>
      <c r="RUW58" s="1330"/>
      <c r="RUX58" s="1330"/>
      <c r="RUY58" s="1330"/>
      <c r="RUZ58" s="1330"/>
      <c r="RVA58" s="1330"/>
      <c r="RVB58" s="1330"/>
      <c r="RVC58" s="1330"/>
      <c r="RVD58" s="1330"/>
      <c r="RVE58" s="1330"/>
      <c r="RVF58" s="1330"/>
      <c r="RVG58" s="1330"/>
      <c r="RVH58" s="1330"/>
      <c r="RVI58" s="1330"/>
      <c r="RVJ58" s="1330"/>
      <c r="RVK58" s="1330"/>
      <c r="RVL58" s="1330"/>
      <c r="RVM58" s="1330"/>
      <c r="RVN58" s="1330"/>
      <c r="RVO58" s="1330"/>
      <c r="RVP58" s="1330"/>
      <c r="RVQ58" s="1330"/>
      <c r="RVR58" s="1330"/>
      <c r="RVS58" s="1330"/>
      <c r="RVT58" s="1330"/>
      <c r="RVU58" s="1330"/>
      <c r="RVV58" s="1330"/>
      <c r="RVW58" s="1330"/>
      <c r="RVX58" s="1330"/>
      <c r="RVY58" s="1330"/>
      <c r="RVZ58" s="1330"/>
      <c r="RWA58" s="1330"/>
      <c r="RWB58" s="1330"/>
      <c r="RWC58" s="1330"/>
      <c r="RWD58" s="1330"/>
      <c r="RWE58" s="1330"/>
      <c r="RWF58" s="1330"/>
      <c r="RWG58" s="1330"/>
      <c r="RWH58" s="1330"/>
      <c r="RWI58" s="1330"/>
      <c r="RWJ58" s="1330"/>
      <c r="RWK58" s="1330"/>
      <c r="RWL58" s="1330"/>
      <c r="RWM58" s="1330"/>
      <c r="RWN58" s="1330"/>
      <c r="RWO58" s="1330"/>
      <c r="RWP58" s="1330"/>
      <c r="RWQ58" s="1330"/>
      <c r="RWR58" s="1330"/>
      <c r="RWS58" s="1330"/>
      <c r="RWT58" s="1330"/>
      <c r="RWU58" s="1330"/>
      <c r="RWV58" s="1330"/>
      <c r="RWW58" s="1330"/>
      <c r="RWX58" s="1330"/>
      <c r="RWY58" s="1330"/>
      <c r="RWZ58" s="1330"/>
      <c r="RXA58" s="1330"/>
      <c r="RXB58" s="1330"/>
      <c r="RXC58" s="1330"/>
      <c r="RXD58" s="1330"/>
      <c r="RXE58" s="1330"/>
      <c r="RXF58" s="1330"/>
      <c r="RXG58" s="1330"/>
      <c r="RXH58" s="1330"/>
      <c r="RXI58" s="1330"/>
      <c r="RXJ58" s="1330"/>
      <c r="RXK58" s="1330"/>
      <c r="RXL58" s="1330"/>
      <c r="RXM58" s="1330"/>
      <c r="RXN58" s="1330"/>
      <c r="RXO58" s="1330"/>
      <c r="RXP58" s="1330"/>
      <c r="RXQ58" s="1330"/>
      <c r="RXR58" s="1330"/>
      <c r="RXS58" s="1330"/>
      <c r="RXT58" s="1330"/>
      <c r="RXU58" s="1330"/>
      <c r="RXV58" s="1330"/>
      <c r="RXW58" s="1330"/>
      <c r="RXX58" s="1330"/>
      <c r="RXY58" s="1330"/>
      <c r="RXZ58" s="1330"/>
      <c r="RYA58" s="1330"/>
      <c r="RYB58" s="1330"/>
      <c r="RYC58" s="1330"/>
      <c r="RYD58" s="1330"/>
      <c r="RYE58" s="1330"/>
      <c r="RYF58" s="1330"/>
      <c r="RYG58" s="1330"/>
      <c r="RYH58" s="1330"/>
      <c r="RYI58" s="1330"/>
      <c r="RYJ58" s="1330"/>
      <c r="RYK58" s="1330"/>
      <c r="RYL58" s="1330"/>
      <c r="RYM58" s="1330"/>
      <c r="RYN58" s="1330"/>
      <c r="RYO58" s="1330"/>
      <c r="RYP58" s="1330"/>
      <c r="RYQ58" s="1330"/>
      <c r="RYR58" s="1330"/>
      <c r="RYS58" s="1330"/>
      <c r="RYT58" s="1330"/>
      <c r="RYU58" s="1330"/>
      <c r="RYV58" s="1330"/>
      <c r="RYW58" s="1330"/>
      <c r="RYX58" s="1330"/>
      <c r="RYY58" s="1330"/>
      <c r="RYZ58" s="1330"/>
      <c r="RZA58" s="1330"/>
      <c r="RZB58" s="1330"/>
      <c r="RZC58" s="1330"/>
      <c r="RZD58" s="1330"/>
      <c r="RZE58" s="1330"/>
      <c r="RZF58" s="1330"/>
      <c r="RZG58" s="1330"/>
      <c r="RZH58" s="1330"/>
      <c r="RZI58" s="1330"/>
      <c r="RZJ58" s="1330"/>
      <c r="RZK58" s="1330"/>
      <c r="RZL58" s="1330"/>
      <c r="RZM58" s="1330"/>
      <c r="RZN58" s="1330"/>
      <c r="RZO58" s="1330"/>
      <c r="RZP58" s="1330"/>
      <c r="RZQ58" s="1330"/>
      <c r="RZR58" s="1330"/>
      <c r="RZS58" s="1330"/>
      <c r="RZT58" s="1330"/>
      <c r="RZU58" s="1330"/>
      <c r="RZV58" s="1330"/>
      <c r="RZW58" s="1330"/>
      <c r="RZX58" s="1330"/>
      <c r="RZY58" s="1330"/>
      <c r="RZZ58" s="1330"/>
      <c r="SAA58" s="1330"/>
      <c r="SAB58" s="1330"/>
      <c r="SAC58" s="1330"/>
      <c r="SAD58" s="1330"/>
      <c r="SAE58" s="1330"/>
      <c r="SAF58" s="1330"/>
      <c r="SAG58" s="1330"/>
      <c r="SAH58" s="1330"/>
      <c r="SAI58" s="1330"/>
      <c r="SAJ58" s="1330"/>
      <c r="SAK58" s="1330"/>
      <c r="SAL58" s="1330"/>
      <c r="SAM58" s="1330"/>
      <c r="SAN58" s="1330"/>
      <c r="SAO58" s="1330"/>
      <c r="SAP58" s="1330"/>
      <c r="SAQ58" s="1330"/>
      <c r="SAR58" s="1330"/>
      <c r="SAS58" s="1330"/>
      <c r="SAT58" s="1330"/>
      <c r="SAU58" s="1330"/>
      <c r="SAV58" s="1330"/>
      <c r="SAW58" s="1330"/>
      <c r="SAX58" s="1330"/>
      <c r="SAY58" s="1330"/>
      <c r="SAZ58" s="1330"/>
      <c r="SBA58" s="1330"/>
      <c r="SBB58" s="1330"/>
      <c r="SBC58" s="1330"/>
      <c r="SBD58" s="1330"/>
      <c r="SBE58" s="1330"/>
      <c r="SBF58" s="1330"/>
      <c r="SBG58" s="1330"/>
      <c r="SBH58" s="1330"/>
      <c r="SBI58" s="1330"/>
      <c r="SBJ58" s="1330"/>
      <c r="SBK58" s="1330"/>
      <c r="SBL58" s="1330"/>
      <c r="SBM58" s="1330"/>
      <c r="SBN58" s="1330"/>
      <c r="SBO58" s="1330"/>
      <c r="SBP58" s="1330"/>
      <c r="SBQ58" s="1330"/>
      <c r="SBR58" s="1330"/>
      <c r="SBS58" s="1330"/>
      <c r="SBT58" s="1330"/>
      <c r="SBU58" s="1330"/>
      <c r="SBV58" s="1330"/>
      <c r="SBW58" s="1330"/>
      <c r="SBX58" s="1330"/>
      <c r="SBY58" s="1330"/>
      <c r="SBZ58" s="1330"/>
      <c r="SCA58" s="1330"/>
      <c r="SCB58" s="1330"/>
      <c r="SCC58" s="1330"/>
      <c r="SCD58" s="1330"/>
      <c r="SCE58" s="1330"/>
      <c r="SCF58" s="1330"/>
      <c r="SCG58" s="1330"/>
      <c r="SCH58" s="1330"/>
      <c r="SCI58" s="1330"/>
      <c r="SCJ58" s="1330"/>
      <c r="SCK58" s="1330"/>
      <c r="SCL58" s="1330"/>
      <c r="SCM58" s="1330"/>
      <c r="SCN58" s="1330"/>
      <c r="SCO58" s="1330"/>
      <c r="SCP58" s="1330"/>
      <c r="SCQ58" s="1330"/>
      <c r="SCR58" s="1330"/>
      <c r="SCS58" s="1330"/>
      <c r="SCT58" s="1330"/>
      <c r="SCU58" s="1330"/>
      <c r="SCV58" s="1330"/>
      <c r="SCW58" s="1330"/>
      <c r="SCX58" s="1330"/>
      <c r="SCY58" s="1330"/>
      <c r="SCZ58" s="1330"/>
      <c r="SDA58" s="1330"/>
      <c r="SDB58" s="1330"/>
      <c r="SDC58" s="1330"/>
      <c r="SDD58" s="1330"/>
      <c r="SDE58" s="1330"/>
      <c r="SDF58" s="1330"/>
      <c r="SDG58" s="1330"/>
      <c r="SDH58" s="1330"/>
      <c r="SDI58" s="1330"/>
      <c r="SDJ58" s="1330"/>
      <c r="SDK58" s="1330"/>
      <c r="SDL58" s="1330"/>
      <c r="SDM58" s="1330"/>
      <c r="SDN58" s="1330"/>
      <c r="SDO58" s="1330"/>
      <c r="SDP58" s="1330"/>
      <c r="SDQ58" s="1330"/>
      <c r="SDR58" s="1330"/>
      <c r="SDS58" s="1330"/>
      <c r="SDT58" s="1330"/>
      <c r="SDU58" s="1330"/>
      <c r="SDV58" s="1330"/>
      <c r="SDW58" s="1330"/>
      <c r="SDX58" s="1330"/>
      <c r="SDY58" s="1330"/>
      <c r="SDZ58" s="1330"/>
      <c r="SEA58" s="1330"/>
      <c r="SEB58" s="1330"/>
      <c r="SEC58" s="1330"/>
      <c r="SED58" s="1330"/>
      <c r="SEE58" s="1330"/>
      <c r="SEF58" s="1330"/>
      <c r="SEG58" s="1330"/>
      <c r="SEH58" s="1330"/>
      <c r="SEI58" s="1330"/>
      <c r="SEJ58" s="1330"/>
      <c r="SEK58" s="1330"/>
      <c r="SEL58" s="1330"/>
      <c r="SEM58" s="1330"/>
      <c r="SEN58" s="1330"/>
      <c r="SEO58" s="1330"/>
      <c r="SEP58" s="1330"/>
      <c r="SEQ58" s="1330"/>
      <c r="SER58" s="1330"/>
      <c r="SES58" s="1330"/>
      <c r="SET58" s="1330"/>
      <c r="SEU58" s="1330"/>
      <c r="SEV58" s="1330"/>
      <c r="SEW58" s="1330"/>
      <c r="SEX58" s="1330"/>
      <c r="SEY58" s="1330"/>
      <c r="SEZ58" s="1330"/>
      <c r="SFA58" s="1330"/>
      <c r="SFB58" s="1330"/>
      <c r="SFC58" s="1330"/>
      <c r="SFD58" s="1330"/>
      <c r="SFE58" s="1330"/>
      <c r="SFF58" s="1330"/>
      <c r="SFG58" s="1330"/>
      <c r="SFH58" s="1330"/>
      <c r="SFI58" s="1330"/>
      <c r="SFJ58" s="1330"/>
      <c r="SFK58" s="1330"/>
      <c r="SFL58" s="1330"/>
      <c r="SFM58" s="1330"/>
      <c r="SFN58" s="1330"/>
      <c r="SFO58" s="1330"/>
      <c r="SFP58" s="1330"/>
      <c r="SFQ58" s="1330"/>
      <c r="SFR58" s="1330"/>
      <c r="SFS58" s="1330"/>
      <c r="SFT58" s="1330"/>
      <c r="SFU58" s="1330"/>
      <c r="SFV58" s="1330"/>
      <c r="SFW58" s="1330"/>
      <c r="SFX58" s="1330"/>
      <c r="SFY58" s="1330"/>
      <c r="SFZ58" s="1330"/>
      <c r="SGA58" s="1330"/>
      <c r="SGB58" s="1330"/>
      <c r="SGC58" s="1330"/>
      <c r="SGD58" s="1330"/>
      <c r="SGE58" s="1330"/>
      <c r="SGF58" s="1330"/>
      <c r="SGG58" s="1330"/>
      <c r="SGH58" s="1330"/>
      <c r="SGI58" s="1330"/>
      <c r="SGJ58" s="1330"/>
      <c r="SGK58" s="1330"/>
      <c r="SGL58" s="1330"/>
      <c r="SGM58" s="1330"/>
      <c r="SGN58" s="1330"/>
      <c r="SGO58" s="1330"/>
      <c r="SGP58" s="1330"/>
      <c r="SGQ58" s="1330"/>
      <c r="SGR58" s="1330"/>
      <c r="SGS58" s="1330"/>
      <c r="SGT58" s="1330"/>
      <c r="SGU58" s="1330"/>
      <c r="SGV58" s="1330"/>
      <c r="SGW58" s="1330"/>
      <c r="SGX58" s="1330"/>
      <c r="SGY58" s="1330"/>
      <c r="SGZ58" s="1330"/>
      <c r="SHA58" s="1330"/>
      <c r="SHB58" s="1330"/>
      <c r="SHC58" s="1330"/>
      <c r="SHD58" s="1330"/>
      <c r="SHE58" s="1330"/>
      <c r="SHF58" s="1330"/>
      <c r="SHG58" s="1330"/>
      <c r="SHH58" s="1330"/>
      <c r="SHI58" s="1330"/>
      <c r="SHJ58" s="1330"/>
      <c r="SHK58" s="1330"/>
      <c r="SHL58" s="1330"/>
      <c r="SHM58" s="1330"/>
      <c r="SHN58" s="1330"/>
      <c r="SHO58" s="1330"/>
      <c r="SHP58" s="1330"/>
      <c r="SHQ58" s="1330"/>
      <c r="SHR58" s="1330"/>
      <c r="SHS58" s="1330"/>
      <c r="SHT58" s="1330"/>
      <c r="SHU58" s="1330"/>
      <c r="SHV58" s="1330"/>
      <c r="SHW58" s="1330"/>
      <c r="SHX58" s="1330"/>
      <c r="SHY58" s="1330"/>
      <c r="SHZ58" s="1330"/>
      <c r="SIA58" s="1330"/>
      <c r="SIB58" s="1330"/>
      <c r="SIC58" s="1330"/>
      <c r="SID58" s="1330"/>
      <c r="SIE58" s="1330"/>
      <c r="SIF58" s="1330"/>
      <c r="SIG58" s="1330"/>
      <c r="SIH58" s="1330"/>
      <c r="SII58" s="1330"/>
      <c r="SIJ58" s="1330"/>
      <c r="SIK58" s="1330"/>
      <c r="SIL58" s="1330"/>
      <c r="SIM58" s="1330"/>
      <c r="SIN58" s="1330"/>
      <c r="SIO58" s="1330"/>
      <c r="SIP58" s="1330"/>
      <c r="SIQ58" s="1330"/>
      <c r="SIR58" s="1330"/>
      <c r="SIS58" s="1330"/>
      <c r="SIT58" s="1330"/>
      <c r="SIU58" s="1330"/>
      <c r="SIV58" s="1330"/>
      <c r="SIW58" s="1330"/>
      <c r="SIX58" s="1330"/>
      <c r="SIY58" s="1330"/>
      <c r="SIZ58" s="1330"/>
      <c r="SJA58" s="1330"/>
      <c r="SJB58" s="1330"/>
      <c r="SJC58" s="1330"/>
      <c r="SJD58" s="1330"/>
      <c r="SJE58" s="1330"/>
      <c r="SJF58" s="1330"/>
      <c r="SJG58" s="1330"/>
      <c r="SJH58" s="1330"/>
      <c r="SJI58" s="1330"/>
      <c r="SJJ58" s="1330"/>
      <c r="SJK58" s="1330"/>
      <c r="SJL58" s="1330"/>
      <c r="SJM58" s="1330"/>
      <c r="SJN58" s="1330"/>
      <c r="SJO58" s="1330"/>
      <c r="SJP58" s="1330"/>
      <c r="SJQ58" s="1330"/>
      <c r="SJR58" s="1330"/>
      <c r="SJS58" s="1330"/>
      <c r="SJT58" s="1330"/>
      <c r="SJU58" s="1330"/>
      <c r="SJV58" s="1330"/>
      <c r="SJW58" s="1330"/>
      <c r="SJX58" s="1330"/>
      <c r="SJY58" s="1330"/>
      <c r="SJZ58" s="1330"/>
      <c r="SKA58" s="1330"/>
      <c r="SKB58" s="1330"/>
      <c r="SKC58" s="1330"/>
      <c r="SKD58" s="1330"/>
      <c r="SKE58" s="1330"/>
      <c r="SKF58" s="1330"/>
      <c r="SKG58" s="1330"/>
      <c r="SKH58" s="1330"/>
      <c r="SKI58" s="1330"/>
      <c r="SKJ58" s="1330"/>
      <c r="SKK58" s="1330"/>
      <c r="SKL58" s="1330"/>
      <c r="SKM58" s="1330"/>
      <c r="SKN58" s="1330"/>
      <c r="SKO58" s="1330"/>
      <c r="SKP58" s="1330"/>
      <c r="SKQ58" s="1330"/>
      <c r="SKR58" s="1330"/>
      <c r="SKS58" s="1330"/>
      <c r="SKT58" s="1330"/>
      <c r="SKU58" s="1330"/>
      <c r="SKV58" s="1330"/>
      <c r="SKW58" s="1330"/>
      <c r="SKX58" s="1330"/>
      <c r="SKY58" s="1330"/>
      <c r="SKZ58" s="1330"/>
      <c r="SLA58" s="1330"/>
      <c r="SLB58" s="1330"/>
      <c r="SLC58" s="1330"/>
      <c r="SLD58" s="1330"/>
      <c r="SLE58" s="1330"/>
      <c r="SLF58" s="1330"/>
      <c r="SLG58" s="1330"/>
      <c r="SLH58" s="1330"/>
      <c r="SLI58" s="1330"/>
      <c r="SLJ58" s="1330"/>
      <c r="SLK58" s="1330"/>
      <c r="SLL58" s="1330"/>
      <c r="SLM58" s="1330"/>
      <c r="SLN58" s="1330"/>
      <c r="SLO58" s="1330"/>
      <c r="SLP58" s="1330"/>
      <c r="SLQ58" s="1330"/>
      <c r="SLR58" s="1330"/>
      <c r="SLS58" s="1330"/>
      <c r="SLT58" s="1330"/>
      <c r="SLU58" s="1330"/>
      <c r="SLV58" s="1330"/>
      <c r="SLW58" s="1330"/>
      <c r="SLX58" s="1330"/>
      <c r="SLY58" s="1330"/>
      <c r="SLZ58" s="1330"/>
      <c r="SMA58" s="1330"/>
      <c r="SMB58" s="1330"/>
      <c r="SMC58" s="1330"/>
      <c r="SMD58" s="1330"/>
      <c r="SME58" s="1330"/>
      <c r="SMF58" s="1330"/>
      <c r="SMG58" s="1330"/>
      <c r="SMH58" s="1330"/>
      <c r="SMI58" s="1330"/>
      <c r="SMJ58" s="1330"/>
      <c r="SMK58" s="1330"/>
      <c r="SML58" s="1330"/>
      <c r="SMM58" s="1330"/>
      <c r="SMN58" s="1330"/>
      <c r="SMO58" s="1330"/>
      <c r="SMP58" s="1330"/>
      <c r="SMQ58" s="1330"/>
      <c r="SMR58" s="1330"/>
      <c r="SMS58" s="1330"/>
      <c r="SMT58" s="1330"/>
      <c r="SMU58" s="1330"/>
      <c r="SMV58" s="1330"/>
      <c r="SMW58" s="1330"/>
      <c r="SMX58" s="1330"/>
      <c r="SMY58" s="1330"/>
      <c r="SMZ58" s="1330"/>
      <c r="SNA58" s="1330"/>
      <c r="SNB58" s="1330"/>
      <c r="SNC58" s="1330"/>
      <c r="SND58" s="1330"/>
      <c r="SNE58" s="1330"/>
      <c r="SNF58" s="1330"/>
      <c r="SNG58" s="1330"/>
      <c r="SNH58" s="1330"/>
      <c r="SNI58" s="1330"/>
      <c r="SNJ58" s="1330"/>
      <c r="SNK58" s="1330"/>
      <c r="SNL58" s="1330"/>
      <c r="SNM58" s="1330"/>
      <c r="SNN58" s="1330"/>
      <c r="SNO58" s="1330"/>
      <c r="SNP58" s="1330"/>
      <c r="SNQ58" s="1330"/>
      <c r="SNR58" s="1330"/>
      <c r="SNS58" s="1330"/>
      <c r="SNT58" s="1330"/>
      <c r="SNU58" s="1330"/>
      <c r="SNV58" s="1330"/>
      <c r="SNW58" s="1330"/>
      <c r="SNX58" s="1330"/>
      <c r="SNY58" s="1330"/>
      <c r="SNZ58" s="1330"/>
      <c r="SOA58" s="1330"/>
      <c r="SOB58" s="1330"/>
      <c r="SOC58" s="1330"/>
      <c r="SOD58" s="1330"/>
      <c r="SOE58" s="1330"/>
      <c r="SOF58" s="1330"/>
      <c r="SOG58" s="1330"/>
      <c r="SOH58" s="1330"/>
      <c r="SOI58" s="1330"/>
      <c r="SOJ58" s="1330"/>
      <c r="SOK58" s="1330"/>
      <c r="SOL58" s="1330"/>
      <c r="SOM58" s="1330"/>
      <c r="SON58" s="1330"/>
      <c r="SOO58" s="1330"/>
      <c r="SOP58" s="1330"/>
      <c r="SOQ58" s="1330"/>
      <c r="SOR58" s="1330"/>
      <c r="SOS58" s="1330"/>
      <c r="SOT58" s="1330"/>
      <c r="SOU58" s="1330"/>
      <c r="SOV58" s="1330"/>
      <c r="SOW58" s="1330"/>
      <c r="SOX58" s="1330"/>
      <c r="SOY58" s="1330"/>
      <c r="SOZ58" s="1330"/>
      <c r="SPA58" s="1330"/>
      <c r="SPB58" s="1330"/>
      <c r="SPC58" s="1330"/>
      <c r="SPD58" s="1330"/>
      <c r="SPE58" s="1330"/>
      <c r="SPF58" s="1330"/>
      <c r="SPG58" s="1330"/>
      <c r="SPH58" s="1330"/>
      <c r="SPI58" s="1330"/>
      <c r="SPJ58" s="1330"/>
      <c r="SPK58" s="1330"/>
      <c r="SPL58" s="1330"/>
      <c r="SPM58" s="1330"/>
      <c r="SPN58" s="1330"/>
      <c r="SPO58" s="1330"/>
      <c r="SPP58" s="1330"/>
      <c r="SPQ58" s="1330"/>
      <c r="SPR58" s="1330"/>
      <c r="SPS58" s="1330"/>
      <c r="SPT58" s="1330"/>
      <c r="SPU58" s="1330"/>
      <c r="SPV58" s="1330"/>
      <c r="SPW58" s="1330"/>
      <c r="SPX58" s="1330"/>
      <c r="SPY58" s="1330"/>
      <c r="SPZ58" s="1330"/>
      <c r="SQA58" s="1330"/>
      <c r="SQB58" s="1330"/>
      <c r="SQC58" s="1330"/>
      <c r="SQD58" s="1330"/>
      <c r="SQE58" s="1330"/>
      <c r="SQF58" s="1330"/>
      <c r="SQG58" s="1330"/>
      <c r="SQH58" s="1330"/>
      <c r="SQI58" s="1330"/>
      <c r="SQJ58" s="1330"/>
      <c r="SQK58" s="1330"/>
      <c r="SQL58" s="1330"/>
      <c r="SQM58" s="1330"/>
      <c r="SQN58" s="1330"/>
      <c r="SQO58" s="1330"/>
      <c r="SQP58" s="1330"/>
      <c r="SQQ58" s="1330"/>
      <c r="SQR58" s="1330"/>
      <c r="SQS58" s="1330"/>
      <c r="SQT58" s="1330"/>
      <c r="SQU58" s="1330"/>
      <c r="SQV58" s="1330"/>
      <c r="SQW58" s="1330"/>
      <c r="SQX58" s="1330"/>
      <c r="SQY58" s="1330"/>
      <c r="SQZ58" s="1330"/>
      <c r="SRA58" s="1330"/>
      <c r="SRB58" s="1330"/>
      <c r="SRC58" s="1330"/>
      <c r="SRD58" s="1330"/>
      <c r="SRE58" s="1330"/>
      <c r="SRF58" s="1330"/>
      <c r="SRG58" s="1330"/>
      <c r="SRH58" s="1330"/>
      <c r="SRI58" s="1330"/>
      <c r="SRJ58" s="1330"/>
      <c r="SRK58" s="1330"/>
      <c r="SRL58" s="1330"/>
      <c r="SRM58" s="1330"/>
      <c r="SRN58" s="1330"/>
      <c r="SRO58" s="1330"/>
      <c r="SRP58" s="1330"/>
      <c r="SRQ58" s="1330"/>
      <c r="SRR58" s="1330"/>
      <c r="SRS58" s="1330"/>
      <c r="SRT58" s="1330"/>
      <c r="SRU58" s="1330"/>
      <c r="SRV58" s="1330"/>
      <c r="SRW58" s="1330"/>
      <c r="SRX58" s="1330"/>
      <c r="SRY58" s="1330"/>
      <c r="SRZ58" s="1330"/>
      <c r="SSA58" s="1330"/>
      <c r="SSB58" s="1330"/>
      <c r="SSC58" s="1330"/>
      <c r="SSD58" s="1330"/>
      <c r="SSE58" s="1330"/>
      <c r="SSF58" s="1330"/>
      <c r="SSG58" s="1330"/>
      <c r="SSH58" s="1330"/>
      <c r="SSI58" s="1330"/>
      <c r="SSJ58" s="1330"/>
      <c r="SSK58" s="1330"/>
      <c r="SSL58" s="1330"/>
      <c r="SSM58" s="1330"/>
      <c r="SSN58" s="1330"/>
      <c r="SSO58" s="1330"/>
      <c r="SSP58" s="1330"/>
      <c r="SSQ58" s="1330"/>
      <c r="SSR58" s="1330"/>
      <c r="SSS58" s="1330"/>
      <c r="SST58" s="1330"/>
      <c r="SSU58" s="1330"/>
      <c r="SSV58" s="1330"/>
      <c r="SSW58" s="1330"/>
      <c r="SSX58" s="1330"/>
      <c r="SSY58" s="1330"/>
      <c r="SSZ58" s="1330"/>
      <c r="STA58" s="1330"/>
      <c r="STB58" s="1330"/>
      <c r="STC58" s="1330"/>
      <c r="STD58" s="1330"/>
      <c r="STE58" s="1330"/>
      <c r="STF58" s="1330"/>
      <c r="STG58" s="1330"/>
      <c r="STH58" s="1330"/>
      <c r="STI58" s="1330"/>
      <c r="STJ58" s="1330"/>
      <c r="STK58" s="1330"/>
      <c r="STL58" s="1330"/>
      <c r="STM58" s="1330"/>
      <c r="STN58" s="1330"/>
      <c r="STO58" s="1330"/>
      <c r="STP58" s="1330"/>
      <c r="STQ58" s="1330"/>
      <c r="STR58" s="1330"/>
      <c r="STS58" s="1330"/>
      <c r="STT58" s="1330"/>
      <c r="STU58" s="1330"/>
      <c r="STV58" s="1330"/>
      <c r="STW58" s="1330"/>
      <c r="STX58" s="1330"/>
      <c r="STY58" s="1330"/>
      <c r="STZ58" s="1330"/>
      <c r="SUA58" s="1330"/>
      <c r="SUB58" s="1330"/>
      <c r="SUC58" s="1330"/>
      <c r="SUD58" s="1330"/>
      <c r="SUE58" s="1330"/>
      <c r="SUF58" s="1330"/>
      <c r="SUG58" s="1330"/>
      <c r="SUH58" s="1330"/>
      <c r="SUI58" s="1330"/>
      <c r="SUJ58" s="1330"/>
      <c r="SUK58" s="1330"/>
      <c r="SUL58" s="1330"/>
      <c r="SUM58" s="1330"/>
      <c r="SUN58" s="1330"/>
      <c r="SUO58" s="1330"/>
      <c r="SUP58" s="1330"/>
      <c r="SUQ58" s="1330"/>
      <c r="SUR58" s="1330"/>
      <c r="SUS58" s="1330"/>
      <c r="SUT58" s="1330"/>
      <c r="SUU58" s="1330"/>
      <c r="SUV58" s="1330"/>
      <c r="SUW58" s="1330"/>
      <c r="SUX58" s="1330"/>
      <c r="SUY58" s="1330"/>
      <c r="SUZ58" s="1330"/>
      <c r="SVA58" s="1330"/>
      <c r="SVB58" s="1330"/>
      <c r="SVC58" s="1330"/>
      <c r="SVD58" s="1330"/>
      <c r="SVE58" s="1330"/>
      <c r="SVF58" s="1330"/>
      <c r="SVG58" s="1330"/>
      <c r="SVH58" s="1330"/>
      <c r="SVI58" s="1330"/>
      <c r="SVJ58" s="1330"/>
      <c r="SVK58" s="1330"/>
      <c r="SVL58" s="1330"/>
      <c r="SVM58" s="1330"/>
      <c r="SVN58" s="1330"/>
      <c r="SVO58" s="1330"/>
      <c r="SVP58" s="1330"/>
      <c r="SVQ58" s="1330"/>
      <c r="SVR58" s="1330"/>
      <c r="SVS58" s="1330"/>
      <c r="SVT58" s="1330"/>
      <c r="SVU58" s="1330"/>
      <c r="SVV58" s="1330"/>
      <c r="SVW58" s="1330"/>
      <c r="SVX58" s="1330"/>
      <c r="SVY58" s="1330"/>
      <c r="SVZ58" s="1330"/>
      <c r="SWA58" s="1330"/>
      <c r="SWB58" s="1330"/>
      <c r="SWC58" s="1330"/>
      <c r="SWD58" s="1330"/>
      <c r="SWE58" s="1330"/>
      <c r="SWF58" s="1330"/>
      <c r="SWG58" s="1330"/>
      <c r="SWH58" s="1330"/>
      <c r="SWI58" s="1330"/>
      <c r="SWJ58" s="1330"/>
      <c r="SWK58" s="1330"/>
      <c r="SWL58" s="1330"/>
      <c r="SWM58" s="1330"/>
      <c r="SWN58" s="1330"/>
      <c r="SWO58" s="1330"/>
      <c r="SWP58" s="1330"/>
      <c r="SWQ58" s="1330"/>
      <c r="SWR58" s="1330"/>
      <c r="SWS58" s="1330"/>
      <c r="SWT58" s="1330"/>
      <c r="SWU58" s="1330"/>
      <c r="SWV58" s="1330"/>
      <c r="SWW58" s="1330"/>
      <c r="SWX58" s="1330"/>
      <c r="SWY58" s="1330"/>
      <c r="SWZ58" s="1330"/>
      <c r="SXA58" s="1330"/>
      <c r="SXB58" s="1330"/>
      <c r="SXC58" s="1330"/>
      <c r="SXD58" s="1330"/>
      <c r="SXE58" s="1330"/>
      <c r="SXF58" s="1330"/>
      <c r="SXG58" s="1330"/>
      <c r="SXH58" s="1330"/>
      <c r="SXI58" s="1330"/>
      <c r="SXJ58" s="1330"/>
      <c r="SXK58" s="1330"/>
      <c r="SXL58" s="1330"/>
      <c r="SXM58" s="1330"/>
      <c r="SXN58" s="1330"/>
      <c r="SXO58" s="1330"/>
      <c r="SXP58" s="1330"/>
      <c r="SXQ58" s="1330"/>
      <c r="SXR58" s="1330"/>
      <c r="SXS58" s="1330"/>
      <c r="SXT58" s="1330"/>
      <c r="SXU58" s="1330"/>
      <c r="SXV58" s="1330"/>
      <c r="SXW58" s="1330"/>
      <c r="SXX58" s="1330"/>
      <c r="SXY58" s="1330"/>
      <c r="SXZ58" s="1330"/>
      <c r="SYA58" s="1330"/>
      <c r="SYB58" s="1330"/>
      <c r="SYC58" s="1330"/>
      <c r="SYD58" s="1330"/>
      <c r="SYE58" s="1330"/>
      <c r="SYF58" s="1330"/>
      <c r="SYG58" s="1330"/>
      <c r="SYH58" s="1330"/>
      <c r="SYI58" s="1330"/>
      <c r="SYJ58" s="1330"/>
      <c r="SYK58" s="1330"/>
      <c r="SYL58" s="1330"/>
      <c r="SYM58" s="1330"/>
      <c r="SYN58" s="1330"/>
      <c r="SYO58" s="1330"/>
      <c r="SYP58" s="1330"/>
      <c r="SYQ58" s="1330"/>
      <c r="SYR58" s="1330"/>
      <c r="SYS58" s="1330"/>
      <c r="SYT58" s="1330"/>
      <c r="SYU58" s="1330"/>
      <c r="SYV58" s="1330"/>
      <c r="SYW58" s="1330"/>
      <c r="SYX58" s="1330"/>
      <c r="SYY58" s="1330"/>
      <c r="SYZ58" s="1330"/>
      <c r="SZA58" s="1330"/>
      <c r="SZB58" s="1330"/>
      <c r="SZC58" s="1330"/>
      <c r="SZD58" s="1330"/>
      <c r="SZE58" s="1330"/>
      <c r="SZF58" s="1330"/>
      <c r="SZG58" s="1330"/>
      <c r="SZH58" s="1330"/>
      <c r="SZI58" s="1330"/>
      <c r="SZJ58" s="1330"/>
      <c r="SZK58" s="1330"/>
      <c r="SZL58" s="1330"/>
      <c r="SZM58" s="1330"/>
      <c r="SZN58" s="1330"/>
      <c r="SZO58" s="1330"/>
      <c r="SZP58" s="1330"/>
      <c r="SZQ58" s="1330"/>
      <c r="SZR58" s="1330"/>
      <c r="SZS58" s="1330"/>
      <c r="SZT58" s="1330"/>
      <c r="SZU58" s="1330"/>
      <c r="SZV58" s="1330"/>
      <c r="SZW58" s="1330"/>
      <c r="SZX58" s="1330"/>
      <c r="SZY58" s="1330"/>
      <c r="SZZ58" s="1330"/>
      <c r="TAA58" s="1330"/>
      <c r="TAB58" s="1330"/>
      <c r="TAC58" s="1330"/>
      <c r="TAD58" s="1330"/>
      <c r="TAE58" s="1330"/>
      <c r="TAF58" s="1330"/>
      <c r="TAG58" s="1330"/>
      <c r="TAH58" s="1330"/>
      <c r="TAI58" s="1330"/>
      <c r="TAJ58" s="1330"/>
      <c r="TAK58" s="1330"/>
      <c r="TAL58" s="1330"/>
      <c r="TAM58" s="1330"/>
      <c r="TAN58" s="1330"/>
      <c r="TAO58" s="1330"/>
      <c r="TAP58" s="1330"/>
      <c r="TAQ58" s="1330"/>
      <c r="TAR58" s="1330"/>
      <c r="TAS58" s="1330"/>
      <c r="TAT58" s="1330"/>
      <c r="TAU58" s="1330"/>
      <c r="TAV58" s="1330"/>
      <c r="TAW58" s="1330"/>
      <c r="TAX58" s="1330"/>
      <c r="TAY58" s="1330"/>
      <c r="TAZ58" s="1330"/>
      <c r="TBA58" s="1330"/>
      <c r="TBB58" s="1330"/>
      <c r="TBC58" s="1330"/>
      <c r="TBD58" s="1330"/>
      <c r="TBE58" s="1330"/>
      <c r="TBF58" s="1330"/>
      <c r="TBG58" s="1330"/>
      <c r="TBH58" s="1330"/>
      <c r="TBI58" s="1330"/>
      <c r="TBJ58" s="1330"/>
      <c r="TBK58" s="1330"/>
      <c r="TBL58" s="1330"/>
      <c r="TBM58" s="1330"/>
      <c r="TBN58" s="1330"/>
      <c r="TBO58" s="1330"/>
      <c r="TBP58" s="1330"/>
      <c r="TBQ58" s="1330"/>
      <c r="TBR58" s="1330"/>
      <c r="TBS58" s="1330"/>
      <c r="TBT58" s="1330"/>
      <c r="TBU58" s="1330"/>
      <c r="TBV58" s="1330"/>
      <c r="TBW58" s="1330"/>
      <c r="TBX58" s="1330"/>
      <c r="TBY58" s="1330"/>
      <c r="TBZ58" s="1330"/>
      <c r="TCA58" s="1330"/>
      <c r="TCB58" s="1330"/>
      <c r="TCC58" s="1330"/>
      <c r="TCD58" s="1330"/>
      <c r="TCE58" s="1330"/>
      <c r="TCF58" s="1330"/>
      <c r="TCG58" s="1330"/>
      <c r="TCH58" s="1330"/>
      <c r="TCI58" s="1330"/>
      <c r="TCJ58" s="1330"/>
      <c r="TCK58" s="1330"/>
      <c r="TCL58" s="1330"/>
      <c r="TCM58" s="1330"/>
      <c r="TCN58" s="1330"/>
      <c r="TCO58" s="1330"/>
      <c r="TCP58" s="1330"/>
      <c r="TCQ58" s="1330"/>
      <c r="TCR58" s="1330"/>
      <c r="TCS58" s="1330"/>
      <c r="TCT58" s="1330"/>
      <c r="TCU58" s="1330"/>
      <c r="TCV58" s="1330"/>
      <c r="TCW58" s="1330"/>
      <c r="TCX58" s="1330"/>
      <c r="TCY58" s="1330"/>
      <c r="TCZ58" s="1330"/>
      <c r="TDA58" s="1330"/>
      <c r="TDB58" s="1330"/>
      <c r="TDC58" s="1330"/>
      <c r="TDD58" s="1330"/>
      <c r="TDE58" s="1330"/>
      <c r="TDF58" s="1330"/>
      <c r="TDG58" s="1330"/>
      <c r="TDH58" s="1330"/>
      <c r="TDI58" s="1330"/>
      <c r="TDJ58" s="1330"/>
      <c r="TDK58" s="1330"/>
      <c r="TDL58" s="1330"/>
      <c r="TDM58" s="1330"/>
      <c r="TDN58" s="1330"/>
      <c r="TDO58" s="1330"/>
      <c r="TDP58" s="1330"/>
      <c r="TDQ58" s="1330"/>
      <c r="TDR58" s="1330"/>
      <c r="TDS58" s="1330"/>
      <c r="TDT58" s="1330"/>
      <c r="TDU58" s="1330"/>
      <c r="TDV58" s="1330"/>
      <c r="TDW58" s="1330"/>
      <c r="TDX58" s="1330"/>
      <c r="TDY58" s="1330"/>
      <c r="TDZ58" s="1330"/>
      <c r="TEA58" s="1330"/>
      <c r="TEB58" s="1330"/>
      <c r="TEC58" s="1330"/>
      <c r="TED58" s="1330"/>
      <c r="TEE58" s="1330"/>
      <c r="TEF58" s="1330"/>
      <c r="TEG58" s="1330"/>
      <c r="TEH58" s="1330"/>
      <c r="TEI58" s="1330"/>
      <c r="TEJ58" s="1330"/>
      <c r="TEK58" s="1330"/>
      <c r="TEL58" s="1330"/>
      <c r="TEM58" s="1330"/>
      <c r="TEN58" s="1330"/>
      <c r="TEO58" s="1330"/>
      <c r="TEP58" s="1330"/>
      <c r="TEQ58" s="1330"/>
      <c r="TER58" s="1330"/>
      <c r="TES58" s="1330"/>
      <c r="TET58" s="1330"/>
      <c r="TEU58" s="1330"/>
      <c r="TEV58" s="1330"/>
      <c r="TEW58" s="1330"/>
      <c r="TEX58" s="1330"/>
      <c r="TEY58" s="1330"/>
      <c r="TEZ58" s="1330"/>
      <c r="TFA58" s="1330"/>
      <c r="TFB58" s="1330"/>
      <c r="TFC58" s="1330"/>
      <c r="TFD58" s="1330"/>
      <c r="TFE58" s="1330"/>
      <c r="TFF58" s="1330"/>
      <c r="TFG58" s="1330"/>
      <c r="TFH58" s="1330"/>
      <c r="TFI58" s="1330"/>
      <c r="TFJ58" s="1330"/>
      <c r="TFK58" s="1330"/>
      <c r="TFL58" s="1330"/>
      <c r="TFM58" s="1330"/>
      <c r="TFN58" s="1330"/>
      <c r="TFO58" s="1330"/>
      <c r="TFP58" s="1330"/>
      <c r="TFQ58" s="1330"/>
      <c r="TFR58" s="1330"/>
      <c r="TFS58" s="1330"/>
      <c r="TFT58" s="1330"/>
      <c r="TFU58" s="1330"/>
      <c r="TFV58" s="1330"/>
      <c r="TFW58" s="1330"/>
      <c r="TFX58" s="1330"/>
      <c r="TFY58" s="1330"/>
      <c r="TFZ58" s="1330"/>
      <c r="TGA58" s="1330"/>
      <c r="TGB58" s="1330"/>
      <c r="TGC58" s="1330"/>
      <c r="TGD58" s="1330"/>
      <c r="TGE58" s="1330"/>
      <c r="TGF58" s="1330"/>
      <c r="TGG58" s="1330"/>
      <c r="TGH58" s="1330"/>
      <c r="TGI58" s="1330"/>
      <c r="TGJ58" s="1330"/>
      <c r="TGK58" s="1330"/>
      <c r="TGL58" s="1330"/>
      <c r="TGM58" s="1330"/>
      <c r="TGN58" s="1330"/>
      <c r="TGO58" s="1330"/>
      <c r="TGP58" s="1330"/>
      <c r="TGQ58" s="1330"/>
      <c r="TGR58" s="1330"/>
      <c r="TGS58" s="1330"/>
      <c r="TGT58" s="1330"/>
      <c r="TGU58" s="1330"/>
      <c r="TGV58" s="1330"/>
      <c r="TGW58" s="1330"/>
      <c r="TGX58" s="1330"/>
      <c r="TGY58" s="1330"/>
      <c r="TGZ58" s="1330"/>
      <c r="THA58" s="1330"/>
      <c r="THB58" s="1330"/>
      <c r="THC58" s="1330"/>
      <c r="THD58" s="1330"/>
      <c r="THE58" s="1330"/>
      <c r="THF58" s="1330"/>
      <c r="THG58" s="1330"/>
      <c r="THH58" s="1330"/>
      <c r="THI58" s="1330"/>
      <c r="THJ58" s="1330"/>
      <c r="THK58" s="1330"/>
      <c r="THL58" s="1330"/>
      <c r="THM58" s="1330"/>
      <c r="THN58" s="1330"/>
      <c r="THO58" s="1330"/>
      <c r="THP58" s="1330"/>
      <c r="THQ58" s="1330"/>
      <c r="THR58" s="1330"/>
      <c r="THS58" s="1330"/>
      <c r="THT58" s="1330"/>
      <c r="THU58" s="1330"/>
      <c r="THV58" s="1330"/>
      <c r="THW58" s="1330"/>
      <c r="THX58" s="1330"/>
      <c r="THY58" s="1330"/>
      <c r="THZ58" s="1330"/>
      <c r="TIA58" s="1330"/>
      <c r="TIB58" s="1330"/>
      <c r="TIC58" s="1330"/>
      <c r="TID58" s="1330"/>
      <c r="TIE58" s="1330"/>
      <c r="TIF58" s="1330"/>
      <c r="TIG58" s="1330"/>
      <c r="TIH58" s="1330"/>
      <c r="TII58" s="1330"/>
      <c r="TIJ58" s="1330"/>
      <c r="TIK58" s="1330"/>
      <c r="TIL58" s="1330"/>
      <c r="TIM58" s="1330"/>
      <c r="TIN58" s="1330"/>
      <c r="TIO58" s="1330"/>
      <c r="TIP58" s="1330"/>
      <c r="TIQ58" s="1330"/>
      <c r="TIR58" s="1330"/>
      <c r="TIS58" s="1330"/>
      <c r="TIT58" s="1330"/>
      <c r="TIU58" s="1330"/>
      <c r="TIV58" s="1330"/>
      <c r="TIW58" s="1330"/>
      <c r="TIX58" s="1330"/>
      <c r="TIY58" s="1330"/>
      <c r="TIZ58" s="1330"/>
      <c r="TJA58" s="1330"/>
      <c r="TJB58" s="1330"/>
      <c r="TJC58" s="1330"/>
      <c r="TJD58" s="1330"/>
      <c r="TJE58" s="1330"/>
      <c r="TJF58" s="1330"/>
      <c r="TJG58" s="1330"/>
      <c r="TJH58" s="1330"/>
      <c r="TJI58" s="1330"/>
      <c r="TJJ58" s="1330"/>
      <c r="TJK58" s="1330"/>
      <c r="TJL58" s="1330"/>
      <c r="TJM58" s="1330"/>
      <c r="TJN58" s="1330"/>
      <c r="TJO58" s="1330"/>
      <c r="TJP58" s="1330"/>
      <c r="TJQ58" s="1330"/>
      <c r="TJR58" s="1330"/>
      <c r="TJS58" s="1330"/>
      <c r="TJT58" s="1330"/>
      <c r="TJU58" s="1330"/>
      <c r="TJV58" s="1330"/>
      <c r="TJW58" s="1330"/>
      <c r="TJX58" s="1330"/>
      <c r="TJY58" s="1330"/>
      <c r="TJZ58" s="1330"/>
      <c r="TKA58" s="1330"/>
      <c r="TKB58" s="1330"/>
      <c r="TKC58" s="1330"/>
      <c r="TKD58" s="1330"/>
      <c r="TKE58" s="1330"/>
      <c r="TKF58" s="1330"/>
      <c r="TKG58" s="1330"/>
      <c r="TKH58" s="1330"/>
      <c r="TKI58" s="1330"/>
      <c r="TKJ58" s="1330"/>
      <c r="TKK58" s="1330"/>
      <c r="TKL58" s="1330"/>
      <c r="TKM58" s="1330"/>
      <c r="TKN58" s="1330"/>
      <c r="TKO58" s="1330"/>
      <c r="TKP58" s="1330"/>
      <c r="TKQ58" s="1330"/>
      <c r="TKR58" s="1330"/>
      <c r="TKS58" s="1330"/>
      <c r="TKT58" s="1330"/>
      <c r="TKU58" s="1330"/>
      <c r="TKV58" s="1330"/>
      <c r="TKW58" s="1330"/>
      <c r="TKX58" s="1330"/>
      <c r="TKY58" s="1330"/>
      <c r="TKZ58" s="1330"/>
      <c r="TLA58" s="1330"/>
      <c r="TLB58" s="1330"/>
      <c r="TLC58" s="1330"/>
      <c r="TLD58" s="1330"/>
      <c r="TLE58" s="1330"/>
      <c r="TLF58" s="1330"/>
      <c r="TLG58" s="1330"/>
      <c r="TLH58" s="1330"/>
      <c r="TLI58" s="1330"/>
      <c r="TLJ58" s="1330"/>
      <c r="TLK58" s="1330"/>
      <c r="TLL58" s="1330"/>
      <c r="TLM58" s="1330"/>
      <c r="TLN58" s="1330"/>
      <c r="TLO58" s="1330"/>
      <c r="TLP58" s="1330"/>
      <c r="TLQ58" s="1330"/>
      <c r="TLR58" s="1330"/>
      <c r="TLS58" s="1330"/>
      <c r="TLT58" s="1330"/>
      <c r="TLU58" s="1330"/>
      <c r="TLV58" s="1330"/>
      <c r="TLW58" s="1330"/>
      <c r="TLX58" s="1330"/>
      <c r="TLY58" s="1330"/>
      <c r="TLZ58" s="1330"/>
      <c r="TMA58" s="1330"/>
      <c r="TMB58" s="1330"/>
      <c r="TMC58" s="1330"/>
      <c r="TMD58" s="1330"/>
      <c r="TME58" s="1330"/>
      <c r="TMF58" s="1330"/>
      <c r="TMG58" s="1330"/>
      <c r="TMH58" s="1330"/>
      <c r="TMI58" s="1330"/>
      <c r="TMJ58" s="1330"/>
      <c r="TMK58" s="1330"/>
      <c r="TML58" s="1330"/>
      <c r="TMM58" s="1330"/>
      <c r="TMN58" s="1330"/>
      <c r="TMO58" s="1330"/>
      <c r="TMP58" s="1330"/>
      <c r="TMQ58" s="1330"/>
      <c r="TMR58" s="1330"/>
      <c r="TMS58" s="1330"/>
      <c r="TMT58" s="1330"/>
      <c r="TMU58" s="1330"/>
      <c r="TMV58" s="1330"/>
      <c r="TMW58" s="1330"/>
      <c r="TMX58" s="1330"/>
      <c r="TMY58" s="1330"/>
      <c r="TMZ58" s="1330"/>
      <c r="TNA58" s="1330"/>
      <c r="TNB58" s="1330"/>
      <c r="TNC58" s="1330"/>
      <c r="TND58" s="1330"/>
      <c r="TNE58" s="1330"/>
      <c r="TNF58" s="1330"/>
      <c r="TNG58" s="1330"/>
      <c r="TNH58" s="1330"/>
      <c r="TNI58" s="1330"/>
      <c r="TNJ58" s="1330"/>
      <c r="TNK58" s="1330"/>
      <c r="TNL58" s="1330"/>
      <c r="TNM58" s="1330"/>
      <c r="TNN58" s="1330"/>
      <c r="TNO58" s="1330"/>
      <c r="TNP58" s="1330"/>
      <c r="TNQ58" s="1330"/>
      <c r="TNR58" s="1330"/>
      <c r="TNS58" s="1330"/>
      <c r="TNT58" s="1330"/>
      <c r="TNU58" s="1330"/>
      <c r="TNV58" s="1330"/>
      <c r="TNW58" s="1330"/>
      <c r="TNX58" s="1330"/>
      <c r="TNY58" s="1330"/>
      <c r="TNZ58" s="1330"/>
      <c r="TOA58" s="1330"/>
      <c r="TOB58" s="1330"/>
      <c r="TOC58" s="1330"/>
      <c r="TOD58" s="1330"/>
      <c r="TOE58" s="1330"/>
      <c r="TOF58" s="1330"/>
      <c r="TOG58" s="1330"/>
      <c r="TOH58" s="1330"/>
      <c r="TOI58" s="1330"/>
      <c r="TOJ58" s="1330"/>
      <c r="TOK58" s="1330"/>
      <c r="TOL58" s="1330"/>
      <c r="TOM58" s="1330"/>
      <c r="TON58" s="1330"/>
      <c r="TOO58" s="1330"/>
      <c r="TOP58" s="1330"/>
      <c r="TOQ58" s="1330"/>
      <c r="TOR58" s="1330"/>
      <c r="TOS58" s="1330"/>
      <c r="TOT58" s="1330"/>
      <c r="TOU58" s="1330"/>
      <c r="TOV58" s="1330"/>
      <c r="TOW58" s="1330"/>
      <c r="TOX58" s="1330"/>
      <c r="TOY58" s="1330"/>
      <c r="TOZ58" s="1330"/>
      <c r="TPA58" s="1330"/>
      <c r="TPB58" s="1330"/>
      <c r="TPC58" s="1330"/>
      <c r="TPD58" s="1330"/>
      <c r="TPE58" s="1330"/>
      <c r="TPF58" s="1330"/>
      <c r="TPG58" s="1330"/>
      <c r="TPH58" s="1330"/>
      <c r="TPI58" s="1330"/>
      <c r="TPJ58" s="1330"/>
      <c r="TPK58" s="1330"/>
      <c r="TPL58" s="1330"/>
      <c r="TPM58" s="1330"/>
      <c r="TPN58" s="1330"/>
      <c r="TPO58" s="1330"/>
      <c r="TPP58" s="1330"/>
      <c r="TPQ58" s="1330"/>
      <c r="TPR58" s="1330"/>
      <c r="TPS58" s="1330"/>
      <c r="TPT58" s="1330"/>
      <c r="TPU58" s="1330"/>
      <c r="TPV58" s="1330"/>
      <c r="TPW58" s="1330"/>
      <c r="TPX58" s="1330"/>
      <c r="TPY58" s="1330"/>
      <c r="TPZ58" s="1330"/>
      <c r="TQA58" s="1330"/>
      <c r="TQB58" s="1330"/>
      <c r="TQC58" s="1330"/>
      <c r="TQD58" s="1330"/>
      <c r="TQE58" s="1330"/>
      <c r="TQF58" s="1330"/>
      <c r="TQG58" s="1330"/>
      <c r="TQH58" s="1330"/>
      <c r="TQI58" s="1330"/>
      <c r="TQJ58" s="1330"/>
      <c r="TQK58" s="1330"/>
      <c r="TQL58" s="1330"/>
      <c r="TQM58" s="1330"/>
      <c r="TQN58" s="1330"/>
      <c r="TQO58" s="1330"/>
      <c r="TQP58" s="1330"/>
      <c r="TQQ58" s="1330"/>
      <c r="TQR58" s="1330"/>
      <c r="TQS58" s="1330"/>
      <c r="TQT58" s="1330"/>
      <c r="TQU58" s="1330"/>
      <c r="TQV58" s="1330"/>
      <c r="TQW58" s="1330"/>
      <c r="TQX58" s="1330"/>
      <c r="TQY58" s="1330"/>
      <c r="TQZ58" s="1330"/>
      <c r="TRA58" s="1330"/>
      <c r="TRB58" s="1330"/>
      <c r="TRC58" s="1330"/>
      <c r="TRD58" s="1330"/>
      <c r="TRE58" s="1330"/>
      <c r="TRF58" s="1330"/>
      <c r="TRG58" s="1330"/>
      <c r="TRH58" s="1330"/>
      <c r="TRI58" s="1330"/>
      <c r="TRJ58" s="1330"/>
      <c r="TRK58" s="1330"/>
      <c r="TRL58" s="1330"/>
      <c r="TRM58" s="1330"/>
      <c r="TRN58" s="1330"/>
      <c r="TRO58" s="1330"/>
      <c r="TRP58" s="1330"/>
      <c r="TRQ58" s="1330"/>
      <c r="TRR58" s="1330"/>
      <c r="TRS58" s="1330"/>
      <c r="TRT58" s="1330"/>
      <c r="TRU58" s="1330"/>
      <c r="TRV58" s="1330"/>
      <c r="TRW58" s="1330"/>
      <c r="TRX58" s="1330"/>
      <c r="TRY58" s="1330"/>
      <c r="TRZ58" s="1330"/>
      <c r="TSA58" s="1330"/>
      <c r="TSB58" s="1330"/>
      <c r="TSC58" s="1330"/>
      <c r="TSD58" s="1330"/>
      <c r="TSE58" s="1330"/>
      <c r="TSF58" s="1330"/>
      <c r="TSG58" s="1330"/>
      <c r="TSH58" s="1330"/>
      <c r="TSI58" s="1330"/>
      <c r="TSJ58" s="1330"/>
      <c r="TSK58" s="1330"/>
      <c r="TSL58" s="1330"/>
      <c r="TSM58" s="1330"/>
      <c r="TSN58" s="1330"/>
      <c r="TSO58" s="1330"/>
      <c r="TSP58" s="1330"/>
      <c r="TSQ58" s="1330"/>
      <c r="TSR58" s="1330"/>
      <c r="TSS58" s="1330"/>
      <c r="TST58" s="1330"/>
      <c r="TSU58" s="1330"/>
      <c r="TSV58" s="1330"/>
      <c r="TSW58" s="1330"/>
      <c r="TSX58" s="1330"/>
      <c r="TSY58" s="1330"/>
      <c r="TSZ58" s="1330"/>
      <c r="TTA58" s="1330"/>
      <c r="TTB58" s="1330"/>
      <c r="TTC58" s="1330"/>
      <c r="TTD58" s="1330"/>
      <c r="TTE58" s="1330"/>
      <c r="TTF58" s="1330"/>
      <c r="TTG58" s="1330"/>
      <c r="TTH58" s="1330"/>
      <c r="TTI58" s="1330"/>
      <c r="TTJ58" s="1330"/>
      <c r="TTK58" s="1330"/>
      <c r="TTL58" s="1330"/>
      <c r="TTM58" s="1330"/>
      <c r="TTN58" s="1330"/>
      <c r="TTO58" s="1330"/>
      <c r="TTP58" s="1330"/>
      <c r="TTQ58" s="1330"/>
      <c r="TTR58" s="1330"/>
      <c r="TTS58" s="1330"/>
      <c r="TTT58" s="1330"/>
      <c r="TTU58" s="1330"/>
      <c r="TTV58" s="1330"/>
      <c r="TTW58" s="1330"/>
      <c r="TTX58" s="1330"/>
      <c r="TTY58" s="1330"/>
      <c r="TTZ58" s="1330"/>
      <c r="TUA58" s="1330"/>
      <c r="TUB58" s="1330"/>
      <c r="TUC58" s="1330"/>
      <c r="TUD58" s="1330"/>
      <c r="TUE58" s="1330"/>
      <c r="TUF58" s="1330"/>
      <c r="TUG58" s="1330"/>
      <c r="TUH58" s="1330"/>
      <c r="TUI58" s="1330"/>
      <c r="TUJ58" s="1330"/>
      <c r="TUK58" s="1330"/>
      <c r="TUL58" s="1330"/>
      <c r="TUM58" s="1330"/>
      <c r="TUN58" s="1330"/>
      <c r="TUO58" s="1330"/>
      <c r="TUP58" s="1330"/>
      <c r="TUQ58" s="1330"/>
      <c r="TUR58" s="1330"/>
      <c r="TUS58" s="1330"/>
      <c r="TUT58" s="1330"/>
      <c r="TUU58" s="1330"/>
      <c r="TUV58" s="1330"/>
      <c r="TUW58" s="1330"/>
      <c r="TUX58" s="1330"/>
      <c r="TUY58" s="1330"/>
      <c r="TUZ58" s="1330"/>
      <c r="TVA58" s="1330"/>
      <c r="TVB58" s="1330"/>
      <c r="TVC58" s="1330"/>
      <c r="TVD58" s="1330"/>
      <c r="TVE58" s="1330"/>
      <c r="TVF58" s="1330"/>
      <c r="TVG58" s="1330"/>
      <c r="TVH58" s="1330"/>
      <c r="TVI58" s="1330"/>
      <c r="TVJ58" s="1330"/>
      <c r="TVK58" s="1330"/>
      <c r="TVL58" s="1330"/>
      <c r="TVM58" s="1330"/>
      <c r="TVN58" s="1330"/>
      <c r="TVO58" s="1330"/>
      <c r="TVP58" s="1330"/>
      <c r="TVQ58" s="1330"/>
      <c r="TVR58" s="1330"/>
      <c r="TVS58" s="1330"/>
      <c r="TVT58" s="1330"/>
      <c r="TVU58" s="1330"/>
      <c r="TVV58" s="1330"/>
      <c r="TVW58" s="1330"/>
      <c r="TVX58" s="1330"/>
      <c r="TVY58" s="1330"/>
      <c r="TVZ58" s="1330"/>
      <c r="TWA58" s="1330"/>
      <c r="TWB58" s="1330"/>
      <c r="TWC58" s="1330"/>
      <c r="TWD58" s="1330"/>
      <c r="TWE58" s="1330"/>
      <c r="TWF58" s="1330"/>
      <c r="TWG58" s="1330"/>
      <c r="TWH58" s="1330"/>
      <c r="TWI58" s="1330"/>
      <c r="TWJ58" s="1330"/>
      <c r="TWK58" s="1330"/>
      <c r="TWL58" s="1330"/>
      <c r="TWM58" s="1330"/>
      <c r="TWN58" s="1330"/>
      <c r="TWO58" s="1330"/>
      <c r="TWP58" s="1330"/>
      <c r="TWQ58" s="1330"/>
      <c r="TWR58" s="1330"/>
      <c r="TWS58" s="1330"/>
      <c r="TWT58" s="1330"/>
      <c r="TWU58" s="1330"/>
      <c r="TWV58" s="1330"/>
      <c r="TWW58" s="1330"/>
      <c r="TWX58" s="1330"/>
      <c r="TWY58" s="1330"/>
      <c r="TWZ58" s="1330"/>
      <c r="TXA58" s="1330"/>
      <c r="TXB58" s="1330"/>
      <c r="TXC58" s="1330"/>
      <c r="TXD58" s="1330"/>
      <c r="TXE58" s="1330"/>
      <c r="TXF58" s="1330"/>
      <c r="TXG58" s="1330"/>
      <c r="TXH58" s="1330"/>
      <c r="TXI58" s="1330"/>
      <c r="TXJ58" s="1330"/>
      <c r="TXK58" s="1330"/>
      <c r="TXL58" s="1330"/>
      <c r="TXM58" s="1330"/>
      <c r="TXN58" s="1330"/>
      <c r="TXO58" s="1330"/>
      <c r="TXP58" s="1330"/>
      <c r="TXQ58" s="1330"/>
      <c r="TXR58" s="1330"/>
      <c r="TXS58" s="1330"/>
      <c r="TXT58" s="1330"/>
      <c r="TXU58" s="1330"/>
      <c r="TXV58" s="1330"/>
      <c r="TXW58" s="1330"/>
      <c r="TXX58" s="1330"/>
      <c r="TXY58" s="1330"/>
      <c r="TXZ58" s="1330"/>
      <c r="TYA58" s="1330"/>
      <c r="TYB58" s="1330"/>
      <c r="TYC58" s="1330"/>
      <c r="TYD58" s="1330"/>
      <c r="TYE58" s="1330"/>
      <c r="TYF58" s="1330"/>
      <c r="TYG58" s="1330"/>
      <c r="TYH58" s="1330"/>
      <c r="TYI58" s="1330"/>
      <c r="TYJ58" s="1330"/>
      <c r="TYK58" s="1330"/>
      <c r="TYL58" s="1330"/>
      <c r="TYM58" s="1330"/>
      <c r="TYN58" s="1330"/>
      <c r="TYO58" s="1330"/>
      <c r="TYP58" s="1330"/>
      <c r="TYQ58" s="1330"/>
      <c r="TYR58" s="1330"/>
      <c r="TYS58" s="1330"/>
      <c r="TYT58" s="1330"/>
      <c r="TYU58" s="1330"/>
      <c r="TYV58" s="1330"/>
      <c r="TYW58" s="1330"/>
      <c r="TYX58" s="1330"/>
      <c r="TYY58" s="1330"/>
      <c r="TYZ58" s="1330"/>
      <c r="TZA58" s="1330"/>
      <c r="TZB58" s="1330"/>
      <c r="TZC58" s="1330"/>
      <c r="TZD58" s="1330"/>
      <c r="TZE58" s="1330"/>
      <c r="TZF58" s="1330"/>
      <c r="TZG58" s="1330"/>
      <c r="TZH58" s="1330"/>
      <c r="TZI58" s="1330"/>
      <c r="TZJ58" s="1330"/>
      <c r="TZK58" s="1330"/>
      <c r="TZL58" s="1330"/>
      <c r="TZM58" s="1330"/>
      <c r="TZN58" s="1330"/>
      <c r="TZO58" s="1330"/>
      <c r="TZP58" s="1330"/>
      <c r="TZQ58" s="1330"/>
      <c r="TZR58" s="1330"/>
      <c r="TZS58" s="1330"/>
      <c r="TZT58" s="1330"/>
      <c r="TZU58" s="1330"/>
      <c r="TZV58" s="1330"/>
      <c r="TZW58" s="1330"/>
      <c r="TZX58" s="1330"/>
      <c r="TZY58" s="1330"/>
      <c r="TZZ58" s="1330"/>
      <c r="UAA58" s="1330"/>
      <c r="UAB58" s="1330"/>
      <c r="UAC58" s="1330"/>
      <c r="UAD58" s="1330"/>
      <c r="UAE58" s="1330"/>
      <c r="UAF58" s="1330"/>
      <c r="UAG58" s="1330"/>
      <c r="UAH58" s="1330"/>
      <c r="UAI58" s="1330"/>
      <c r="UAJ58" s="1330"/>
      <c r="UAK58" s="1330"/>
      <c r="UAL58" s="1330"/>
      <c r="UAM58" s="1330"/>
      <c r="UAN58" s="1330"/>
      <c r="UAO58" s="1330"/>
      <c r="UAP58" s="1330"/>
      <c r="UAQ58" s="1330"/>
      <c r="UAR58" s="1330"/>
      <c r="UAS58" s="1330"/>
      <c r="UAT58" s="1330"/>
      <c r="UAU58" s="1330"/>
      <c r="UAV58" s="1330"/>
      <c r="UAW58" s="1330"/>
      <c r="UAX58" s="1330"/>
      <c r="UAY58" s="1330"/>
      <c r="UAZ58" s="1330"/>
      <c r="UBA58" s="1330"/>
      <c r="UBB58" s="1330"/>
      <c r="UBC58" s="1330"/>
      <c r="UBD58" s="1330"/>
      <c r="UBE58" s="1330"/>
      <c r="UBF58" s="1330"/>
      <c r="UBG58" s="1330"/>
      <c r="UBH58" s="1330"/>
      <c r="UBI58" s="1330"/>
      <c r="UBJ58" s="1330"/>
      <c r="UBK58" s="1330"/>
      <c r="UBL58" s="1330"/>
      <c r="UBM58" s="1330"/>
      <c r="UBN58" s="1330"/>
      <c r="UBO58" s="1330"/>
      <c r="UBP58" s="1330"/>
      <c r="UBQ58" s="1330"/>
      <c r="UBR58" s="1330"/>
      <c r="UBS58" s="1330"/>
      <c r="UBT58" s="1330"/>
      <c r="UBU58" s="1330"/>
      <c r="UBV58" s="1330"/>
      <c r="UBW58" s="1330"/>
      <c r="UBX58" s="1330"/>
      <c r="UBY58" s="1330"/>
      <c r="UBZ58" s="1330"/>
      <c r="UCA58" s="1330"/>
      <c r="UCB58" s="1330"/>
      <c r="UCC58" s="1330"/>
      <c r="UCD58" s="1330"/>
      <c r="UCE58" s="1330"/>
      <c r="UCF58" s="1330"/>
      <c r="UCG58" s="1330"/>
      <c r="UCH58" s="1330"/>
      <c r="UCI58" s="1330"/>
      <c r="UCJ58" s="1330"/>
      <c r="UCK58" s="1330"/>
      <c r="UCL58" s="1330"/>
      <c r="UCM58" s="1330"/>
      <c r="UCN58" s="1330"/>
      <c r="UCO58" s="1330"/>
      <c r="UCP58" s="1330"/>
      <c r="UCQ58" s="1330"/>
      <c r="UCR58" s="1330"/>
      <c r="UCS58" s="1330"/>
      <c r="UCT58" s="1330"/>
      <c r="UCU58" s="1330"/>
      <c r="UCV58" s="1330"/>
      <c r="UCW58" s="1330"/>
      <c r="UCX58" s="1330"/>
      <c r="UCY58" s="1330"/>
      <c r="UCZ58" s="1330"/>
      <c r="UDA58" s="1330"/>
      <c r="UDB58" s="1330"/>
      <c r="UDC58" s="1330"/>
      <c r="UDD58" s="1330"/>
      <c r="UDE58" s="1330"/>
      <c r="UDF58" s="1330"/>
      <c r="UDG58" s="1330"/>
      <c r="UDH58" s="1330"/>
      <c r="UDI58" s="1330"/>
      <c r="UDJ58" s="1330"/>
      <c r="UDK58" s="1330"/>
      <c r="UDL58" s="1330"/>
      <c r="UDM58" s="1330"/>
      <c r="UDN58" s="1330"/>
      <c r="UDO58" s="1330"/>
      <c r="UDP58" s="1330"/>
      <c r="UDQ58" s="1330"/>
      <c r="UDR58" s="1330"/>
      <c r="UDS58" s="1330"/>
      <c r="UDT58" s="1330"/>
      <c r="UDU58" s="1330"/>
      <c r="UDV58" s="1330"/>
      <c r="UDW58" s="1330"/>
      <c r="UDX58" s="1330"/>
      <c r="UDY58" s="1330"/>
      <c r="UDZ58" s="1330"/>
      <c r="UEA58" s="1330"/>
      <c r="UEB58" s="1330"/>
      <c r="UEC58" s="1330"/>
      <c r="UED58" s="1330"/>
      <c r="UEE58" s="1330"/>
      <c r="UEF58" s="1330"/>
      <c r="UEG58" s="1330"/>
      <c r="UEH58" s="1330"/>
      <c r="UEI58" s="1330"/>
      <c r="UEJ58" s="1330"/>
      <c r="UEK58" s="1330"/>
      <c r="UEL58" s="1330"/>
      <c r="UEM58" s="1330"/>
      <c r="UEN58" s="1330"/>
      <c r="UEO58" s="1330"/>
      <c r="UEP58" s="1330"/>
      <c r="UEQ58" s="1330"/>
      <c r="UER58" s="1330"/>
      <c r="UES58" s="1330"/>
      <c r="UET58" s="1330"/>
      <c r="UEU58" s="1330"/>
      <c r="UEV58" s="1330"/>
      <c r="UEW58" s="1330"/>
      <c r="UEX58" s="1330"/>
      <c r="UEY58" s="1330"/>
      <c r="UEZ58" s="1330"/>
      <c r="UFA58" s="1330"/>
      <c r="UFB58" s="1330"/>
      <c r="UFC58" s="1330"/>
      <c r="UFD58" s="1330"/>
      <c r="UFE58" s="1330"/>
      <c r="UFF58" s="1330"/>
      <c r="UFG58" s="1330"/>
      <c r="UFH58" s="1330"/>
      <c r="UFI58" s="1330"/>
      <c r="UFJ58" s="1330"/>
      <c r="UFK58" s="1330"/>
      <c r="UFL58" s="1330"/>
      <c r="UFM58" s="1330"/>
      <c r="UFN58" s="1330"/>
      <c r="UFO58" s="1330"/>
      <c r="UFP58" s="1330"/>
      <c r="UFQ58" s="1330"/>
      <c r="UFR58" s="1330"/>
      <c r="UFS58" s="1330"/>
      <c r="UFT58" s="1330"/>
      <c r="UFU58" s="1330"/>
      <c r="UFV58" s="1330"/>
      <c r="UFW58" s="1330"/>
      <c r="UFX58" s="1330"/>
      <c r="UFY58" s="1330"/>
      <c r="UFZ58" s="1330"/>
      <c r="UGA58" s="1330"/>
      <c r="UGB58" s="1330"/>
      <c r="UGC58" s="1330"/>
      <c r="UGD58" s="1330"/>
      <c r="UGE58" s="1330"/>
      <c r="UGF58" s="1330"/>
      <c r="UGG58" s="1330"/>
      <c r="UGH58" s="1330"/>
      <c r="UGI58" s="1330"/>
      <c r="UGJ58" s="1330"/>
      <c r="UGK58" s="1330"/>
      <c r="UGL58" s="1330"/>
      <c r="UGM58" s="1330"/>
      <c r="UGN58" s="1330"/>
      <c r="UGO58" s="1330"/>
      <c r="UGP58" s="1330"/>
      <c r="UGQ58" s="1330"/>
      <c r="UGR58" s="1330"/>
      <c r="UGS58" s="1330"/>
      <c r="UGT58" s="1330"/>
      <c r="UGU58" s="1330"/>
      <c r="UGV58" s="1330"/>
      <c r="UGW58" s="1330"/>
      <c r="UGX58" s="1330"/>
      <c r="UGY58" s="1330"/>
      <c r="UGZ58" s="1330"/>
      <c r="UHA58" s="1330"/>
      <c r="UHB58" s="1330"/>
      <c r="UHC58" s="1330"/>
      <c r="UHD58" s="1330"/>
      <c r="UHE58" s="1330"/>
      <c r="UHF58" s="1330"/>
      <c r="UHG58" s="1330"/>
      <c r="UHH58" s="1330"/>
      <c r="UHI58" s="1330"/>
      <c r="UHJ58" s="1330"/>
      <c r="UHK58" s="1330"/>
      <c r="UHL58" s="1330"/>
      <c r="UHM58" s="1330"/>
      <c r="UHN58" s="1330"/>
      <c r="UHO58" s="1330"/>
      <c r="UHP58" s="1330"/>
      <c r="UHQ58" s="1330"/>
      <c r="UHR58" s="1330"/>
      <c r="UHS58" s="1330"/>
      <c r="UHT58" s="1330"/>
      <c r="UHU58" s="1330"/>
      <c r="UHV58" s="1330"/>
      <c r="UHW58" s="1330"/>
      <c r="UHX58" s="1330"/>
      <c r="UHY58" s="1330"/>
      <c r="UHZ58" s="1330"/>
      <c r="UIA58" s="1330"/>
      <c r="UIB58" s="1330"/>
      <c r="UIC58" s="1330"/>
      <c r="UID58" s="1330"/>
      <c r="UIE58" s="1330"/>
      <c r="UIF58" s="1330"/>
      <c r="UIG58" s="1330"/>
      <c r="UIH58" s="1330"/>
      <c r="UII58" s="1330"/>
      <c r="UIJ58" s="1330"/>
      <c r="UIK58" s="1330"/>
      <c r="UIL58" s="1330"/>
      <c r="UIM58" s="1330"/>
      <c r="UIN58" s="1330"/>
      <c r="UIO58" s="1330"/>
      <c r="UIP58" s="1330"/>
      <c r="UIQ58" s="1330"/>
      <c r="UIR58" s="1330"/>
      <c r="UIS58" s="1330"/>
      <c r="UIT58" s="1330"/>
      <c r="UIU58" s="1330"/>
      <c r="UIV58" s="1330"/>
      <c r="UIW58" s="1330"/>
      <c r="UIX58" s="1330"/>
      <c r="UIY58" s="1330"/>
      <c r="UIZ58" s="1330"/>
      <c r="UJA58" s="1330"/>
      <c r="UJB58" s="1330"/>
      <c r="UJC58" s="1330"/>
      <c r="UJD58" s="1330"/>
      <c r="UJE58" s="1330"/>
      <c r="UJF58" s="1330"/>
      <c r="UJG58" s="1330"/>
      <c r="UJH58" s="1330"/>
      <c r="UJI58" s="1330"/>
      <c r="UJJ58" s="1330"/>
      <c r="UJK58" s="1330"/>
      <c r="UJL58" s="1330"/>
      <c r="UJM58" s="1330"/>
      <c r="UJN58" s="1330"/>
      <c r="UJO58" s="1330"/>
      <c r="UJP58" s="1330"/>
      <c r="UJQ58" s="1330"/>
      <c r="UJR58" s="1330"/>
      <c r="UJS58" s="1330"/>
      <c r="UJT58" s="1330"/>
      <c r="UJU58" s="1330"/>
      <c r="UJV58" s="1330"/>
      <c r="UJW58" s="1330"/>
      <c r="UJX58" s="1330"/>
      <c r="UJY58" s="1330"/>
      <c r="UJZ58" s="1330"/>
      <c r="UKA58" s="1330"/>
      <c r="UKB58" s="1330"/>
      <c r="UKC58" s="1330"/>
      <c r="UKD58" s="1330"/>
      <c r="UKE58" s="1330"/>
      <c r="UKF58" s="1330"/>
      <c r="UKG58" s="1330"/>
      <c r="UKH58" s="1330"/>
      <c r="UKI58" s="1330"/>
      <c r="UKJ58" s="1330"/>
      <c r="UKK58" s="1330"/>
      <c r="UKL58" s="1330"/>
      <c r="UKM58" s="1330"/>
      <c r="UKN58" s="1330"/>
      <c r="UKO58" s="1330"/>
      <c r="UKP58" s="1330"/>
      <c r="UKQ58" s="1330"/>
      <c r="UKR58" s="1330"/>
      <c r="UKS58" s="1330"/>
      <c r="UKT58" s="1330"/>
      <c r="UKU58" s="1330"/>
      <c r="UKV58" s="1330"/>
      <c r="UKW58" s="1330"/>
      <c r="UKX58" s="1330"/>
      <c r="UKY58" s="1330"/>
      <c r="UKZ58" s="1330"/>
      <c r="ULA58" s="1330"/>
      <c r="ULB58" s="1330"/>
      <c r="ULC58" s="1330"/>
      <c r="ULD58" s="1330"/>
      <c r="ULE58" s="1330"/>
      <c r="ULF58" s="1330"/>
      <c r="ULG58" s="1330"/>
      <c r="ULH58" s="1330"/>
      <c r="ULI58" s="1330"/>
      <c r="ULJ58" s="1330"/>
      <c r="ULK58" s="1330"/>
      <c r="ULL58" s="1330"/>
      <c r="ULM58" s="1330"/>
      <c r="ULN58" s="1330"/>
      <c r="ULO58" s="1330"/>
      <c r="ULP58" s="1330"/>
      <c r="ULQ58" s="1330"/>
      <c r="ULR58" s="1330"/>
      <c r="ULS58" s="1330"/>
      <c r="ULT58" s="1330"/>
      <c r="ULU58" s="1330"/>
      <c r="ULV58" s="1330"/>
      <c r="ULW58" s="1330"/>
      <c r="ULX58" s="1330"/>
      <c r="ULY58" s="1330"/>
      <c r="ULZ58" s="1330"/>
      <c r="UMA58" s="1330"/>
      <c r="UMB58" s="1330"/>
      <c r="UMC58" s="1330"/>
      <c r="UMD58" s="1330"/>
      <c r="UME58" s="1330"/>
      <c r="UMF58" s="1330"/>
      <c r="UMG58" s="1330"/>
      <c r="UMH58" s="1330"/>
      <c r="UMI58" s="1330"/>
      <c r="UMJ58" s="1330"/>
      <c r="UMK58" s="1330"/>
      <c r="UML58" s="1330"/>
      <c r="UMM58" s="1330"/>
      <c r="UMN58" s="1330"/>
      <c r="UMO58" s="1330"/>
      <c r="UMP58" s="1330"/>
      <c r="UMQ58" s="1330"/>
      <c r="UMR58" s="1330"/>
      <c r="UMS58" s="1330"/>
      <c r="UMT58" s="1330"/>
      <c r="UMU58" s="1330"/>
      <c r="UMV58" s="1330"/>
      <c r="UMW58" s="1330"/>
      <c r="UMX58" s="1330"/>
      <c r="UMY58" s="1330"/>
      <c r="UMZ58" s="1330"/>
      <c r="UNA58" s="1330"/>
      <c r="UNB58" s="1330"/>
      <c r="UNC58" s="1330"/>
      <c r="UND58" s="1330"/>
      <c r="UNE58" s="1330"/>
      <c r="UNF58" s="1330"/>
      <c r="UNG58" s="1330"/>
      <c r="UNH58" s="1330"/>
      <c r="UNI58" s="1330"/>
      <c r="UNJ58" s="1330"/>
      <c r="UNK58" s="1330"/>
      <c r="UNL58" s="1330"/>
      <c r="UNM58" s="1330"/>
      <c r="UNN58" s="1330"/>
      <c r="UNO58" s="1330"/>
      <c r="UNP58" s="1330"/>
      <c r="UNQ58" s="1330"/>
      <c r="UNR58" s="1330"/>
      <c r="UNS58" s="1330"/>
      <c r="UNT58" s="1330"/>
      <c r="UNU58" s="1330"/>
      <c r="UNV58" s="1330"/>
      <c r="UNW58" s="1330"/>
      <c r="UNX58" s="1330"/>
      <c r="UNY58" s="1330"/>
      <c r="UNZ58" s="1330"/>
      <c r="UOA58" s="1330"/>
      <c r="UOB58" s="1330"/>
      <c r="UOC58" s="1330"/>
      <c r="UOD58" s="1330"/>
      <c r="UOE58" s="1330"/>
      <c r="UOF58" s="1330"/>
      <c r="UOG58" s="1330"/>
      <c r="UOH58" s="1330"/>
      <c r="UOI58" s="1330"/>
      <c r="UOJ58" s="1330"/>
      <c r="UOK58" s="1330"/>
      <c r="UOL58" s="1330"/>
      <c r="UOM58" s="1330"/>
      <c r="UON58" s="1330"/>
      <c r="UOO58" s="1330"/>
      <c r="UOP58" s="1330"/>
      <c r="UOQ58" s="1330"/>
      <c r="UOR58" s="1330"/>
      <c r="UOS58" s="1330"/>
      <c r="UOT58" s="1330"/>
      <c r="UOU58" s="1330"/>
      <c r="UOV58" s="1330"/>
      <c r="UOW58" s="1330"/>
      <c r="UOX58" s="1330"/>
      <c r="UOY58" s="1330"/>
      <c r="UOZ58" s="1330"/>
      <c r="UPA58" s="1330"/>
      <c r="UPB58" s="1330"/>
      <c r="UPC58" s="1330"/>
      <c r="UPD58" s="1330"/>
      <c r="UPE58" s="1330"/>
      <c r="UPF58" s="1330"/>
      <c r="UPG58" s="1330"/>
      <c r="UPH58" s="1330"/>
      <c r="UPI58" s="1330"/>
      <c r="UPJ58" s="1330"/>
      <c r="UPK58" s="1330"/>
      <c r="UPL58" s="1330"/>
      <c r="UPM58" s="1330"/>
      <c r="UPN58" s="1330"/>
      <c r="UPO58" s="1330"/>
      <c r="UPP58" s="1330"/>
      <c r="UPQ58" s="1330"/>
      <c r="UPR58" s="1330"/>
      <c r="UPS58" s="1330"/>
      <c r="UPT58" s="1330"/>
      <c r="UPU58" s="1330"/>
      <c r="UPV58" s="1330"/>
      <c r="UPW58" s="1330"/>
      <c r="UPX58" s="1330"/>
      <c r="UPY58" s="1330"/>
      <c r="UPZ58" s="1330"/>
      <c r="UQA58" s="1330"/>
      <c r="UQB58" s="1330"/>
      <c r="UQC58" s="1330"/>
      <c r="UQD58" s="1330"/>
      <c r="UQE58" s="1330"/>
      <c r="UQF58" s="1330"/>
      <c r="UQG58" s="1330"/>
      <c r="UQH58" s="1330"/>
      <c r="UQI58" s="1330"/>
      <c r="UQJ58" s="1330"/>
      <c r="UQK58" s="1330"/>
      <c r="UQL58" s="1330"/>
      <c r="UQM58" s="1330"/>
      <c r="UQN58" s="1330"/>
      <c r="UQO58" s="1330"/>
      <c r="UQP58" s="1330"/>
      <c r="UQQ58" s="1330"/>
      <c r="UQR58" s="1330"/>
      <c r="UQS58" s="1330"/>
      <c r="UQT58" s="1330"/>
      <c r="UQU58" s="1330"/>
      <c r="UQV58" s="1330"/>
      <c r="UQW58" s="1330"/>
      <c r="UQX58" s="1330"/>
      <c r="UQY58" s="1330"/>
      <c r="UQZ58" s="1330"/>
      <c r="URA58" s="1330"/>
      <c r="URB58" s="1330"/>
      <c r="URC58" s="1330"/>
      <c r="URD58" s="1330"/>
      <c r="URE58" s="1330"/>
      <c r="URF58" s="1330"/>
      <c r="URG58" s="1330"/>
      <c r="URH58" s="1330"/>
      <c r="URI58" s="1330"/>
      <c r="URJ58" s="1330"/>
      <c r="URK58" s="1330"/>
      <c r="URL58" s="1330"/>
      <c r="URM58" s="1330"/>
      <c r="URN58" s="1330"/>
      <c r="URO58" s="1330"/>
      <c r="URP58" s="1330"/>
      <c r="URQ58" s="1330"/>
      <c r="URR58" s="1330"/>
      <c r="URS58" s="1330"/>
      <c r="URT58" s="1330"/>
      <c r="URU58" s="1330"/>
      <c r="URV58" s="1330"/>
      <c r="URW58" s="1330"/>
      <c r="URX58" s="1330"/>
      <c r="URY58" s="1330"/>
      <c r="URZ58" s="1330"/>
      <c r="USA58" s="1330"/>
      <c r="USB58" s="1330"/>
      <c r="USC58" s="1330"/>
      <c r="USD58" s="1330"/>
      <c r="USE58" s="1330"/>
      <c r="USF58" s="1330"/>
      <c r="USG58" s="1330"/>
      <c r="USH58" s="1330"/>
      <c r="USI58" s="1330"/>
      <c r="USJ58" s="1330"/>
      <c r="USK58" s="1330"/>
      <c r="USL58" s="1330"/>
      <c r="USM58" s="1330"/>
      <c r="USN58" s="1330"/>
      <c r="USO58" s="1330"/>
      <c r="USP58" s="1330"/>
      <c r="USQ58" s="1330"/>
      <c r="USR58" s="1330"/>
      <c r="USS58" s="1330"/>
      <c r="UST58" s="1330"/>
      <c r="USU58" s="1330"/>
      <c r="USV58" s="1330"/>
      <c r="USW58" s="1330"/>
      <c r="USX58" s="1330"/>
      <c r="USY58" s="1330"/>
      <c r="USZ58" s="1330"/>
      <c r="UTA58" s="1330"/>
      <c r="UTB58" s="1330"/>
      <c r="UTC58" s="1330"/>
      <c r="UTD58" s="1330"/>
      <c r="UTE58" s="1330"/>
      <c r="UTF58" s="1330"/>
      <c r="UTG58" s="1330"/>
      <c r="UTH58" s="1330"/>
      <c r="UTI58" s="1330"/>
      <c r="UTJ58" s="1330"/>
      <c r="UTK58" s="1330"/>
      <c r="UTL58" s="1330"/>
      <c r="UTM58" s="1330"/>
      <c r="UTN58" s="1330"/>
      <c r="UTO58" s="1330"/>
      <c r="UTP58" s="1330"/>
      <c r="UTQ58" s="1330"/>
      <c r="UTR58" s="1330"/>
      <c r="UTS58" s="1330"/>
      <c r="UTT58" s="1330"/>
      <c r="UTU58" s="1330"/>
      <c r="UTV58" s="1330"/>
      <c r="UTW58" s="1330"/>
      <c r="UTX58" s="1330"/>
      <c r="UTY58" s="1330"/>
      <c r="UTZ58" s="1330"/>
      <c r="UUA58" s="1330"/>
      <c r="UUB58" s="1330"/>
      <c r="UUC58" s="1330"/>
      <c r="UUD58" s="1330"/>
      <c r="UUE58" s="1330"/>
      <c r="UUF58" s="1330"/>
      <c r="UUG58" s="1330"/>
      <c r="UUH58" s="1330"/>
      <c r="UUI58" s="1330"/>
      <c r="UUJ58" s="1330"/>
      <c r="UUK58" s="1330"/>
      <c r="UUL58" s="1330"/>
      <c r="UUM58" s="1330"/>
      <c r="UUN58" s="1330"/>
      <c r="UUO58" s="1330"/>
      <c r="UUP58" s="1330"/>
      <c r="UUQ58" s="1330"/>
      <c r="UUR58" s="1330"/>
      <c r="UUS58" s="1330"/>
      <c r="UUT58" s="1330"/>
      <c r="UUU58" s="1330"/>
      <c r="UUV58" s="1330"/>
      <c r="UUW58" s="1330"/>
      <c r="UUX58" s="1330"/>
      <c r="UUY58" s="1330"/>
      <c r="UUZ58" s="1330"/>
      <c r="UVA58" s="1330"/>
      <c r="UVB58" s="1330"/>
      <c r="UVC58" s="1330"/>
      <c r="UVD58" s="1330"/>
      <c r="UVE58" s="1330"/>
      <c r="UVF58" s="1330"/>
      <c r="UVG58" s="1330"/>
      <c r="UVH58" s="1330"/>
      <c r="UVI58" s="1330"/>
      <c r="UVJ58" s="1330"/>
      <c r="UVK58" s="1330"/>
      <c r="UVL58" s="1330"/>
      <c r="UVM58" s="1330"/>
      <c r="UVN58" s="1330"/>
      <c r="UVO58" s="1330"/>
      <c r="UVP58" s="1330"/>
      <c r="UVQ58" s="1330"/>
      <c r="UVR58" s="1330"/>
      <c r="UVS58" s="1330"/>
      <c r="UVT58" s="1330"/>
      <c r="UVU58" s="1330"/>
      <c r="UVV58" s="1330"/>
      <c r="UVW58" s="1330"/>
      <c r="UVX58" s="1330"/>
      <c r="UVY58" s="1330"/>
      <c r="UVZ58" s="1330"/>
      <c r="UWA58" s="1330"/>
      <c r="UWB58" s="1330"/>
      <c r="UWC58" s="1330"/>
      <c r="UWD58" s="1330"/>
      <c r="UWE58" s="1330"/>
      <c r="UWF58" s="1330"/>
      <c r="UWG58" s="1330"/>
      <c r="UWH58" s="1330"/>
      <c r="UWI58" s="1330"/>
      <c r="UWJ58" s="1330"/>
      <c r="UWK58" s="1330"/>
      <c r="UWL58" s="1330"/>
      <c r="UWM58" s="1330"/>
      <c r="UWN58" s="1330"/>
      <c r="UWO58" s="1330"/>
      <c r="UWP58" s="1330"/>
      <c r="UWQ58" s="1330"/>
      <c r="UWR58" s="1330"/>
      <c r="UWS58" s="1330"/>
      <c r="UWT58" s="1330"/>
      <c r="UWU58" s="1330"/>
      <c r="UWV58" s="1330"/>
      <c r="UWW58" s="1330"/>
      <c r="UWX58" s="1330"/>
      <c r="UWY58" s="1330"/>
      <c r="UWZ58" s="1330"/>
      <c r="UXA58" s="1330"/>
      <c r="UXB58" s="1330"/>
      <c r="UXC58" s="1330"/>
      <c r="UXD58" s="1330"/>
      <c r="UXE58" s="1330"/>
      <c r="UXF58" s="1330"/>
      <c r="UXG58" s="1330"/>
      <c r="UXH58" s="1330"/>
      <c r="UXI58" s="1330"/>
      <c r="UXJ58" s="1330"/>
      <c r="UXK58" s="1330"/>
      <c r="UXL58" s="1330"/>
      <c r="UXM58" s="1330"/>
      <c r="UXN58" s="1330"/>
      <c r="UXO58" s="1330"/>
      <c r="UXP58" s="1330"/>
      <c r="UXQ58" s="1330"/>
      <c r="UXR58" s="1330"/>
      <c r="UXS58" s="1330"/>
      <c r="UXT58" s="1330"/>
      <c r="UXU58" s="1330"/>
      <c r="UXV58" s="1330"/>
      <c r="UXW58" s="1330"/>
      <c r="UXX58" s="1330"/>
      <c r="UXY58" s="1330"/>
      <c r="UXZ58" s="1330"/>
      <c r="UYA58" s="1330"/>
      <c r="UYB58" s="1330"/>
      <c r="UYC58" s="1330"/>
      <c r="UYD58" s="1330"/>
      <c r="UYE58" s="1330"/>
      <c r="UYF58" s="1330"/>
      <c r="UYG58" s="1330"/>
      <c r="UYH58" s="1330"/>
      <c r="UYI58" s="1330"/>
      <c r="UYJ58" s="1330"/>
      <c r="UYK58" s="1330"/>
      <c r="UYL58" s="1330"/>
      <c r="UYM58" s="1330"/>
      <c r="UYN58" s="1330"/>
      <c r="UYO58" s="1330"/>
      <c r="UYP58" s="1330"/>
      <c r="UYQ58" s="1330"/>
      <c r="UYR58" s="1330"/>
      <c r="UYS58" s="1330"/>
      <c r="UYT58" s="1330"/>
      <c r="UYU58" s="1330"/>
      <c r="UYV58" s="1330"/>
      <c r="UYW58" s="1330"/>
      <c r="UYX58" s="1330"/>
      <c r="UYY58" s="1330"/>
      <c r="UYZ58" s="1330"/>
      <c r="UZA58" s="1330"/>
      <c r="UZB58" s="1330"/>
      <c r="UZC58" s="1330"/>
      <c r="UZD58" s="1330"/>
      <c r="UZE58" s="1330"/>
      <c r="UZF58" s="1330"/>
      <c r="UZG58" s="1330"/>
      <c r="UZH58" s="1330"/>
      <c r="UZI58" s="1330"/>
      <c r="UZJ58" s="1330"/>
      <c r="UZK58" s="1330"/>
      <c r="UZL58" s="1330"/>
      <c r="UZM58" s="1330"/>
      <c r="UZN58" s="1330"/>
      <c r="UZO58" s="1330"/>
      <c r="UZP58" s="1330"/>
      <c r="UZQ58" s="1330"/>
      <c r="UZR58" s="1330"/>
      <c r="UZS58" s="1330"/>
      <c r="UZT58" s="1330"/>
      <c r="UZU58" s="1330"/>
      <c r="UZV58" s="1330"/>
      <c r="UZW58" s="1330"/>
      <c r="UZX58" s="1330"/>
      <c r="UZY58" s="1330"/>
      <c r="UZZ58" s="1330"/>
      <c r="VAA58" s="1330"/>
      <c r="VAB58" s="1330"/>
      <c r="VAC58" s="1330"/>
      <c r="VAD58" s="1330"/>
      <c r="VAE58" s="1330"/>
      <c r="VAF58" s="1330"/>
      <c r="VAG58" s="1330"/>
      <c r="VAH58" s="1330"/>
      <c r="VAI58" s="1330"/>
      <c r="VAJ58" s="1330"/>
      <c r="VAK58" s="1330"/>
      <c r="VAL58" s="1330"/>
      <c r="VAM58" s="1330"/>
      <c r="VAN58" s="1330"/>
      <c r="VAO58" s="1330"/>
      <c r="VAP58" s="1330"/>
      <c r="VAQ58" s="1330"/>
      <c r="VAR58" s="1330"/>
      <c r="VAS58" s="1330"/>
      <c r="VAT58" s="1330"/>
      <c r="VAU58" s="1330"/>
      <c r="VAV58" s="1330"/>
      <c r="VAW58" s="1330"/>
      <c r="VAX58" s="1330"/>
      <c r="VAY58" s="1330"/>
      <c r="VAZ58" s="1330"/>
      <c r="VBA58" s="1330"/>
      <c r="VBB58" s="1330"/>
      <c r="VBC58" s="1330"/>
      <c r="VBD58" s="1330"/>
      <c r="VBE58" s="1330"/>
      <c r="VBF58" s="1330"/>
      <c r="VBG58" s="1330"/>
      <c r="VBH58" s="1330"/>
      <c r="VBI58" s="1330"/>
      <c r="VBJ58" s="1330"/>
      <c r="VBK58" s="1330"/>
      <c r="VBL58" s="1330"/>
      <c r="VBM58" s="1330"/>
      <c r="VBN58" s="1330"/>
      <c r="VBO58" s="1330"/>
      <c r="VBP58" s="1330"/>
      <c r="VBQ58" s="1330"/>
      <c r="VBR58" s="1330"/>
      <c r="VBS58" s="1330"/>
      <c r="VBT58" s="1330"/>
      <c r="VBU58" s="1330"/>
      <c r="VBV58" s="1330"/>
      <c r="VBW58" s="1330"/>
      <c r="VBX58" s="1330"/>
      <c r="VBY58" s="1330"/>
      <c r="VBZ58" s="1330"/>
      <c r="VCA58" s="1330"/>
      <c r="VCB58" s="1330"/>
      <c r="VCC58" s="1330"/>
      <c r="VCD58" s="1330"/>
      <c r="VCE58" s="1330"/>
      <c r="VCF58" s="1330"/>
      <c r="VCG58" s="1330"/>
      <c r="VCH58" s="1330"/>
      <c r="VCI58" s="1330"/>
      <c r="VCJ58" s="1330"/>
      <c r="VCK58" s="1330"/>
      <c r="VCL58" s="1330"/>
      <c r="VCM58" s="1330"/>
      <c r="VCN58" s="1330"/>
      <c r="VCO58" s="1330"/>
      <c r="VCP58" s="1330"/>
      <c r="VCQ58" s="1330"/>
      <c r="VCR58" s="1330"/>
      <c r="VCS58" s="1330"/>
      <c r="VCT58" s="1330"/>
      <c r="VCU58" s="1330"/>
      <c r="VCV58" s="1330"/>
      <c r="VCW58" s="1330"/>
      <c r="VCX58" s="1330"/>
      <c r="VCY58" s="1330"/>
      <c r="VCZ58" s="1330"/>
      <c r="VDA58" s="1330"/>
      <c r="VDB58" s="1330"/>
      <c r="VDC58" s="1330"/>
      <c r="VDD58" s="1330"/>
      <c r="VDE58" s="1330"/>
      <c r="VDF58" s="1330"/>
      <c r="VDG58" s="1330"/>
      <c r="VDH58" s="1330"/>
      <c r="VDI58" s="1330"/>
      <c r="VDJ58" s="1330"/>
      <c r="VDK58" s="1330"/>
      <c r="VDL58" s="1330"/>
      <c r="VDM58" s="1330"/>
      <c r="VDN58" s="1330"/>
      <c r="VDO58" s="1330"/>
      <c r="VDP58" s="1330"/>
      <c r="VDQ58" s="1330"/>
      <c r="VDR58" s="1330"/>
      <c r="VDS58" s="1330"/>
      <c r="VDT58" s="1330"/>
      <c r="VDU58" s="1330"/>
      <c r="VDV58" s="1330"/>
      <c r="VDW58" s="1330"/>
      <c r="VDX58" s="1330"/>
      <c r="VDY58" s="1330"/>
      <c r="VDZ58" s="1330"/>
      <c r="VEA58" s="1330"/>
      <c r="VEB58" s="1330"/>
      <c r="VEC58" s="1330"/>
      <c r="VED58" s="1330"/>
      <c r="VEE58" s="1330"/>
      <c r="VEF58" s="1330"/>
      <c r="VEG58" s="1330"/>
      <c r="VEH58" s="1330"/>
      <c r="VEI58" s="1330"/>
      <c r="VEJ58" s="1330"/>
      <c r="VEK58" s="1330"/>
      <c r="VEL58" s="1330"/>
      <c r="VEM58" s="1330"/>
      <c r="VEN58" s="1330"/>
      <c r="VEO58" s="1330"/>
      <c r="VEP58" s="1330"/>
      <c r="VEQ58" s="1330"/>
      <c r="VER58" s="1330"/>
      <c r="VES58" s="1330"/>
      <c r="VET58" s="1330"/>
      <c r="VEU58" s="1330"/>
      <c r="VEV58" s="1330"/>
      <c r="VEW58" s="1330"/>
      <c r="VEX58" s="1330"/>
      <c r="VEY58" s="1330"/>
      <c r="VEZ58" s="1330"/>
      <c r="VFA58" s="1330"/>
      <c r="VFB58" s="1330"/>
      <c r="VFC58" s="1330"/>
      <c r="VFD58" s="1330"/>
      <c r="VFE58" s="1330"/>
      <c r="VFF58" s="1330"/>
      <c r="VFG58" s="1330"/>
      <c r="VFH58" s="1330"/>
      <c r="VFI58" s="1330"/>
      <c r="VFJ58" s="1330"/>
      <c r="VFK58" s="1330"/>
      <c r="VFL58" s="1330"/>
      <c r="VFM58" s="1330"/>
      <c r="VFN58" s="1330"/>
      <c r="VFO58" s="1330"/>
      <c r="VFP58" s="1330"/>
      <c r="VFQ58" s="1330"/>
      <c r="VFR58" s="1330"/>
      <c r="VFS58" s="1330"/>
      <c r="VFT58" s="1330"/>
      <c r="VFU58" s="1330"/>
      <c r="VFV58" s="1330"/>
      <c r="VFW58" s="1330"/>
      <c r="VFX58" s="1330"/>
      <c r="VFY58" s="1330"/>
      <c r="VFZ58" s="1330"/>
      <c r="VGA58" s="1330"/>
      <c r="VGB58" s="1330"/>
      <c r="VGC58" s="1330"/>
      <c r="VGD58" s="1330"/>
      <c r="VGE58" s="1330"/>
      <c r="VGF58" s="1330"/>
      <c r="VGG58" s="1330"/>
      <c r="VGH58" s="1330"/>
      <c r="VGI58" s="1330"/>
      <c r="VGJ58" s="1330"/>
      <c r="VGK58" s="1330"/>
      <c r="VGL58" s="1330"/>
      <c r="VGM58" s="1330"/>
      <c r="VGN58" s="1330"/>
      <c r="VGO58" s="1330"/>
      <c r="VGP58" s="1330"/>
      <c r="VGQ58" s="1330"/>
      <c r="VGR58" s="1330"/>
      <c r="VGS58" s="1330"/>
      <c r="VGT58" s="1330"/>
      <c r="VGU58" s="1330"/>
      <c r="VGV58" s="1330"/>
      <c r="VGW58" s="1330"/>
      <c r="VGX58" s="1330"/>
      <c r="VGY58" s="1330"/>
      <c r="VGZ58" s="1330"/>
      <c r="VHA58" s="1330"/>
      <c r="VHB58" s="1330"/>
      <c r="VHC58" s="1330"/>
      <c r="VHD58" s="1330"/>
      <c r="VHE58" s="1330"/>
      <c r="VHF58" s="1330"/>
      <c r="VHG58" s="1330"/>
      <c r="VHH58" s="1330"/>
      <c r="VHI58" s="1330"/>
      <c r="VHJ58" s="1330"/>
      <c r="VHK58" s="1330"/>
      <c r="VHL58" s="1330"/>
      <c r="VHM58" s="1330"/>
      <c r="VHN58" s="1330"/>
      <c r="VHO58" s="1330"/>
      <c r="VHP58" s="1330"/>
      <c r="VHQ58" s="1330"/>
      <c r="VHR58" s="1330"/>
      <c r="VHS58" s="1330"/>
      <c r="VHT58" s="1330"/>
      <c r="VHU58" s="1330"/>
      <c r="VHV58" s="1330"/>
      <c r="VHW58" s="1330"/>
      <c r="VHX58" s="1330"/>
      <c r="VHY58" s="1330"/>
      <c r="VHZ58" s="1330"/>
      <c r="VIA58" s="1330"/>
      <c r="VIB58" s="1330"/>
      <c r="VIC58" s="1330"/>
      <c r="VID58" s="1330"/>
      <c r="VIE58" s="1330"/>
      <c r="VIF58" s="1330"/>
      <c r="VIG58" s="1330"/>
      <c r="VIH58" s="1330"/>
      <c r="VII58" s="1330"/>
      <c r="VIJ58" s="1330"/>
      <c r="VIK58" s="1330"/>
      <c r="VIL58" s="1330"/>
      <c r="VIM58" s="1330"/>
      <c r="VIN58" s="1330"/>
      <c r="VIO58" s="1330"/>
      <c r="VIP58" s="1330"/>
      <c r="VIQ58" s="1330"/>
      <c r="VIR58" s="1330"/>
      <c r="VIS58" s="1330"/>
      <c r="VIT58" s="1330"/>
      <c r="VIU58" s="1330"/>
      <c r="VIV58" s="1330"/>
      <c r="VIW58" s="1330"/>
      <c r="VIX58" s="1330"/>
      <c r="VIY58" s="1330"/>
      <c r="VIZ58" s="1330"/>
      <c r="VJA58" s="1330"/>
      <c r="VJB58" s="1330"/>
      <c r="VJC58" s="1330"/>
      <c r="VJD58" s="1330"/>
      <c r="VJE58" s="1330"/>
      <c r="VJF58" s="1330"/>
      <c r="VJG58" s="1330"/>
      <c r="VJH58" s="1330"/>
      <c r="VJI58" s="1330"/>
      <c r="VJJ58" s="1330"/>
      <c r="VJK58" s="1330"/>
      <c r="VJL58" s="1330"/>
      <c r="VJM58" s="1330"/>
      <c r="VJN58" s="1330"/>
      <c r="VJO58" s="1330"/>
      <c r="VJP58" s="1330"/>
      <c r="VJQ58" s="1330"/>
      <c r="VJR58" s="1330"/>
      <c r="VJS58" s="1330"/>
      <c r="VJT58" s="1330"/>
      <c r="VJU58" s="1330"/>
      <c r="VJV58" s="1330"/>
      <c r="VJW58" s="1330"/>
      <c r="VJX58" s="1330"/>
      <c r="VJY58" s="1330"/>
      <c r="VJZ58" s="1330"/>
      <c r="VKA58" s="1330"/>
      <c r="VKB58" s="1330"/>
      <c r="VKC58" s="1330"/>
      <c r="VKD58" s="1330"/>
      <c r="VKE58" s="1330"/>
      <c r="VKF58" s="1330"/>
      <c r="VKG58" s="1330"/>
      <c r="VKH58" s="1330"/>
      <c r="VKI58" s="1330"/>
      <c r="VKJ58" s="1330"/>
      <c r="VKK58" s="1330"/>
      <c r="VKL58" s="1330"/>
      <c r="VKM58" s="1330"/>
      <c r="VKN58" s="1330"/>
      <c r="VKO58" s="1330"/>
      <c r="VKP58" s="1330"/>
      <c r="VKQ58" s="1330"/>
      <c r="VKR58" s="1330"/>
      <c r="VKS58" s="1330"/>
      <c r="VKT58" s="1330"/>
      <c r="VKU58" s="1330"/>
      <c r="VKV58" s="1330"/>
      <c r="VKW58" s="1330"/>
      <c r="VKX58" s="1330"/>
      <c r="VKY58" s="1330"/>
      <c r="VKZ58" s="1330"/>
      <c r="VLA58" s="1330"/>
      <c r="VLB58" s="1330"/>
      <c r="VLC58" s="1330"/>
      <c r="VLD58" s="1330"/>
      <c r="VLE58" s="1330"/>
      <c r="VLF58" s="1330"/>
      <c r="VLG58" s="1330"/>
      <c r="VLH58" s="1330"/>
      <c r="VLI58" s="1330"/>
      <c r="VLJ58" s="1330"/>
      <c r="VLK58" s="1330"/>
      <c r="VLL58" s="1330"/>
      <c r="VLM58" s="1330"/>
      <c r="VLN58" s="1330"/>
      <c r="VLO58" s="1330"/>
      <c r="VLP58" s="1330"/>
      <c r="VLQ58" s="1330"/>
      <c r="VLR58" s="1330"/>
      <c r="VLS58" s="1330"/>
      <c r="VLT58" s="1330"/>
      <c r="VLU58" s="1330"/>
      <c r="VLV58" s="1330"/>
      <c r="VLW58" s="1330"/>
      <c r="VLX58" s="1330"/>
      <c r="VLY58" s="1330"/>
      <c r="VLZ58" s="1330"/>
      <c r="VMA58" s="1330"/>
      <c r="VMB58" s="1330"/>
      <c r="VMC58" s="1330"/>
      <c r="VMD58" s="1330"/>
      <c r="VME58" s="1330"/>
      <c r="VMF58" s="1330"/>
      <c r="VMG58" s="1330"/>
      <c r="VMH58" s="1330"/>
      <c r="VMI58" s="1330"/>
      <c r="VMJ58" s="1330"/>
      <c r="VMK58" s="1330"/>
      <c r="VML58" s="1330"/>
      <c r="VMM58" s="1330"/>
      <c r="VMN58" s="1330"/>
      <c r="VMO58" s="1330"/>
      <c r="VMP58" s="1330"/>
      <c r="VMQ58" s="1330"/>
      <c r="VMR58" s="1330"/>
      <c r="VMS58" s="1330"/>
      <c r="VMT58" s="1330"/>
      <c r="VMU58" s="1330"/>
      <c r="VMV58" s="1330"/>
      <c r="VMW58" s="1330"/>
      <c r="VMX58" s="1330"/>
      <c r="VMY58" s="1330"/>
      <c r="VMZ58" s="1330"/>
      <c r="VNA58" s="1330"/>
      <c r="VNB58" s="1330"/>
      <c r="VNC58" s="1330"/>
      <c r="VND58" s="1330"/>
      <c r="VNE58" s="1330"/>
      <c r="VNF58" s="1330"/>
      <c r="VNG58" s="1330"/>
      <c r="VNH58" s="1330"/>
      <c r="VNI58" s="1330"/>
      <c r="VNJ58" s="1330"/>
      <c r="VNK58" s="1330"/>
      <c r="VNL58" s="1330"/>
      <c r="VNM58" s="1330"/>
      <c r="VNN58" s="1330"/>
      <c r="VNO58" s="1330"/>
      <c r="VNP58" s="1330"/>
      <c r="VNQ58" s="1330"/>
      <c r="VNR58" s="1330"/>
      <c r="VNS58" s="1330"/>
      <c r="VNT58" s="1330"/>
      <c r="VNU58" s="1330"/>
      <c r="VNV58" s="1330"/>
      <c r="VNW58" s="1330"/>
      <c r="VNX58" s="1330"/>
      <c r="VNY58" s="1330"/>
      <c r="VNZ58" s="1330"/>
      <c r="VOA58" s="1330"/>
      <c r="VOB58" s="1330"/>
      <c r="VOC58" s="1330"/>
      <c r="VOD58" s="1330"/>
      <c r="VOE58" s="1330"/>
      <c r="VOF58" s="1330"/>
      <c r="VOG58" s="1330"/>
      <c r="VOH58" s="1330"/>
      <c r="VOI58" s="1330"/>
      <c r="VOJ58" s="1330"/>
      <c r="VOK58" s="1330"/>
      <c r="VOL58" s="1330"/>
      <c r="VOM58" s="1330"/>
      <c r="VON58" s="1330"/>
      <c r="VOO58" s="1330"/>
      <c r="VOP58" s="1330"/>
      <c r="VOQ58" s="1330"/>
      <c r="VOR58" s="1330"/>
      <c r="VOS58" s="1330"/>
      <c r="VOT58" s="1330"/>
      <c r="VOU58" s="1330"/>
      <c r="VOV58" s="1330"/>
      <c r="VOW58" s="1330"/>
      <c r="VOX58" s="1330"/>
      <c r="VOY58" s="1330"/>
      <c r="VOZ58" s="1330"/>
      <c r="VPA58" s="1330"/>
      <c r="VPB58" s="1330"/>
      <c r="VPC58" s="1330"/>
      <c r="VPD58" s="1330"/>
      <c r="VPE58" s="1330"/>
      <c r="VPF58" s="1330"/>
      <c r="VPG58" s="1330"/>
      <c r="VPH58" s="1330"/>
      <c r="VPI58" s="1330"/>
      <c r="VPJ58" s="1330"/>
      <c r="VPK58" s="1330"/>
      <c r="VPL58" s="1330"/>
      <c r="VPM58" s="1330"/>
      <c r="VPN58" s="1330"/>
      <c r="VPO58" s="1330"/>
      <c r="VPP58" s="1330"/>
      <c r="VPQ58" s="1330"/>
      <c r="VPR58" s="1330"/>
      <c r="VPS58" s="1330"/>
      <c r="VPT58" s="1330"/>
      <c r="VPU58" s="1330"/>
      <c r="VPV58" s="1330"/>
      <c r="VPW58" s="1330"/>
      <c r="VPX58" s="1330"/>
      <c r="VPY58" s="1330"/>
      <c r="VPZ58" s="1330"/>
      <c r="VQA58" s="1330"/>
      <c r="VQB58" s="1330"/>
      <c r="VQC58" s="1330"/>
      <c r="VQD58" s="1330"/>
      <c r="VQE58" s="1330"/>
      <c r="VQF58" s="1330"/>
      <c r="VQG58" s="1330"/>
      <c r="VQH58" s="1330"/>
      <c r="VQI58" s="1330"/>
      <c r="VQJ58" s="1330"/>
      <c r="VQK58" s="1330"/>
      <c r="VQL58" s="1330"/>
      <c r="VQM58" s="1330"/>
      <c r="VQN58" s="1330"/>
      <c r="VQO58" s="1330"/>
      <c r="VQP58" s="1330"/>
      <c r="VQQ58" s="1330"/>
      <c r="VQR58" s="1330"/>
      <c r="VQS58" s="1330"/>
      <c r="VQT58" s="1330"/>
      <c r="VQU58" s="1330"/>
      <c r="VQV58" s="1330"/>
      <c r="VQW58" s="1330"/>
      <c r="VQX58" s="1330"/>
      <c r="VQY58" s="1330"/>
      <c r="VQZ58" s="1330"/>
      <c r="VRA58" s="1330"/>
      <c r="VRB58" s="1330"/>
      <c r="VRC58" s="1330"/>
      <c r="VRD58" s="1330"/>
      <c r="VRE58" s="1330"/>
      <c r="VRF58" s="1330"/>
      <c r="VRG58" s="1330"/>
      <c r="VRH58" s="1330"/>
      <c r="VRI58" s="1330"/>
      <c r="VRJ58" s="1330"/>
      <c r="VRK58" s="1330"/>
      <c r="VRL58" s="1330"/>
      <c r="VRM58" s="1330"/>
      <c r="VRN58" s="1330"/>
      <c r="VRO58" s="1330"/>
      <c r="VRP58" s="1330"/>
      <c r="VRQ58" s="1330"/>
      <c r="VRR58" s="1330"/>
      <c r="VRS58" s="1330"/>
      <c r="VRT58" s="1330"/>
      <c r="VRU58" s="1330"/>
      <c r="VRV58" s="1330"/>
      <c r="VRW58" s="1330"/>
      <c r="VRX58" s="1330"/>
      <c r="VRY58" s="1330"/>
      <c r="VRZ58" s="1330"/>
      <c r="VSA58" s="1330"/>
      <c r="VSB58" s="1330"/>
      <c r="VSC58" s="1330"/>
      <c r="VSD58" s="1330"/>
      <c r="VSE58" s="1330"/>
      <c r="VSF58" s="1330"/>
      <c r="VSG58" s="1330"/>
      <c r="VSH58" s="1330"/>
      <c r="VSI58" s="1330"/>
      <c r="VSJ58" s="1330"/>
      <c r="VSK58" s="1330"/>
      <c r="VSL58" s="1330"/>
      <c r="VSM58" s="1330"/>
      <c r="VSN58" s="1330"/>
      <c r="VSO58" s="1330"/>
      <c r="VSP58" s="1330"/>
      <c r="VSQ58" s="1330"/>
      <c r="VSR58" s="1330"/>
      <c r="VSS58" s="1330"/>
      <c r="VST58" s="1330"/>
      <c r="VSU58" s="1330"/>
      <c r="VSV58" s="1330"/>
      <c r="VSW58" s="1330"/>
      <c r="VSX58" s="1330"/>
      <c r="VSY58" s="1330"/>
      <c r="VSZ58" s="1330"/>
      <c r="VTA58" s="1330"/>
      <c r="VTB58" s="1330"/>
      <c r="VTC58" s="1330"/>
      <c r="VTD58" s="1330"/>
      <c r="VTE58" s="1330"/>
      <c r="VTF58" s="1330"/>
      <c r="VTG58" s="1330"/>
      <c r="VTH58" s="1330"/>
      <c r="VTI58" s="1330"/>
      <c r="VTJ58" s="1330"/>
      <c r="VTK58" s="1330"/>
      <c r="VTL58" s="1330"/>
      <c r="VTM58" s="1330"/>
      <c r="VTN58" s="1330"/>
      <c r="VTO58" s="1330"/>
      <c r="VTP58" s="1330"/>
      <c r="VTQ58" s="1330"/>
      <c r="VTR58" s="1330"/>
      <c r="VTS58" s="1330"/>
      <c r="VTT58" s="1330"/>
      <c r="VTU58" s="1330"/>
      <c r="VTV58" s="1330"/>
      <c r="VTW58" s="1330"/>
      <c r="VTX58" s="1330"/>
      <c r="VTY58" s="1330"/>
      <c r="VTZ58" s="1330"/>
      <c r="VUA58" s="1330"/>
      <c r="VUB58" s="1330"/>
      <c r="VUC58" s="1330"/>
      <c r="VUD58" s="1330"/>
      <c r="VUE58" s="1330"/>
      <c r="VUF58" s="1330"/>
      <c r="VUG58" s="1330"/>
      <c r="VUH58" s="1330"/>
      <c r="VUI58" s="1330"/>
      <c r="VUJ58" s="1330"/>
      <c r="VUK58" s="1330"/>
      <c r="VUL58" s="1330"/>
      <c r="VUM58" s="1330"/>
      <c r="VUN58" s="1330"/>
      <c r="VUO58" s="1330"/>
      <c r="VUP58" s="1330"/>
      <c r="VUQ58" s="1330"/>
      <c r="VUR58" s="1330"/>
      <c r="VUS58" s="1330"/>
      <c r="VUT58" s="1330"/>
      <c r="VUU58" s="1330"/>
      <c r="VUV58" s="1330"/>
      <c r="VUW58" s="1330"/>
      <c r="VUX58" s="1330"/>
      <c r="VUY58" s="1330"/>
      <c r="VUZ58" s="1330"/>
      <c r="VVA58" s="1330"/>
      <c r="VVB58" s="1330"/>
      <c r="VVC58" s="1330"/>
      <c r="VVD58" s="1330"/>
      <c r="VVE58" s="1330"/>
      <c r="VVF58" s="1330"/>
      <c r="VVG58" s="1330"/>
      <c r="VVH58" s="1330"/>
      <c r="VVI58" s="1330"/>
      <c r="VVJ58" s="1330"/>
      <c r="VVK58" s="1330"/>
      <c r="VVL58" s="1330"/>
      <c r="VVM58" s="1330"/>
      <c r="VVN58" s="1330"/>
      <c r="VVO58" s="1330"/>
      <c r="VVP58" s="1330"/>
      <c r="VVQ58" s="1330"/>
      <c r="VVR58" s="1330"/>
      <c r="VVS58" s="1330"/>
      <c r="VVT58" s="1330"/>
      <c r="VVU58" s="1330"/>
      <c r="VVV58" s="1330"/>
      <c r="VVW58" s="1330"/>
      <c r="VVX58" s="1330"/>
      <c r="VVY58" s="1330"/>
      <c r="VVZ58" s="1330"/>
      <c r="VWA58" s="1330"/>
      <c r="VWB58" s="1330"/>
      <c r="VWC58" s="1330"/>
      <c r="VWD58" s="1330"/>
      <c r="VWE58" s="1330"/>
      <c r="VWF58" s="1330"/>
      <c r="VWG58" s="1330"/>
      <c r="VWH58" s="1330"/>
      <c r="VWI58" s="1330"/>
      <c r="VWJ58" s="1330"/>
      <c r="VWK58" s="1330"/>
      <c r="VWL58" s="1330"/>
      <c r="VWM58" s="1330"/>
      <c r="VWN58" s="1330"/>
      <c r="VWO58" s="1330"/>
      <c r="VWP58" s="1330"/>
      <c r="VWQ58" s="1330"/>
      <c r="VWR58" s="1330"/>
      <c r="VWS58" s="1330"/>
      <c r="VWT58" s="1330"/>
      <c r="VWU58" s="1330"/>
      <c r="VWV58" s="1330"/>
      <c r="VWW58" s="1330"/>
      <c r="VWX58" s="1330"/>
      <c r="VWY58" s="1330"/>
      <c r="VWZ58" s="1330"/>
      <c r="VXA58" s="1330"/>
      <c r="VXB58" s="1330"/>
      <c r="VXC58" s="1330"/>
      <c r="VXD58" s="1330"/>
      <c r="VXE58" s="1330"/>
      <c r="VXF58" s="1330"/>
      <c r="VXG58" s="1330"/>
      <c r="VXH58" s="1330"/>
      <c r="VXI58" s="1330"/>
      <c r="VXJ58" s="1330"/>
      <c r="VXK58" s="1330"/>
      <c r="VXL58" s="1330"/>
      <c r="VXM58" s="1330"/>
      <c r="VXN58" s="1330"/>
      <c r="VXO58" s="1330"/>
      <c r="VXP58" s="1330"/>
      <c r="VXQ58" s="1330"/>
      <c r="VXR58" s="1330"/>
      <c r="VXS58" s="1330"/>
      <c r="VXT58" s="1330"/>
      <c r="VXU58" s="1330"/>
      <c r="VXV58" s="1330"/>
      <c r="VXW58" s="1330"/>
      <c r="VXX58" s="1330"/>
      <c r="VXY58" s="1330"/>
      <c r="VXZ58" s="1330"/>
      <c r="VYA58" s="1330"/>
      <c r="VYB58" s="1330"/>
      <c r="VYC58" s="1330"/>
      <c r="VYD58" s="1330"/>
      <c r="VYE58" s="1330"/>
      <c r="VYF58" s="1330"/>
      <c r="VYG58" s="1330"/>
      <c r="VYH58" s="1330"/>
      <c r="VYI58" s="1330"/>
      <c r="VYJ58" s="1330"/>
      <c r="VYK58" s="1330"/>
      <c r="VYL58" s="1330"/>
      <c r="VYM58" s="1330"/>
      <c r="VYN58" s="1330"/>
      <c r="VYO58" s="1330"/>
      <c r="VYP58" s="1330"/>
      <c r="VYQ58" s="1330"/>
      <c r="VYR58" s="1330"/>
      <c r="VYS58" s="1330"/>
      <c r="VYT58" s="1330"/>
      <c r="VYU58" s="1330"/>
      <c r="VYV58" s="1330"/>
      <c r="VYW58" s="1330"/>
      <c r="VYX58" s="1330"/>
      <c r="VYY58" s="1330"/>
      <c r="VYZ58" s="1330"/>
      <c r="VZA58" s="1330"/>
      <c r="VZB58" s="1330"/>
      <c r="VZC58" s="1330"/>
      <c r="VZD58" s="1330"/>
      <c r="VZE58" s="1330"/>
      <c r="VZF58" s="1330"/>
      <c r="VZG58" s="1330"/>
      <c r="VZH58" s="1330"/>
      <c r="VZI58" s="1330"/>
      <c r="VZJ58" s="1330"/>
      <c r="VZK58" s="1330"/>
      <c r="VZL58" s="1330"/>
      <c r="VZM58" s="1330"/>
      <c r="VZN58" s="1330"/>
      <c r="VZO58" s="1330"/>
      <c r="VZP58" s="1330"/>
      <c r="VZQ58" s="1330"/>
      <c r="VZR58" s="1330"/>
      <c r="VZS58" s="1330"/>
      <c r="VZT58" s="1330"/>
      <c r="VZU58" s="1330"/>
      <c r="VZV58" s="1330"/>
      <c r="VZW58" s="1330"/>
      <c r="VZX58" s="1330"/>
      <c r="VZY58" s="1330"/>
      <c r="VZZ58" s="1330"/>
      <c r="WAA58" s="1330"/>
      <c r="WAB58" s="1330"/>
      <c r="WAC58" s="1330"/>
      <c r="WAD58" s="1330"/>
      <c r="WAE58" s="1330"/>
      <c r="WAF58" s="1330"/>
      <c r="WAG58" s="1330"/>
      <c r="WAH58" s="1330"/>
      <c r="WAI58" s="1330"/>
      <c r="WAJ58" s="1330"/>
      <c r="WAK58" s="1330"/>
      <c r="WAL58" s="1330"/>
      <c r="WAM58" s="1330"/>
      <c r="WAN58" s="1330"/>
      <c r="WAO58" s="1330"/>
      <c r="WAP58" s="1330"/>
      <c r="WAQ58" s="1330"/>
      <c r="WAR58" s="1330"/>
      <c r="WAS58" s="1330"/>
      <c r="WAT58" s="1330"/>
      <c r="WAU58" s="1330"/>
      <c r="WAV58" s="1330"/>
      <c r="WAW58" s="1330"/>
      <c r="WAX58" s="1330"/>
      <c r="WAY58" s="1330"/>
      <c r="WAZ58" s="1330"/>
      <c r="WBA58" s="1330"/>
      <c r="WBB58" s="1330"/>
      <c r="WBC58" s="1330"/>
      <c r="WBD58" s="1330"/>
      <c r="WBE58" s="1330"/>
      <c r="WBF58" s="1330"/>
      <c r="WBG58" s="1330"/>
      <c r="WBH58" s="1330"/>
      <c r="WBI58" s="1330"/>
      <c r="WBJ58" s="1330"/>
      <c r="WBK58" s="1330"/>
      <c r="WBL58" s="1330"/>
      <c r="WBM58" s="1330"/>
      <c r="WBN58" s="1330"/>
      <c r="WBO58" s="1330"/>
      <c r="WBP58" s="1330"/>
      <c r="WBQ58" s="1330"/>
      <c r="WBR58" s="1330"/>
      <c r="WBS58" s="1330"/>
      <c r="WBT58" s="1330"/>
      <c r="WBU58" s="1330"/>
      <c r="WBV58" s="1330"/>
      <c r="WBW58" s="1330"/>
      <c r="WBX58" s="1330"/>
      <c r="WBY58" s="1330"/>
      <c r="WBZ58" s="1330"/>
      <c r="WCA58" s="1330"/>
      <c r="WCB58" s="1330"/>
      <c r="WCC58" s="1330"/>
      <c r="WCD58" s="1330"/>
      <c r="WCE58" s="1330"/>
      <c r="WCF58" s="1330"/>
      <c r="WCG58" s="1330"/>
      <c r="WCH58" s="1330"/>
      <c r="WCI58" s="1330"/>
      <c r="WCJ58" s="1330"/>
      <c r="WCK58" s="1330"/>
      <c r="WCL58" s="1330"/>
      <c r="WCM58" s="1330"/>
      <c r="WCN58" s="1330"/>
      <c r="WCO58" s="1330"/>
      <c r="WCP58" s="1330"/>
      <c r="WCQ58" s="1330"/>
      <c r="WCR58" s="1330"/>
      <c r="WCS58" s="1330"/>
      <c r="WCT58" s="1330"/>
      <c r="WCU58" s="1330"/>
      <c r="WCV58" s="1330"/>
      <c r="WCW58" s="1330"/>
      <c r="WCX58" s="1330"/>
      <c r="WCY58" s="1330"/>
      <c r="WCZ58" s="1330"/>
      <c r="WDA58" s="1330"/>
      <c r="WDB58" s="1330"/>
      <c r="WDC58" s="1330"/>
      <c r="WDD58" s="1330"/>
      <c r="WDE58" s="1330"/>
      <c r="WDF58" s="1330"/>
      <c r="WDG58" s="1330"/>
      <c r="WDH58" s="1330"/>
      <c r="WDI58" s="1330"/>
      <c r="WDJ58" s="1330"/>
      <c r="WDK58" s="1330"/>
      <c r="WDL58" s="1330"/>
      <c r="WDM58" s="1330"/>
      <c r="WDN58" s="1330"/>
      <c r="WDO58" s="1330"/>
      <c r="WDP58" s="1330"/>
      <c r="WDQ58" s="1330"/>
      <c r="WDR58" s="1330"/>
      <c r="WDS58" s="1330"/>
      <c r="WDT58" s="1330"/>
      <c r="WDU58" s="1330"/>
      <c r="WDV58" s="1330"/>
      <c r="WDW58" s="1330"/>
      <c r="WDX58" s="1330"/>
      <c r="WDY58" s="1330"/>
      <c r="WDZ58" s="1330"/>
      <c r="WEA58" s="1330"/>
      <c r="WEB58" s="1330"/>
      <c r="WEC58" s="1330"/>
      <c r="WED58" s="1330"/>
      <c r="WEE58" s="1330"/>
      <c r="WEF58" s="1330"/>
      <c r="WEG58" s="1330"/>
      <c r="WEH58" s="1330"/>
      <c r="WEI58" s="1330"/>
      <c r="WEJ58" s="1330"/>
      <c r="WEK58" s="1330"/>
      <c r="WEL58" s="1330"/>
      <c r="WEM58" s="1330"/>
      <c r="WEN58" s="1330"/>
      <c r="WEO58" s="1330"/>
      <c r="WEP58" s="1330"/>
      <c r="WEQ58" s="1330"/>
      <c r="WER58" s="1330"/>
      <c r="WES58" s="1330"/>
      <c r="WET58" s="1330"/>
      <c r="WEU58" s="1330"/>
      <c r="WEV58" s="1330"/>
      <c r="WEW58" s="1330"/>
      <c r="WEX58" s="1330"/>
      <c r="WEY58" s="1330"/>
      <c r="WEZ58" s="1330"/>
      <c r="WFA58" s="1330"/>
      <c r="WFB58" s="1330"/>
      <c r="WFC58" s="1330"/>
      <c r="WFD58" s="1330"/>
      <c r="WFE58" s="1330"/>
      <c r="WFF58" s="1330"/>
      <c r="WFG58" s="1330"/>
      <c r="WFH58" s="1330"/>
      <c r="WFI58" s="1330"/>
      <c r="WFJ58" s="1330"/>
      <c r="WFK58" s="1330"/>
      <c r="WFL58" s="1330"/>
      <c r="WFM58" s="1330"/>
      <c r="WFN58" s="1330"/>
      <c r="WFO58" s="1330"/>
      <c r="WFP58" s="1330"/>
      <c r="WFQ58" s="1330"/>
      <c r="WFR58" s="1330"/>
      <c r="WFS58" s="1330"/>
      <c r="WFT58" s="1330"/>
      <c r="WFU58" s="1330"/>
      <c r="WFV58" s="1330"/>
      <c r="WFW58" s="1330"/>
      <c r="WFX58" s="1330"/>
      <c r="WFY58" s="1330"/>
      <c r="WFZ58" s="1330"/>
      <c r="WGA58" s="1330"/>
      <c r="WGB58" s="1330"/>
      <c r="WGC58" s="1330"/>
      <c r="WGD58" s="1330"/>
      <c r="WGE58" s="1330"/>
      <c r="WGF58" s="1330"/>
      <c r="WGG58" s="1330"/>
      <c r="WGH58" s="1330"/>
      <c r="WGI58" s="1330"/>
      <c r="WGJ58" s="1330"/>
      <c r="WGK58" s="1330"/>
      <c r="WGL58" s="1330"/>
      <c r="WGM58" s="1330"/>
      <c r="WGN58" s="1330"/>
      <c r="WGO58" s="1330"/>
      <c r="WGP58" s="1330"/>
      <c r="WGQ58" s="1330"/>
      <c r="WGR58" s="1330"/>
      <c r="WGS58" s="1330"/>
      <c r="WGT58" s="1330"/>
      <c r="WGU58" s="1330"/>
      <c r="WGV58" s="1330"/>
      <c r="WGW58" s="1330"/>
      <c r="WGX58" s="1330"/>
      <c r="WGY58" s="1330"/>
      <c r="WGZ58" s="1330"/>
      <c r="WHA58" s="1330"/>
      <c r="WHB58" s="1330"/>
      <c r="WHC58" s="1330"/>
      <c r="WHD58" s="1330"/>
      <c r="WHE58" s="1330"/>
      <c r="WHF58" s="1330"/>
      <c r="WHG58" s="1330"/>
      <c r="WHH58" s="1330"/>
      <c r="WHI58" s="1330"/>
      <c r="WHJ58" s="1330"/>
      <c r="WHK58" s="1330"/>
      <c r="WHL58" s="1330"/>
      <c r="WHM58" s="1330"/>
      <c r="WHN58" s="1330"/>
      <c r="WHO58" s="1330"/>
      <c r="WHP58" s="1330"/>
      <c r="WHQ58" s="1330"/>
      <c r="WHR58" s="1330"/>
      <c r="WHS58" s="1330"/>
      <c r="WHT58" s="1330"/>
      <c r="WHU58" s="1330"/>
      <c r="WHV58" s="1330"/>
      <c r="WHW58" s="1330"/>
      <c r="WHX58" s="1330"/>
      <c r="WHY58" s="1330"/>
      <c r="WHZ58" s="1330"/>
      <c r="WIA58" s="1330"/>
      <c r="WIB58" s="1330"/>
      <c r="WIC58" s="1330"/>
      <c r="WID58" s="1330"/>
      <c r="WIE58" s="1330"/>
      <c r="WIF58" s="1330"/>
      <c r="WIG58" s="1330"/>
      <c r="WIH58" s="1330"/>
      <c r="WII58" s="1330"/>
      <c r="WIJ58" s="1330"/>
      <c r="WIK58" s="1330"/>
      <c r="WIL58" s="1330"/>
      <c r="WIM58" s="1330"/>
      <c r="WIN58" s="1330"/>
      <c r="WIO58" s="1330"/>
      <c r="WIP58" s="1330"/>
      <c r="WIQ58" s="1330"/>
      <c r="WIR58" s="1330"/>
      <c r="WIS58" s="1330"/>
      <c r="WIT58" s="1330"/>
      <c r="WIU58" s="1330"/>
      <c r="WIV58" s="1330"/>
      <c r="WIW58" s="1330"/>
      <c r="WIX58" s="1330"/>
      <c r="WIY58" s="1330"/>
      <c r="WIZ58" s="1330"/>
      <c r="WJA58" s="1330"/>
      <c r="WJB58" s="1330"/>
      <c r="WJC58" s="1330"/>
      <c r="WJD58" s="1330"/>
      <c r="WJE58" s="1330"/>
      <c r="WJF58" s="1330"/>
      <c r="WJG58" s="1330"/>
      <c r="WJH58" s="1330"/>
      <c r="WJI58" s="1330"/>
      <c r="WJJ58" s="1330"/>
      <c r="WJK58" s="1330"/>
      <c r="WJL58" s="1330"/>
      <c r="WJM58" s="1330"/>
      <c r="WJN58" s="1330"/>
      <c r="WJO58" s="1330"/>
      <c r="WJP58" s="1330"/>
      <c r="WJQ58" s="1330"/>
      <c r="WJR58" s="1330"/>
      <c r="WJS58" s="1330"/>
      <c r="WJT58" s="1330"/>
      <c r="WJU58" s="1330"/>
      <c r="WJV58" s="1330"/>
      <c r="WJW58" s="1330"/>
      <c r="WJX58" s="1330"/>
      <c r="WJY58" s="1330"/>
      <c r="WJZ58" s="1330"/>
      <c r="WKA58" s="1330"/>
      <c r="WKB58" s="1330"/>
      <c r="WKC58" s="1330"/>
      <c r="WKD58" s="1330"/>
      <c r="WKE58" s="1330"/>
      <c r="WKF58" s="1330"/>
      <c r="WKG58" s="1330"/>
      <c r="WKH58" s="1330"/>
      <c r="WKI58" s="1330"/>
      <c r="WKJ58" s="1330"/>
      <c r="WKK58" s="1330"/>
      <c r="WKL58" s="1330"/>
      <c r="WKM58" s="1330"/>
      <c r="WKN58" s="1330"/>
      <c r="WKO58" s="1330"/>
      <c r="WKP58" s="1330"/>
      <c r="WKQ58" s="1330"/>
      <c r="WKR58" s="1330"/>
      <c r="WKS58" s="1330"/>
      <c r="WKT58" s="1330"/>
      <c r="WKU58" s="1330"/>
      <c r="WKV58" s="1330"/>
      <c r="WKW58" s="1330"/>
      <c r="WKX58" s="1330"/>
      <c r="WKY58" s="1330"/>
      <c r="WKZ58" s="1330"/>
      <c r="WLA58" s="1330"/>
      <c r="WLB58" s="1330"/>
      <c r="WLC58" s="1330"/>
      <c r="WLD58" s="1330"/>
      <c r="WLE58" s="1330"/>
      <c r="WLF58" s="1330"/>
      <c r="WLG58" s="1330"/>
      <c r="WLH58" s="1330"/>
      <c r="WLI58" s="1330"/>
      <c r="WLJ58" s="1330"/>
      <c r="WLK58" s="1330"/>
      <c r="WLL58" s="1330"/>
      <c r="WLM58" s="1330"/>
      <c r="WLN58" s="1330"/>
      <c r="WLO58" s="1330"/>
      <c r="WLP58" s="1330"/>
      <c r="WLQ58" s="1330"/>
      <c r="WLR58" s="1330"/>
      <c r="WLS58" s="1330"/>
      <c r="WLT58" s="1330"/>
      <c r="WLU58" s="1330"/>
      <c r="WLV58" s="1330"/>
      <c r="WLW58" s="1330"/>
      <c r="WLX58" s="1330"/>
      <c r="WLY58" s="1330"/>
      <c r="WLZ58" s="1330"/>
      <c r="WMA58" s="1330"/>
      <c r="WMB58" s="1330"/>
      <c r="WMC58" s="1330"/>
      <c r="WMD58" s="1330"/>
      <c r="WME58" s="1330"/>
      <c r="WMF58" s="1330"/>
      <c r="WMG58" s="1330"/>
      <c r="WMH58" s="1330"/>
      <c r="WMI58" s="1330"/>
      <c r="WMJ58" s="1330"/>
      <c r="WMK58" s="1330"/>
      <c r="WML58" s="1330"/>
      <c r="WMM58" s="1330"/>
      <c r="WMN58" s="1330"/>
      <c r="WMO58" s="1330"/>
      <c r="WMP58" s="1330"/>
      <c r="WMQ58" s="1330"/>
      <c r="WMR58" s="1330"/>
      <c r="WMS58" s="1330"/>
      <c r="WMT58" s="1330"/>
      <c r="WMU58" s="1330"/>
      <c r="WMV58" s="1330"/>
      <c r="WMW58" s="1330"/>
      <c r="WMX58" s="1330"/>
      <c r="WMY58" s="1330"/>
      <c r="WMZ58" s="1330"/>
      <c r="WNA58" s="1330"/>
      <c r="WNB58" s="1330"/>
      <c r="WNC58" s="1330"/>
      <c r="WND58" s="1330"/>
      <c r="WNE58" s="1330"/>
      <c r="WNF58" s="1330"/>
      <c r="WNG58" s="1330"/>
      <c r="WNH58" s="1330"/>
      <c r="WNI58" s="1330"/>
      <c r="WNJ58" s="1330"/>
      <c r="WNK58" s="1330"/>
      <c r="WNL58" s="1330"/>
      <c r="WNM58" s="1330"/>
      <c r="WNN58" s="1330"/>
      <c r="WNO58" s="1330"/>
      <c r="WNP58" s="1330"/>
      <c r="WNQ58" s="1330"/>
      <c r="WNR58" s="1330"/>
      <c r="WNS58" s="1330"/>
      <c r="WNT58" s="1330"/>
      <c r="WNU58" s="1330"/>
      <c r="WNV58" s="1330"/>
      <c r="WNW58" s="1330"/>
      <c r="WNX58" s="1330"/>
      <c r="WNY58" s="1330"/>
      <c r="WNZ58" s="1330"/>
      <c r="WOA58" s="1330"/>
      <c r="WOB58" s="1330"/>
      <c r="WOC58" s="1330"/>
      <c r="WOD58" s="1330"/>
      <c r="WOE58" s="1330"/>
      <c r="WOF58" s="1330"/>
      <c r="WOG58" s="1330"/>
      <c r="WOH58" s="1330"/>
      <c r="WOI58" s="1330"/>
      <c r="WOJ58" s="1330"/>
      <c r="WOK58" s="1330"/>
      <c r="WOL58" s="1330"/>
      <c r="WOM58" s="1330"/>
      <c r="WON58" s="1330"/>
      <c r="WOO58" s="1330"/>
      <c r="WOP58" s="1330"/>
      <c r="WOQ58" s="1330"/>
      <c r="WOR58" s="1330"/>
      <c r="WOS58" s="1330"/>
      <c r="WOT58" s="1330"/>
      <c r="WOU58" s="1330"/>
      <c r="WOV58" s="1330"/>
      <c r="WOW58" s="1330"/>
      <c r="WOX58" s="1330"/>
      <c r="WOY58" s="1330"/>
      <c r="WOZ58" s="1330"/>
      <c r="WPA58" s="1330"/>
      <c r="WPB58" s="1330"/>
      <c r="WPC58" s="1330"/>
      <c r="WPD58" s="1330"/>
      <c r="WPE58" s="1330"/>
      <c r="WPF58" s="1330"/>
      <c r="WPG58" s="1330"/>
      <c r="WPH58" s="1330"/>
      <c r="WPI58" s="1330"/>
      <c r="WPJ58" s="1330"/>
      <c r="WPK58" s="1330"/>
      <c r="WPL58" s="1330"/>
      <c r="WPM58" s="1330"/>
      <c r="WPN58" s="1330"/>
      <c r="WPO58" s="1330"/>
      <c r="WPP58" s="1330"/>
      <c r="WPQ58" s="1330"/>
      <c r="WPR58" s="1330"/>
      <c r="WPS58" s="1330"/>
      <c r="WPT58" s="1330"/>
      <c r="WPU58" s="1330"/>
      <c r="WPV58" s="1330"/>
      <c r="WPW58" s="1330"/>
      <c r="WPX58" s="1330"/>
      <c r="WPY58" s="1330"/>
      <c r="WPZ58" s="1330"/>
      <c r="WQA58" s="1330"/>
      <c r="WQB58" s="1330"/>
      <c r="WQC58" s="1330"/>
      <c r="WQD58" s="1330"/>
      <c r="WQE58" s="1330"/>
      <c r="WQF58" s="1330"/>
      <c r="WQG58" s="1330"/>
      <c r="WQH58" s="1330"/>
      <c r="WQI58" s="1330"/>
      <c r="WQJ58" s="1330"/>
      <c r="WQK58" s="1330"/>
      <c r="WQL58" s="1330"/>
      <c r="WQM58" s="1330"/>
      <c r="WQN58" s="1330"/>
      <c r="WQO58" s="1330"/>
      <c r="WQP58" s="1330"/>
      <c r="WQQ58" s="1330"/>
      <c r="WQR58" s="1330"/>
      <c r="WQS58" s="1330"/>
      <c r="WQT58" s="1330"/>
      <c r="WQU58" s="1330"/>
      <c r="WQV58" s="1330"/>
      <c r="WQW58" s="1330"/>
      <c r="WQX58" s="1330"/>
      <c r="WQY58" s="1330"/>
      <c r="WQZ58" s="1330"/>
      <c r="WRA58" s="1330"/>
      <c r="WRB58" s="1330"/>
      <c r="WRC58" s="1330"/>
      <c r="WRD58" s="1330"/>
      <c r="WRE58" s="1330"/>
      <c r="WRF58" s="1330"/>
      <c r="WRG58" s="1330"/>
      <c r="WRH58" s="1330"/>
      <c r="WRI58" s="1330"/>
      <c r="WRJ58" s="1330"/>
      <c r="WRK58" s="1330"/>
      <c r="WRL58" s="1330"/>
      <c r="WRM58" s="1330"/>
      <c r="WRN58" s="1330"/>
      <c r="WRO58" s="1330"/>
      <c r="WRP58" s="1330"/>
      <c r="WRQ58" s="1330"/>
      <c r="WRR58" s="1330"/>
      <c r="WRS58" s="1330"/>
      <c r="WRT58" s="1330"/>
      <c r="WRU58" s="1330"/>
      <c r="WRV58" s="1330"/>
      <c r="WRW58" s="1330"/>
      <c r="WRX58" s="1330"/>
      <c r="WRY58" s="1330"/>
      <c r="WRZ58" s="1330"/>
      <c r="WSA58" s="1330"/>
      <c r="WSB58" s="1330"/>
      <c r="WSC58" s="1330"/>
      <c r="WSD58" s="1330"/>
      <c r="WSE58" s="1330"/>
      <c r="WSF58" s="1330"/>
      <c r="WSG58" s="1330"/>
      <c r="WSH58" s="1330"/>
      <c r="WSI58" s="1330"/>
      <c r="WSJ58" s="1330"/>
      <c r="WSK58" s="1330"/>
      <c r="WSL58" s="1330"/>
      <c r="WSM58" s="1330"/>
      <c r="WSN58" s="1330"/>
      <c r="WSO58" s="1330"/>
      <c r="WSP58" s="1330"/>
      <c r="WSQ58" s="1330"/>
      <c r="WSR58" s="1330"/>
      <c r="WSS58" s="1330"/>
      <c r="WST58" s="1330"/>
      <c r="WSU58" s="1330"/>
      <c r="WSV58" s="1330"/>
      <c r="WSW58" s="1330"/>
      <c r="WSX58" s="1330"/>
      <c r="WSY58" s="1330"/>
      <c r="WSZ58" s="1330"/>
      <c r="WTA58" s="1330"/>
      <c r="WTB58" s="1330"/>
      <c r="WTC58" s="1330"/>
      <c r="WTD58" s="1330"/>
      <c r="WTE58" s="1330"/>
      <c r="WTF58" s="1330"/>
      <c r="WTG58" s="1330"/>
      <c r="WTH58" s="1330"/>
      <c r="WTI58" s="1330"/>
      <c r="WTJ58" s="1330"/>
      <c r="WTK58" s="1330"/>
      <c r="WTL58" s="1330"/>
      <c r="WTM58" s="1330"/>
      <c r="WTN58" s="1330"/>
      <c r="WTO58" s="1330"/>
      <c r="WTP58" s="1330"/>
      <c r="WTQ58" s="1330"/>
      <c r="WTR58" s="1330"/>
      <c r="WTS58" s="1330"/>
      <c r="WTT58" s="1330"/>
      <c r="WTU58" s="1330"/>
      <c r="WTV58" s="1330"/>
      <c r="WTW58" s="1330"/>
      <c r="WTX58" s="1330"/>
      <c r="WTY58" s="1330"/>
      <c r="WTZ58" s="1330"/>
      <c r="WUA58" s="1330"/>
      <c r="WUB58" s="1330"/>
      <c r="WUC58" s="1330"/>
      <c r="WUD58" s="1330"/>
      <c r="WUE58" s="1330"/>
      <c r="WUF58" s="1330"/>
      <c r="WUG58" s="1330"/>
      <c r="WUH58" s="1330"/>
      <c r="WUI58" s="1330"/>
      <c r="WUJ58" s="1330"/>
      <c r="WUK58" s="1330"/>
      <c r="WUL58" s="1330"/>
      <c r="WUM58" s="1330"/>
      <c r="WUN58" s="1330"/>
      <c r="WUO58" s="1330"/>
      <c r="WUP58" s="1330"/>
      <c r="WUQ58" s="1330"/>
      <c r="WUR58" s="1330"/>
      <c r="WUS58" s="1330"/>
      <c r="WUT58" s="1330"/>
      <c r="WUU58" s="1330"/>
      <c r="WUV58" s="1330"/>
      <c r="WUW58" s="1330"/>
      <c r="WUX58" s="1330"/>
      <c r="WUY58" s="1330"/>
      <c r="WUZ58" s="1330"/>
      <c r="WVA58" s="1330"/>
      <c r="WVB58" s="1330"/>
      <c r="WVC58" s="1330"/>
      <c r="WVD58" s="1330"/>
      <c r="WVE58" s="1330"/>
      <c r="WVF58" s="1330"/>
      <c r="WVG58" s="1330"/>
      <c r="WVH58" s="1330"/>
      <c r="WVI58" s="1330"/>
      <c r="WVJ58" s="1330"/>
      <c r="WVK58" s="1330"/>
      <c r="WVL58" s="1330"/>
      <c r="WVM58" s="1330"/>
      <c r="WVN58" s="1330"/>
      <c r="WVO58" s="1330"/>
      <c r="WVP58" s="1330"/>
      <c r="WVQ58" s="1330"/>
      <c r="WVR58" s="1330"/>
      <c r="WVS58" s="1330"/>
      <c r="WVT58" s="1330"/>
      <c r="WVU58" s="1330"/>
      <c r="WVV58" s="1330"/>
      <c r="WVW58" s="1330"/>
      <c r="WVX58" s="1330"/>
      <c r="WVY58" s="1330"/>
      <c r="WVZ58" s="1330"/>
      <c r="WWA58" s="1330"/>
      <c r="WWB58" s="1330"/>
      <c r="WWC58" s="1330"/>
      <c r="WWD58" s="1330"/>
      <c r="WWE58" s="1330"/>
      <c r="WWF58" s="1330"/>
      <c r="WWG58" s="1330"/>
      <c r="WWH58" s="1330"/>
      <c r="WWI58" s="1330"/>
      <c r="WWJ58" s="1330"/>
      <c r="WWK58" s="1330"/>
      <c r="WWL58" s="1330"/>
      <c r="WWM58" s="1330"/>
      <c r="WWN58" s="1330"/>
      <c r="WWO58" s="1330"/>
      <c r="WWP58" s="1330"/>
      <c r="WWQ58" s="1330"/>
      <c r="WWR58" s="1330"/>
      <c r="WWS58" s="1330"/>
      <c r="WWT58" s="1330"/>
      <c r="WWU58" s="1330"/>
      <c r="WWV58" s="1330"/>
      <c r="WWW58" s="1330"/>
      <c r="WWX58" s="1330"/>
      <c r="WWY58" s="1330"/>
      <c r="WWZ58" s="1330"/>
      <c r="WXA58" s="1330"/>
      <c r="WXB58" s="1330"/>
      <c r="WXC58" s="1330"/>
      <c r="WXD58" s="1330"/>
      <c r="WXE58" s="1330"/>
      <c r="WXF58" s="1330"/>
      <c r="WXG58" s="1330"/>
      <c r="WXH58" s="1330"/>
      <c r="WXI58" s="1330"/>
      <c r="WXJ58" s="1330"/>
      <c r="WXK58" s="1330"/>
      <c r="WXL58" s="1330"/>
      <c r="WXM58" s="1330"/>
      <c r="WXN58" s="1330"/>
      <c r="WXO58" s="1330"/>
      <c r="WXP58" s="1330"/>
      <c r="WXQ58" s="1330"/>
      <c r="WXR58" s="1330"/>
      <c r="WXS58" s="1330"/>
      <c r="WXT58" s="1330"/>
      <c r="WXU58" s="1330"/>
      <c r="WXV58" s="1330"/>
      <c r="WXW58" s="1330"/>
      <c r="WXX58" s="1330"/>
      <c r="WXY58" s="1330"/>
      <c r="WXZ58" s="1330"/>
      <c r="WYA58" s="1330"/>
      <c r="WYB58" s="1330"/>
      <c r="WYC58" s="1330"/>
      <c r="WYD58" s="1330"/>
      <c r="WYE58" s="1330"/>
      <c r="WYF58" s="1330"/>
      <c r="WYG58" s="1330"/>
      <c r="WYH58" s="1330"/>
      <c r="WYI58" s="1330"/>
      <c r="WYJ58" s="1330"/>
      <c r="WYK58" s="1330"/>
      <c r="WYL58" s="1330"/>
      <c r="WYM58" s="1330"/>
      <c r="WYN58" s="1330"/>
      <c r="WYO58" s="1330"/>
      <c r="WYP58" s="1330"/>
      <c r="WYQ58" s="1330"/>
      <c r="WYR58" s="1330"/>
      <c r="WYS58" s="1330"/>
      <c r="WYT58" s="1330"/>
      <c r="WYU58" s="1330"/>
      <c r="WYV58" s="1330"/>
      <c r="WYW58" s="1330"/>
      <c r="WYX58" s="1330"/>
      <c r="WYY58" s="1330"/>
      <c r="WYZ58" s="1330"/>
      <c r="WZA58" s="1330"/>
      <c r="WZB58" s="1330"/>
      <c r="WZC58" s="1330"/>
      <c r="WZD58" s="1330"/>
      <c r="WZE58" s="1330"/>
      <c r="WZF58" s="1330"/>
      <c r="WZG58" s="1330"/>
      <c r="WZH58" s="1330"/>
      <c r="WZI58" s="1330"/>
      <c r="WZJ58" s="1330"/>
      <c r="WZK58" s="1330"/>
      <c r="WZL58" s="1330"/>
      <c r="WZM58" s="1330"/>
      <c r="WZN58" s="1330"/>
      <c r="WZO58" s="1330"/>
      <c r="WZP58" s="1330"/>
      <c r="WZQ58" s="1330"/>
      <c r="WZR58" s="1330"/>
      <c r="WZS58" s="1330"/>
      <c r="WZT58" s="1330"/>
      <c r="WZU58" s="1330"/>
      <c r="WZV58" s="1330"/>
      <c r="WZW58" s="1330"/>
      <c r="WZX58" s="1330"/>
      <c r="WZY58" s="1330"/>
      <c r="WZZ58" s="1330"/>
      <c r="XAA58" s="1330"/>
      <c r="XAB58" s="1330"/>
      <c r="XAC58" s="1330"/>
      <c r="XAD58" s="1330"/>
      <c r="XAE58" s="1330"/>
      <c r="XAF58" s="1330"/>
      <c r="XAG58" s="1330"/>
      <c r="XAH58" s="1330"/>
      <c r="XAI58" s="1330"/>
      <c r="XAJ58" s="1330"/>
      <c r="XAK58" s="1330"/>
      <c r="XAL58" s="1330"/>
      <c r="XAM58" s="1330"/>
      <c r="XAN58" s="1330"/>
      <c r="XAO58" s="1330"/>
      <c r="XAP58" s="1330"/>
      <c r="XAQ58" s="1330"/>
      <c r="XAR58" s="1330"/>
      <c r="XAS58" s="1330"/>
      <c r="XAT58" s="1330"/>
      <c r="XAU58" s="1330"/>
      <c r="XAV58" s="1330"/>
      <c r="XAW58" s="1330"/>
      <c r="XAX58" s="1330"/>
      <c r="XAY58" s="1330"/>
      <c r="XAZ58" s="1330"/>
      <c r="XBA58" s="1330"/>
      <c r="XBB58" s="1330"/>
      <c r="XBC58" s="1330"/>
      <c r="XBD58" s="1330"/>
      <c r="XBE58" s="1330"/>
      <c r="XBF58" s="1330"/>
      <c r="XBG58" s="1330"/>
      <c r="XBH58" s="1330"/>
      <c r="XBI58" s="1330"/>
      <c r="XBJ58" s="1330"/>
      <c r="XBK58" s="1330"/>
      <c r="XBL58" s="1330"/>
      <c r="XBM58" s="1330"/>
      <c r="XBN58" s="1330"/>
      <c r="XBO58" s="1330"/>
      <c r="XBP58" s="1330"/>
      <c r="XBQ58" s="1330"/>
      <c r="XBR58" s="1330"/>
      <c r="XBS58" s="1330"/>
      <c r="XBT58" s="1330"/>
      <c r="XBU58" s="1330"/>
      <c r="XBV58" s="1330"/>
      <c r="XBW58" s="1330"/>
      <c r="XBX58" s="1330"/>
      <c r="XBY58" s="1330"/>
      <c r="XBZ58" s="1330"/>
      <c r="XCA58" s="1330"/>
      <c r="XCB58" s="1330"/>
      <c r="XCC58" s="1330"/>
      <c r="XCD58" s="1330"/>
      <c r="XCE58" s="1330"/>
      <c r="XCF58" s="1330"/>
      <c r="XCG58" s="1330"/>
      <c r="XCH58" s="1330"/>
      <c r="XCI58" s="1330"/>
      <c r="XCJ58" s="1330"/>
      <c r="XCK58" s="1330"/>
      <c r="XCL58" s="1330"/>
      <c r="XCM58" s="1330"/>
      <c r="XCN58" s="1330"/>
      <c r="XCO58" s="1330"/>
      <c r="XCP58" s="1330"/>
      <c r="XCQ58" s="1330"/>
      <c r="XCR58" s="1330"/>
      <c r="XCS58" s="1330"/>
      <c r="XCT58" s="1330"/>
      <c r="XCU58" s="1330"/>
      <c r="XCV58" s="1330"/>
      <c r="XCW58" s="1330"/>
      <c r="XCX58" s="1330"/>
      <c r="XCY58" s="1330"/>
      <c r="XCZ58" s="1330"/>
      <c r="XDA58" s="1330"/>
      <c r="XDB58" s="1330"/>
      <c r="XDC58" s="1330"/>
      <c r="XDD58" s="1330"/>
      <c r="XDE58" s="1330"/>
      <c r="XDF58" s="1330"/>
      <c r="XDG58" s="1330"/>
      <c r="XDH58" s="1330"/>
      <c r="XDI58" s="1330"/>
      <c r="XDJ58" s="1330"/>
      <c r="XDK58" s="1330"/>
      <c r="XDL58" s="1330"/>
      <c r="XDM58" s="1330"/>
      <c r="XDN58" s="1330"/>
      <c r="XDO58" s="1330"/>
      <c r="XDP58" s="1330"/>
      <c r="XDQ58" s="1330"/>
      <c r="XDR58" s="1330"/>
      <c r="XDS58" s="1330"/>
      <c r="XDT58" s="1330"/>
      <c r="XDU58" s="1330"/>
      <c r="XDV58" s="1330"/>
      <c r="XDW58" s="1330"/>
      <c r="XDX58" s="1330"/>
      <c r="XDY58" s="1330"/>
      <c r="XDZ58" s="1330"/>
      <c r="XEA58" s="1330"/>
      <c r="XEB58" s="1330"/>
      <c r="XEC58" s="1330"/>
      <c r="XED58" s="1330"/>
      <c r="XEE58" s="1330"/>
      <c r="XEF58" s="1330"/>
      <c r="XEG58" s="1330"/>
      <c r="XEH58" s="1330"/>
      <c r="XEI58" s="1330"/>
      <c r="XEJ58" s="1330"/>
      <c r="XEK58" s="1330"/>
      <c r="XEL58" s="1330"/>
      <c r="XEM58" s="1330"/>
      <c r="XEN58" s="1330"/>
      <c r="XEO58" s="1330"/>
      <c r="XEP58" s="1330"/>
      <c r="XEQ58" s="1330"/>
      <c r="XER58" s="1330"/>
      <c r="XES58" s="1330"/>
      <c r="XET58" s="1330"/>
      <c r="XEU58" s="1330"/>
      <c r="XEV58" s="1330"/>
      <c r="XEW58" s="1330"/>
      <c r="XEX58" s="1330"/>
      <c r="XEY58" s="1330"/>
      <c r="XEZ58" s="1330"/>
      <c r="XFA58" s="1330"/>
      <c r="XFB58" s="1330"/>
      <c r="XFC58" s="1330"/>
      <c r="XFD58" s="1330"/>
    </row>
  </sheetData>
  <mergeCells count="470">
    <mergeCell ref="XBE58:XCO58"/>
    <mergeCell ref="XCP58:XDZ58"/>
    <mergeCell ref="XEA58:XFD58"/>
    <mergeCell ref="WUB58:WVL58"/>
    <mergeCell ref="WVM58:WWW58"/>
    <mergeCell ref="WWX58:WYH58"/>
    <mergeCell ref="WYI58:WZS58"/>
    <mergeCell ref="WZT58:XBD58"/>
    <mergeCell ref="WMY58:WOI58"/>
    <mergeCell ref="WOJ58:WPT58"/>
    <mergeCell ref="WPU58:WRE58"/>
    <mergeCell ref="WRF58:WSP58"/>
    <mergeCell ref="WSQ58:WUA58"/>
    <mergeCell ref="WFV58:WHF58"/>
    <mergeCell ref="WHG58:WIQ58"/>
    <mergeCell ref="WIR58:WKB58"/>
    <mergeCell ref="WKC58:WLM58"/>
    <mergeCell ref="WLN58:WMX58"/>
    <mergeCell ref="VYS58:WAC58"/>
    <mergeCell ref="WAD58:WBN58"/>
    <mergeCell ref="WBO58:WCY58"/>
    <mergeCell ref="WCZ58:WEJ58"/>
    <mergeCell ref="WEK58:WFU58"/>
    <mergeCell ref="VRP58:VSZ58"/>
    <mergeCell ref="VTA58:VUK58"/>
    <mergeCell ref="VUL58:VVV58"/>
    <mergeCell ref="VVW58:VXG58"/>
    <mergeCell ref="VXH58:VYR58"/>
    <mergeCell ref="VKM58:VLW58"/>
    <mergeCell ref="VLX58:VNH58"/>
    <mergeCell ref="VNI58:VOS58"/>
    <mergeCell ref="VOT58:VQD58"/>
    <mergeCell ref="VQE58:VRO58"/>
    <mergeCell ref="VDJ58:VET58"/>
    <mergeCell ref="VEU58:VGE58"/>
    <mergeCell ref="VGF58:VHP58"/>
    <mergeCell ref="VHQ58:VJA58"/>
    <mergeCell ref="VJB58:VKL58"/>
    <mergeCell ref="UWG58:UXQ58"/>
    <mergeCell ref="UXR58:UZB58"/>
    <mergeCell ref="UZC58:VAM58"/>
    <mergeCell ref="VAN58:VBX58"/>
    <mergeCell ref="VBY58:VDI58"/>
    <mergeCell ref="UPD58:UQN58"/>
    <mergeCell ref="UQO58:URY58"/>
    <mergeCell ref="URZ58:UTJ58"/>
    <mergeCell ref="UTK58:UUU58"/>
    <mergeCell ref="UUV58:UWF58"/>
    <mergeCell ref="UIA58:UJK58"/>
    <mergeCell ref="UJL58:UKV58"/>
    <mergeCell ref="UKW58:UMG58"/>
    <mergeCell ref="UMH58:UNR58"/>
    <mergeCell ref="UNS58:UPC58"/>
    <mergeCell ref="UAX58:UCH58"/>
    <mergeCell ref="UCI58:UDS58"/>
    <mergeCell ref="UDT58:UFD58"/>
    <mergeCell ref="UFE58:UGO58"/>
    <mergeCell ref="UGP58:UHZ58"/>
    <mergeCell ref="TTU58:TVE58"/>
    <mergeCell ref="TVF58:TWP58"/>
    <mergeCell ref="TWQ58:TYA58"/>
    <mergeCell ref="TYB58:TZL58"/>
    <mergeCell ref="TZM58:UAW58"/>
    <mergeCell ref="TMR58:TOB58"/>
    <mergeCell ref="TOC58:TPM58"/>
    <mergeCell ref="TPN58:TQX58"/>
    <mergeCell ref="TQY58:TSI58"/>
    <mergeCell ref="TSJ58:TTT58"/>
    <mergeCell ref="TFO58:TGY58"/>
    <mergeCell ref="TGZ58:TIJ58"/>
    <mergeCell ref="TIK58:TJU58"/>
    <mergeCell ref="TJV58:TLF58"/>
    <mergeCell ref="TLG58:TMQ58"/>
    <mergeCell ref="SYL58:SZV58"/>
    <mergeCell ref="SZW58:TBG58"/>
    <mergeCell ref="TBH58:TCR58"/>
    <mergeCell ref="TCS58:TEC58"/>
    <mergeCell ref="TED58:TFN58"/>
    <mergeCell ref="SRI58:SSS58"/>
    <mergeCell ref="SST58:SUD58"/>
    <mergeCell ref="SUE58:SVO58"/>
    <mergeCell ref="SVP58:SWZ58"/>
    <mergeCell ref="SXA58:SYK58"/>
    <mergeCell ref="SKF58:SLP58"/>
    <mergeCell ref="SLQ58:SNA58"/>
    <mergeCell ref="SNB58:SOL58"/>
    <mergeCell ref="SOM58:SPW58"/>
    <mergeCell ref="SPX58:SRH58"/>
    <mergeCell ref="SDC58:SEM58"/>
    <mergeCell ref="SEN58:SFX58"/>
    <mergeCell ref="SFY58:SHI58"/>
    <mergeCell ref="SHJ58:SIT58"/>
    <mergeCell ref="SIU58:SKE58"/>
    <mergeCell ref="RVZ58:RXJ58"/>
    <mergeCell ref="RXK58:RYU58"/>
    <mergeCell ref="RYV58:SAF58"/>
    <mergeCell ref="SAG58:SBQ58"/>
    <mergeCell ref="SBR58:SDB58"/>
    <mergeCell ref="ROW58:RQG58"/>
    <mergeCell ref="RQH58:RRR58"/>
    <mergeCell ref="RRS58:RTC58"/>
    <mergeCell ref="RTD58:RUN58"/>
    <mergeCell ref="RUO58:RVY58"/>
    <mergeCell ref="RHT58:RJD58"/>
    <mergeCell ref="RJE58:RKO58"/>
    <mergeCell ref="RKP58:RLZ58"/>
    <mergeCell ref="RMA58:RNK58"/>
    <mergeCell ref="RNL58:ROV58"/>
    <mergeCell ref="RAQ58:RCA58"/>
    <mergeCell ref="RCB58:RDL58"/>
    <mergeCell ref="RDM58:REW58"/>
    <mergeCell ref="REX58:RGH58"/>
    <mergeCell ref="RGI58:RHS58"/>
    <mergeCell ref="QTN58:QUX58"/>
    <mergeCell ref="QUY58:QWI58"/>
    <mergeCell ref="QWJ58:QXT58"/>
    <mergeCell ref="QXU58:QZE58"/>
    <mergeCell ref="QZF58:RAP58"/>
    <mergeCell ref="QMK58:QNU58"/>
    <mergeCell ref="QNV58:QPF58"/>
    <mergeCell ref="QPG58:QQQ58"/>
    <mergeCell ref="QQR58:QSB58"/>
    <mergeCell ref="QSC58:QTM58"/>
    <mergeCell ref="QFH58:QGR58"/>
    <mergeCell ref="QGS58:QIC58"/>
    <mergeCell ref="QID58:QJN58"/>
    <mergeCell ref="QJO58:QKY58"/>
    <mergeCell ref="QKZ58:QMJ58"/>
    <mergeCell ref="PYE58:PZO58"/>
    <mergeCell ref="PZP58:QAZ58"/>
    <mergeCell ref="QBA58:QCK58"/>
    <mergeCell ref="QCL58:QDV58"/>
    <mergeCell ref="QDW58:QFG58"/>
    <mergeCell ref="PRB58:PSL58"/>
    <mergeCell ref="PSM58:PTW58"/>
    <mergeCell ref="PTX58:PVH58"/>
    <mergeCell ref="PVI58:PWS58"/>
    <mergeCell ref="PWT58:PYD58"/>
    <mergeCell ref="PJY58:PLI58"/>
    <mergeCell ref="PLJ58:PMT58"/>
    <mergeCell ref="PMU58:POE58"/>
    <mergeCell ref="POF58:PPP58"/>
    <mergeCell ref="PPQ58:PRA58"/>
    <mergeCell ref="PCV58:PEF58"/>
    <mergeCell ref="PEG58:PFQ58"/>
    <mergeCell ref="PFR58:PHB58"/>
    <mergeCell ref="PHC58:PIM58"/>
    <mergeCell ref="PIN58:PJX58"/>
    <mergeCell ref="OVS58:OXC58"/>
    <mergeCell ref="OXD58:OYN58"/>
    <mergeCell ref="OYO58:OZY58"/>
    <mergeCell ref="OZZ58:PBJ58"/>
    <mergeCell ref="PBK58:PCU58"/>
    <mergeCell ref="OOP58:OPZ58"/>
    <mergeCell ref="OQA58:ORK58"/>
    <mergeCell ref="ORL58:OSV58"/>
    <mergeCell ref="OSW58:OUG58"/>
    <mergeCell ref="OUH58:OVR58"/>
    <mergeCell ref="OHM58:OIW58"/>
    <mergeCell ref="OIX58:OKH58"/>
    <mergeCell ref="OKI58:OLS58"/>
    <mergeCell ref="OLT58:OND58"/>
    <mergeCell ref="ONE58:OOO58"/>
    <mergeCell ref="OAJ58:OBT58"/>
    <mergeCell ref="OBU58:ODE58"/>
    <mergeCell ref="ODF58:OEP58"/>
    <mergeCell ref="OEQ58:OGA58"/>
    <mergeCell ref="OGB58:OHL58"/>
    <mergeCell ref="NTG58:NUQ58"/>
    <mergeCell ref="NUR58:NWB58"/>
    <mergeCell ref="NWC58:NXM58"/>
    <mergeCell ref="NXN58:NYX58"/>
    <mergeCell ref="NYY58:OAI58"/>
    <mergeCell ref="NMD58:NNN58"/>
    <mergeCell ref="NNO58:NOY58"/>
    <mergeCell ref="NOZ58:NQJ58"/>
    <mergeCell ref="NQK58:NRU58"/>
    <mergeCell ref="NRV58:NTF58"/>
    <mergeCell ref="NFA58:NGK58"/>
    <mergeCell ref="NGL58:NHV58"/>
    <mergeCell ref="NHW58:NJG58"/>
    <mergeCell ref="NJH58:NKR58"/>
    <mergeCell ref="NKS58:NMC58"/>
    <mergeCell ref="MXX58:MZH58"/>
    <mergeCell ref="MZI58:NAS58"/>
    <mergeCell ref="NAT58:NCD58"/>
    <mergeCell ref="NCE58:NDO58"/>
    <mergeCell ref="NDP58:NEZ58"/>
    <mergeCell ref="MQU58:MSE58"/>
    <mergeCell ref="MSF58:MTP58"/>
    <mergeCell ref="MTQ58:MVA58"/>
    <mergeCell ref="MVB58:MWL58"/>
    <mergeCell ref="MWM58:MXW58"/>
    <mergeCell ref="MJR58:MLB58"/>
    <mergeCell ref="MLC58:MMM58"/>
    <mergeCell ref="MMN58:MNX58"/>
    <mergeCell ref="MNY58:MPI58"/>
    <mergeCell ref="MPJ58:MQT58"/>
    <mergeCell ref="MCO58:MDY58"/>
    <mergeCell ref="MDZ58:MFJ58"/>
    <mergeCell ref="MFK58:MGU58"/>
    <mergeCell ref="MGV58:MIF58"/>
    <mergeCell ref="MIG58:MJQ58"/>
    <mergeCell ref="LVL58:LWV58"/>
    <mergeCell ref="LWW58:LYG58"/>
    <mergeCell ref="LYH58:LZR58"/>
    <mergeCell ref="LZS58:MBC58"/>
    <mergeCell ref="MBD58:MCN58"/>
    <mergeCell ref="LOI58:LPS58"/>
    <mergeCell ref="LPT58:LRD58"/>
    <mergeCell ref="LRE58:LSO58"/>
    <mergeCell ref="LSP58:LTZ58"/>
    <mergeCell ref="LUA58:LVK58"/>
    <mergeCell ref="LHF58:LIP58"/>
    <mergeCell ref="LIQ58:LKA58"/>
    <mergeCell ref="LKB58:LLL58"/>
    <mergeCell ref="LLM58:LMW58"/>
    <mergeCell ref="LMX58:LOH58"/>
    <mergeCell ref="LAC58:LBM58"/>
    <mergeCell ref="LBN58:LCX58"/>
    <mergeCell ref="LCY58:LEI58"/>
    <mergeCell ref="LEJ58:LFT58"/>
    <mergeCell ref="LFU58:LHE58"/>
    <mergeCell ref="KSZ58:KUJ58"/>
    <mergeCell ref="KUK58:KVU58"/>
    <mergeCell ref="KVV58:KXF58"/>
    <mergeCell ref="KXG58:KYQ58"/>
    <mergeCell ref="KYR58:LAB58"/>
    <mergeCell ref="KLW58:KNG58"/>
    <mergeCell ref="KNH58:KOR58"/>
    <mergeCell ref="KOS58:KQC58"/>
    <mergeCell ref="KQD58:KRN58"/>
    <mergeCell ref="KRO58:KSY58"/>
    <mergeCell ref="KET58:KGD58"/>
    <mergeCell ref="KGE58:KHO58"/>
    <mergeCell ref="KHP58:KIZ58"/>
    <mergeCell ref="KJA58:KKK58"/>
    <mergeCell ref="KKL58:KLV58"/>
    <mergeCell ref="JXQ58:JZA58"/>
    <mergeCell ref="JZB58:KAL58"/>
    <mergeCell ref="KAM58:KBW58"/>
    <mergeCell ref="KBX58:KDH58"/>
    <mergeCell ref="KDI58:KES58"/>
    <mergeCell ref="JQN58:JRX58"/>
    <mergeCell ref="JRY58:JTI58"/>
    <mergeCell ref="JTJ58:JUT58"/>
    <mergeCell ref="JUU58:JWE58"/>
    <mergeCell ref="JWF58:JXP58"/>
    <mergeCell ref="JJK58:JKU58"/>
    <mergeCell ref="JKV58:JMF58"/>
    <mergeCell ref="JMG58:JNQ58"/>
    <mergeCell ref="JNR58:JPB58"/>
    <mergeCell ref="JPC58:JQM58"/>
    <mergeCell ref="JCH58:JDR58"/>
    <mergeCell ref="JDS58:JFC58"/>
    <mergeCell ref="JFD58:JGN58"/>
    <mergeCell ref="JGO58:JHY58"/>
    <mergeCell ref="JHZ58:JJJ58"/>
    <mergeCell ref="IVE58:IWO58"/>
    <mergeCell ref="IWP58:IXZ58"/>
    <mergeCell ref="IYA58:IZK58"/>
    <mergeCell ref="IZL58:JAV58"/>
    <mergeCell ref="JAW58:JCG58"/>
    <mergeCell ref="IOB58:IPL58"/>
    <mergeCell ref="IPM58:IQW58"/>
    <mergeCell ref="IQX58:ISH58"/>
    <mergeCell ref="ISI58:ITS58"/>
    <mergeCell ref="ITT58:IVD58"/>
    <mergeCell ref="IGY58:III58"/>
    <mergeCell ref="IIJ58:IJT58"/>
    <mergeCell ref="IJU58:ILE58"/>
    <mergeCell ref="ILF58:IMP58"/>
    <mergeCell ref="IMQ58:IOA58"/>
    <mergeCell ref="HZV58:IBF58"/>
    <mergeCell ref="IBG58:ICQ58"/>
    <mergeCell ref="ICR58:IEB58"/>
    <mergeCell ref="IEC58:IFM58"/>
    <mergeCell ref="IFN58:IGX58"/>
    <mergeCell ref="HSS58:HUC58"/>
    <mergeCell ref="HUD58:HVN58"/>
    <mergeCell ref="HVO58:HWY58"/>
    <mergeCell ref="HWZ58:HYJ58"/>
    <mergeCell ref="HYK58:HZU58"/>
    <mergeCell ref="HLP58:HMZ58"/>
    <mergeCell ref="HNA58:HOK58"/>
    <mergeCell ref="HOL58:HPV58"/>
    <mergeCell ref="HPW58:HRG58"/>
    <mergeCell ref="HRH58:HSR58"/>
    <mergeCell ref="HEM58:HFW58"/>
    <mergeCell ref="HFX58:HHH58"/>
    <mergeCell ref="HHI58:HIS58"/>
    <mergeCell ref="HIT58:HKD58"/>
    <mergeCell ref="HKE58:HLO58"/>
    <mergeCell ref="GXJ58:GYT58"/>
    <mergeCell ref="GYU58:HAE58"/>
    <mergeCell ref="HAF58:HBP58"/>
    <mergeCell ref="HBQ58:HDA58"/>
    <mergeCell ref="HDB58:HEL58"/>
    <mergeCell ref="GQG58:GRQ58"/>
    <mergeCell ref="GRR58:GTB58"/>
    <mergeCell ref="GTC58:GUM58"/>
    <mergeCell ref="GUN58:GVX58"/>
    <mergeCell ref="GVY58:GXI58"/>
    <mergeCell ref="GJD58:GKN58"/>
    <mergeCell ref="GKO58:GLY58"/>
    <mergeCell ref="GLZ58:GNJ58"/>
    <mergeCell ref="GNK58:GOU58"/>
    <mergeCell ref="GOV58:GQF58"/>
    <mergeCell ref="GCA58:GDK58"/>
    <mergeCell ref="GDL58:GEV58"/>
    <mergeCell ref="GEW58:GGG58"/>
    <mergeCell ref="GGH58:GHR58"/>
    <mergeCell ref="GHS58:GJC58"/>
    <mergeCell ref="FUX58:FWH58"/>
    <mergeCell ref="FWI58:FXS58"/>
    <mergeCell ref="FXT58:FZD58"/>
    <mergeCell ref="FZE58:GAO58"/>
    <mergeCell ref="GAP58:GBZ58"/>
    <mergeCell ref="FNU58:FPE58"/>
    <mergeCell ref="FPF58:FQP58"/>
    <mergeCell ref="FQQ58:FSA58"/>
    <mergeCell ref="FSB58:FTL58"/>
    <mergeCell ref="FTM58:FUW58"/>
    <mergeCell ref="FGR58:FIB58"/>
    <mergeCell ref="FIC58:FJM58"/>
    <mergeCell ref="FJN58:FKX58"/>
    <mergeCell ref="FKY58:FMI58"/>
    <mergeCell ref="FMJ58:FNT58"/>
    <mergeCell ref="EZO58:FAY58"/>
    <mergeCell ref="FAZ58:FCJ58"/>
    <mergeCell ref="FCK58:FDU58"/>
    <mergeCell ref="FDV58:FFF58"/>
    <mergeCell ref="FFG58:FGQ58"/>
    <mergeCell ref="ESL58:ETV58"/>
    <mergeCell ref="ETW58:EVG58"/>
    <mergeCell ref="EVH58:EWR58"/>
    <mergeCell ref="EWS58:EYC58"/>
    <mergeCell ref="EYD58:EZN58"/>
    <mergeCell ref="ELI58:EMS58"/>
    <mergeCell ref="EMT58:EOD58"/>
    <mergeCell ref="EOE58:EPO58"/>
    <mergeCell ref="EPP58:EQZ58"/>
    <mergeCell ref="ERA58:ESK58"/>
    <mergeCell ref="EEF58:EFP58"/>
    <mergeCell ref="EFQ58:EHA58"/>
    <mergeCell ref="EHB58:EIL58"/>
    <mergeCell ref="EIM58:EJW58"/>
    <mergeCell ref="EJX58:ELH58"/>
    <mergeCell ref="DXC58:DYM58"/>
    <mergeCell ref="DYN58:DZX58"/>
    <mergeCell ref="DZY58:EBI58"/>
    <mergeCell ref="EBJ58:ECT58"/>
    <mergeCell ref="ECU58:EEE58"/>
    <mergeCell ref="DPZ58:DRJ58"/>
    <mergeCell ref="DRK58:DSU58"/>
    <mergeCell ref="DSV58:DUF58"/>
    <mergeCell ref="DUG58:DVQ58"/>
    <mergeCell ref="DVR58:DXB58"/>
    <mergeCell ref="DIW58:DKG58"/>
    <mergeCell ref="DKH58:DLR58"/>
    <mergeCell ref="DLS58:DNC58"/>
    <mergeCell ref="DND58:DON58"/>
    <mergeCell ref="DOO58:DPY58"/>
    <mergeCell ref="DBT58:DDD58"/>
    <mergeCell ref="DDE58:DEO58"/>
    <mergeCell ref="DEP58:DFZ58"/>
    <mergeCell ref="DGA58:DHK58"/>
    <mergeCell ref="DHL58:DIV58"/>
    <mergeCell ref="CUQ58:CWA58"/>
    <mergeCell ref="CWB58:CXL58"/>
    <mergeCell ref="CXM58:CYW58"/>
    <mergeCell ref="CYX58:DAH58"/>
    <mergeCell ref="DAI58:DBS58"/>
    <mergeCell ref="CNN58:COX58"/>
    <mergeCell ref="COY58:CQI58"/>
    <mergeCell ref="CQJ58:CRT58"/>
    <mergeCell ref="CRU58:CTE58"/>
    <mergeCell ref="CTF58:CUP58"/>
    <mergeCell ref="CGK58:CHU58"/>
    <mergeCell ref="CHV58:CJF58"/>
    <mergeCell ref="CJG58:CKQ58"/>
    <mergeCell ref="CKR58:CMB58"/>
    <mergeCell ref="CMC58:CNM58"/>
    <mergeCell ref="BZH58:CAR58"/>
    <mergeCell ref="CAS58:CCC58"/>
    <mergeCell ref="CCD58:CDN58"/>
    <mergeCell ref="CDO58:CEY58"/>
    <mergeCell ref="CEZ58:CGJ58"/>
    <mergeCell ref="BSE58:BTO58"/>
    <mergeCell ref="BTP58:BUZ58"/>
    <mergeCell ref="BVA58:BWK58"/>
    <mergeCell ref="BWL58:BXV58"/>
    <mergeCell ref="BXW58:BZG58"/>
    <mergeCell ref="BLB58:BML58"/>
    <mergeCell ref="BMM58:BNW58"/>
    <mergeCell ref="BNX58:BPH58"/>
    <mergeCell ref="BPI58:BQS58"/>
    <mergeCell ref="BQT58:BSD58"/>
    <mergeCell ref="BDY58:BFI58"/>
    <mergeCell ref="BFJ58:BGT58"/>
    <mergeCell ref="BGU58:BIE58"/>
    <mergeCell ref="BIF58:BJP58"/>
    <mergeCell ref="BJQ58:BLA58"/>
    <mergeCell ref="AWV58:AYF58"/>
    <mergeCell ref="AYG58:AZQ58"/>
    <mergeCell ref="AZR58:BBB58"/>
    <mergeCell ref="BBC58:BCM58"/>
    <mergeCell ref="BCN58:BDX58"/>
    <mergeCell ref="APS58:ARC58"/>
    <mergeCell ref="ARD58:ASN58"/>
    <mergeCell ref="ASO58:ATY58"/>
    <mergeCell ref="ATZ58:AVJ58"/>
    <mergeCell ref="AVK58:AWU58"/>
    <mergeCell ref="AIP58:AJZ58"/>
    <mergeCell ref="AKA58:ALK58"/>
    <mergeCell ref="ALL58:AMV58"/>
    <mergeCell ref="AMW58:AOG58"/>
    <mergeCell ref="AOH58:APR58"/>
    <mergeCell ref="ABM58:ACW58"/>
    <mergeCell ref="ACX58:AEH58"/>
    <mergeCell ref="AEI58:AFS58"/>
    <mergeCell ref="AFT58:AHD58"/>
    <mergeCell ref="AHE58:AIO58"/>
    <mergeCell ref="UJ58:VT58"/>
    <mergeCell ref="VU58:XE58"/>
    <mergeCell ref="XF58:YP58"/>
    <mergeCell ref="YQ58:AAA58"/>
    <mergeCell ref="AAB58:ABL58"/>
    <mergeCell ref="NG58:OQ58"/>
    <mergeCell ref="OR58:QB58"/>
    <mergeCell ref="QC58:RM58"/>
    <mergeCell ref="RN58:SX58"/>
    <mergeCell ref="SY58:UI58"/>
    <mergeCell ref="GD58:HN58"/>
    <mergeCell ref="HO58:IY58"/>
    <mergeCell ref="IZ58:KJ58"/>
    <mergeCell ref="KK58:LU58"/>
    <mergeCell ref="LV58:NF58"/>
    <mergeCell ref="AL58:BV58"/>
    <mergeCell ref="BW58:DG58"/>
    <mergeCell ref="DH58:ER58"/>
    <mergeCell ref="ES58:GC58"/>
    <mergeCell ref="A53:AK53"/>
    <mergeCell ref="A55:AK55"/>
    <mergeCell ref="AJ4:AK4"/>
    <mergeCell ref="F4:G4"/>
    <mergeCell ref="L4:M4"/>
    <mergeCell ref="R4:S4"/>
    <mergeCell ref="X4:Y4"/>
    <mergeCell ref="P4:Q4"/>
    <mergeCell ref="D4:E4"/>
    <mergeCell ref="J4:K4"/>
    <mergeCell ref="A52:AK52"/>
    <mergeCell ref="O1:T1"/>
    <mergeCell ref="V4:W4"/>
    <mergeCell ref="AB4:AC4"/>
    <mergeCell ref="AH4:AI4"/>
    <mergeCell ref="B4:C4"/>
    <mergeCell ref="A2:AK2"/>
    <mergeCell ref="AF3:AK3"/>
    <mergeCell ref="B3:G3"/>
    <mergeCell ref="H3:M3"/>
    <mergeCell ref="H4:I4"/>
    <mergeCell ref="N4:O4"/>
    <mergeCell ref="T4:U4"/>
    <mergeCell ref="Z4:AA4"/>
    <mergeCell ref="AF4:AG4"/>
    <mergeCell ref="N3:S3"/>
    <mergeCell ref="T3:Y3"/>
    <mergeCell ref="Z3:AE3"/>
  </mergeCells>
  <phoneticPr fontId="3" type="noConversion"/>
  <hyperlinks>
    <hyperlink ref="O1:Q1" location="Tabellförteckning!A1" display="Tabellförteckning!A1"/>
  </hyperlinks>
  <pageMargins left="0.70866141732283472" right="0.70866141732283472" top="0.74803149606299213" bottom="0.74803149606299213" header="0.31496062992125984" footer="0.31496062992125984"/>
  <pageSetup paperSize="9" scale="75"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G29"/>
  <sheetViews>
    <sheetView workbookViewId="0">
      <pane ySplit="4" topLeftCell="A8" activePane="bottomLeft" state="frozen"/>
      <selection activeCell="K27" sqref="K27"/>
      <selection pane="bottomLeft" activeCell="K27" sqref="K27"/>
    </sheetView>
  </sheetViews>
  <sheetFormatPr defaultColWidth="9.140625" defaultRowHeight="14.25" x14ac:dyDescent="0.2"/>
  <cols>
    <col min="1" max="1" width="6.7109375" style="74" customWidth="1"/>
    <col min="2" max="31" width="5.7109375" style="74" customWidth="1"/>
    <col min="32" max="36" width="8.7109375" style="74" customWidth="1"/>
    <col min="37" max="16384" width="9.140625" style="74"/>
  </cols>
  <sheetData>
    <row r="1" spans="1:33" ht="30" customHeight="1" x14ac:dyDescent="0.25">
      <c r="A1" s="349"/>
      <c r="B1" s="116"/>
      <c r="C1" s="116"/>
      <c r="D1" s="116"/>
      <c r="E1" s="824"/>
      <c r="F1" s="824"/>
      <c r="G1" s="824"/>
      <c r="H1" s="824"/>
      <c r="I1" s="824"/>
      <c r="J1" s="824"/>
      <c r="K1" s="824"/>
      <c r="L1" s="824"/>
      <c r="M1" s="824"/>
      <c r="N1" s="824"/>
      <c r="O1" s="1311" t="s">
        <v>328</v>
      </c>
      <c r="P1" s="1311"/>
      <c r="Q1" s="1312"/>
      <c r="R1" s="1312"/>
      <c r="S1" s="1312"/>
      <c r="T1" s="1322"/>
    </row>
    <row r="2" spans="1:33" s="139" customFormat="1" ht="15" customHeight="1" x14ac:dyDescent="0.25">
      <c r="A2" s="1317" t="s">
        <v>440</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row>
    <row r="3" spans="1:33" ht="42.95" customHeight="1" x14ac:dyDescent="0.2">
      <c r="A3" s="484"/>
      <c r="B3" s="1386" t="s">
        <v>10</v>
      </c>
      <c r="C3" s="1386"/>
      <c r="D3" s="1386"/>
      <c r="E3" s="1373" t="s">
        <v>5</v>
      </c>
      <c r="F3" s="1373"/>
      <c r="G3" s="1373"/>
      <c r="H3" s="1373" t="s">
        <v>160</v>
      </c>
      <c r="I3" s="1373"/>
      <c r="J3" s="1373"/>
      <c r="K3" s="1373" t="s">
        <v>57</v>
      </c>
      <c r="L3" s="1373"/>
      <c r="M3" s="1373"/>
      <c r="N3" s="1373" t="s">
        <v>58</v>
      </c>
      <c r="O3" s="1373"/>
      <c r="P3" s="1373"/>
      <c r="Q3" s="1373" t="s">
        <v>59</v>
      </c>
      <c r="R3" s="1373"/>
      <c r="S3" s="1373"/>
      <c r="T3" s="1373" t="s">
        <v>139</v>
      </c>
      <c r="U3" s="1373"/>
      <c r="V3" s="1373"/>
      <c r="W3" s="1373" t="s">
        <v>195</v>
      </c>
      <c r="X3" s="1373"/>
      <c r="Y3" s="1373"/>
      <c r="Z3" s="1373" t="s">
        <v>12</v>
      </c>
      <c r="AA3" s="1373"/>
      <c r="AB3" s="1373"/>
      <c r="AC3" s="1373" t="s">
        <v>35</v>
      </c>
      <c r="AD3" s="1373"/>
      <c r="AE3" s="1373"/>
    </row>
    <row r="4" spans="1:33" ht="15" customHeight="1" x14ac:dyDescent="0.2">
      <c r="A4" s="484" t="s">
        <v>39</v>
      </c>
      <c r="B4" s="1195" t="s">
        <v>28</v>
      </c>
      <c r="C4" s="1195" t="s">
        <v>29</v>
      </c>
      <c r="D4" s="1195" t="s">
        <v>382</v>
      </c>
      <c r="E4" s="1195" t="s">
        <v>28</v>
      </c>
      <c r="F4" s="1195" t="s">
        <v>29</v>
      </c>
      <c r="G4" s="1195" t="s">
        <v>382</v>
      </c>
      <c r="H4" s="1195" t="s">
        <v>28</v>
      </c>
      <c r="I4" s="1195" t="s">
        <v>29</v>
      </c>
      <c r="J4" s="1195" t="s">
        <v>382</v>
      </c>
      <c r="K4" s="1195" t="s">
        <v>28</v>
      </c>
      <c r="L4" s="1195" t="s">
        <v>29</v>
      </c>
      <c r="M4" s="1195" t="s">
        <v>382</v>
      </c>
      <c r="N4" s="1195" t="s">
        <v>28</v>
      </c>
      <c r="O4" s="1195" t="s">
        <v>29</v>
      </c>
      <c r="P4" s="1195" t="s">
        <v>382</v>
      </c>
      <c r="Q4" s="1195" t="s">
        <v>28</v>
      </c>
      <c r="R4" s="1195" t="s">
        <v>29</v>
      </c>
      <c r="S4" s="1195" t="s">
        <v>382</v>
      </c>
      <c r="T4" s="1195" t="s">
        <v>28</v>
      </c>
      <c r="U4" s="1195" t="s">
        <v>29</v>
      </c>
      <c r="V4" s="1195" t="s">
        <v>382</v>
      </c>
      <c r="W4" s="1195" t="s">
        <v>28</v>
      </c>
      <c r="X4" s="1195" t="s">
        <v>29</v>
      </c>
      <c r="Y4" s="1195" t="s">
        <v>382</v>
      </c>
      <c r="Z4" s="1195" t="s">
        <v>28</v>
      </c>
      <c r="AA4" s="1195" t="s">
        <v>29</v>
      </c>
      <c r="AB4" s="1195" t="s">
        <v>382</v>
      </c>
      <c r="AC4" s="1195" t="s">
        <v>28</v>
      </c>
      <c r="AD4" s="1195" t="s">
        <v>29</v>
      </c>
      <c r="AE4" s="1195" t="s">
        <v>382</v>
      </c>
    </row>
    <row r="5" spans="1:33" ht="6" customHeight="1" x14ac:dyDescent="0.2">
      <c r="A5" s="1203"/>
      <c r="B5" s="1243"/>
      <c r="C5" s="1243"/>
      <c r="D5" s="1243"/>
      <c r="E5" s="1214"/>
      <c r="F5" s="1214"/>
      <c r="G5" s="1214"/>
      <c r="H5" s="1214"/>
      <c r="I5" s="1214"/>
      <c r="J5" s="1214"/>
      <c r="K5" s="1214"/>
      <c r="L5" s="1214"/>
      <c r="M5" s="1214"/>
      <c r="N5" s="1214"/>
      <c r="O5" s="1214"/>
      <c r="P5" s="1214"/>
      <c r="Q5" s="1214"/>
      <c r="R5" s="1214"/>
      <c r="S5" s="1214"/>
      <c r="T5" s="1204"/>
      <c r="U5" s="1204"/>
      <c r="V5" s="1204"/>
      <c r="W5" s="1204"/>
      <c r="X5" s="1204"/>
      <c r="Y5" s="1204"/>
      <c r="Z5" s="1214"/>
      <c r="AA5" s="1214"/>
      <c r="AB5" s="1214"/>
      <c r="AC5" s="1214"/>
      <c r="AD5" s="1214"/>
      <c r="AE5" s="26"/>
    </row>
    <row r="6" spans="1:33" ht="12.75" customHeight="1" x14ac:dyDescent="0.2">
      <c r="A6" s="132">
        <v>2007</v>
      </c>
      <c r="B6" s="1247">
        <v>354</v>
      </c>
      <c r="C6" s="1247">
        <v>302</v>
      </c>
      <c r="D6" s="1247">
        <v>658</v>
      </c>
      <c r="E6" s="839">
        <v>2.6625138571628315</v>
      </c>
      <c r="F6" s="839">
        <v>3.7481945666327552</v>
      </c>
      <c r="G6" s="1248">
        <v>3.10981767868972</v>
      </c>
      <c r="H6" s="839">
        <v>65.907575152450676</v>
      </c>
      <c r="I6" s="839">
        <v>60.797145554452491</v>
      </c>
      <c r="J6" s="1248">
        <v>63.866233253285941</v>
      </c>
      <c r="K6" s="839">
        <v>27.66700459614297</v>
      </c>
      <c r="L6" s="839">
        <v>39.240258675288771</v>
      </c>
      <c r="M6" s="1248">
        <v>32.43734976859934</v>
      </c>
      <c r="N6" s="839">
        <v>0.74480384007373479</v>
      </c>
      <c r="O6" s="839">
        <v>0.25461540013506934</v>
      </c>
      <c r="P6" s="1248">
        <v>0.53704974351597468</v>
      </c>
      <c r="Q6" s="839">
        <v>19.153147244948801</v>
      </c>
      <c r="R6" s="839">
        <v>15.293749231767265</v>
      </c>
      <c r="S6" s="1248">
        <v>17.626705765115712</v>
      </c>
      <c r="T6" s="837" t="s">
        <v>37</v>
      </c>
      <c r="U6" s="837" t="s">
        <v>37</v>
      </c>
      <c r="V6" s="837" t="s">
        <v>37</v>
      </c>
      <c r="W6" s="837" t="s">
        <v>37</v>
      </c>
      <c r="X6" s="837" t="s">
        <v>37</v>
      </c>
      <c r="Y6" s="837" t="s">
        <v>37</v>
      </c>
      <c r="Z6" s="839">
        <v>12.608055210271099</v>
      </c>
      <c r="AA6" s="839">
        <v>11.7</v>
      </c>
      <c r="AB6" s="1248">
        <v>12.173505966341054</v>
      </c>
      <c r="AC6" s="839">
        <v>2.8780578260124705</v>
      </c>
      <c r="AD6" s="839">
        <v>2.725486681144258</v>
      </c>
      <c r="AE6" s="1248">
        <v>2.8055180057972029</v>
      </c>
    </row>
    <row r="7" spans="1:33" ht="12.75" customHeight="1" x14ac:dyDescent="0.2">
      <c r="A7" s="132">
        <v>2008</v>
      </c>
      <c r="B7" s="1247">
        <v>319</v>
      </c>
      <c r="C7" s="1247">
        <v>293</v>
      </c>
      <c r="D7" s="1247">
        <v>614</v>
      </c>
      <c r="E7" s="839">
        <v>1.7809365234975689</v>
      </c>
      <c r="F7" s="839">
        <v>4.2950219186784757</v>
      </c>
      <c r="G7" s="1248">
        <v>3.1764818322896629</v>
      </c>
      <c r="H7" s="839">
        <v>64.686289425407523</v>
      </c>
      <c r="I7" s="839">
        <v>65.946802325569507</v>
      </c>
      <c r="J7" s="1248">
        <v>65.012022973153776</v>
      </c>
      <c r="K7" s="839">
        <v>28.35550445302658</v>
      </c>
      <c r="L7" s="839">
        <v>36.237766233695972</v>
      </c>
      <c r="M7" s="1248">
        <v>31.627025671049893</v>
      </c>
      <c r="N7" s="839">
        <v>2.0511297516739866</v>
      </c>
      <c r="O7" s="839">
        <v>1.6985721109926022</v>
      </c>
      <c r="P7" s="1248">
        <v>1.8939056617940715</v>
      </c>
      <c r="Q7" s="839">
        <v>23.447162305609705</v>
      </c>
      <c r="R7" s="839">
        <v>15.087765006452445</v>
      </c>
      <c r="S7" s="1248">
        <v>19.80193699693228</v>
      </c>
      <c r="T7" s="837" t="s">
        <v>37</v>
      </c>
      <c r="U7" s="837" t="s">
        <v>37</v>
      </c>
      <c r="V7" s="837" t="s">
        <v>37</v>
      </c>
      <c r="W7" s="837" t="s">
        <v>37</v>
      </c>
      <c r="X7" s="837" t="s">
        <v>37</v>
      </c>
      <c r="Y7" s="837" t="s">
        <v>37</v>
      </c>
      <c r="Z7" s="839">
        <v>9.3942513586366321</v>
      </c>
      <c r="AA7" s="839">
        <v>8.5</v>
      </c>
      <c r="AB7" s="1248">
        <v>8.9774931913232443</v>
      </c>
      <c r="AC7" s="839">
        <v>2.6964861583116635</v>
      </c>
      <c r="AD7" s="839">
        <v>2.8148542667239744</v>
      </c>
      <c r="AE7" s="1248">
        <v>2.7381614786021311</v>
      </c>
    </row>
    <row r="8" spans="1:33" ht="12.75" customHeight="1" x14ac:dyDescent="0.2">
      <c r="A8" s="132">
        <v>2009</v>
      </c>
      <c r="B8" s="1247">
        <v>349</v>
      </c>
      <c r="C8" s="1247">
        <v>328</v>
      </c>
      <c r="D8" s="1247">
        <v>677</v>
      </c>
      <c r="E8" s="839">
        <v>2.6445006082507394</v>
      </c>
      <c r="F8" s="839">
        <v>2.5158458809831026</v>
      </c>
      <c r="G8" s="1248">
        <v>2.5880389737922624</v>
      </c>
      <c r="H8" s="839">
        <v>65.283205383585241</v>
      </c>
      <c r="I8" s="839">
        <v>69.770642758529661</v>
      </c>
      <c r="J8" s="1248">
        <v>67.252569853127014</v>
      </c>
      <c r="K8" s="839">
        <v>25.160693189354234</v>
      </c>
      <c r="L8" s="839">
        <v>38.104899507837025</v>
      </c>
      <c r="M8" s="1248">
        <v>30.841409794419484</v>
      </c>
      <c r="N8" s="839">
        <v>2.4848741444112661</v>
      </c>
      <c r="O8" s="839">
        <v>2.0871620109762974</v>
      </c>
      <c r="P8" s="1248">
        <v>2.3103335148159383</v>
      </c>
      <c r="Q8" s="839">
        <v>18.286937460725579</v>
      </c>
      <c r="R8" s="839">
        <v>18.246994824123188</v>
      </c>
      <c r="S8" s="1248">
        <v>18.269408166660465</v>
      </c>
      <c r="T8" s="837" t="s">
        <v>37</v>
      </c>
      <c r="U8" s="837" t="s">
        <v>37</v>
      </c>
      <c r="V8" s="837" t="s">
        <v>37</v>
      </c>
      <c r="W8" s="837" t="s">
        <v>37</v>
      </c>
      <c r="X8" s="837" t="s">
        <v>37</v>
      </c>
      <c r="Y8" s="837" t="s">
        <v>37</v>
      </c>
      <c r="Z8" s="839">
        <v>15.297295568228378</v>
      </c>
      <c r="AA8" s="839">
        <v>10.5</v>
      </c>
      <c r="AB8" s="1248">
        <v>13.175779756448721</v>
      </c>
      <c r="AC8" s="839">
        <v>3.2870595216639771</v>
      </c>
      <c r="AD8" s="839">
        <v>1.2692222610823098</v>
      </c>
      <c r="AE8" s="1248">
        <v>2.4015079976483351</v>
      </c>
    </row>
    <row r="9" spans="1:33" ht="12.75" customHeight="1" x14ac:dyDescent="0.2">
      <c r="A9" s="132">
        <v>2010</v>
      </c>
      <c r="B9" s="1247">
        <v>434</v>
      </c>
      <c r="C9" s="1247">
        <v>291</v>
      </c>
      <c r="D9" s="1247">
        <v>725</v>
      </c>
      <c r="E9" s="839">
        <v>3.3050517156295318</v>
      </c>
      <c r="F9" s="839">
        <v>2.0963598073309977</v>
      </c>
      <c r="G9" s="1248">
        <v>2.8247614634649403</v>
      </c>
      <c r="H9" s="839">
        <v>66.642564472969767</v>
      </c>
      <c r="I9" s="839">
        <v>71.148600274881616</v>
      </c>
      <c r="J9" s="1248">
        <v>68.433099394816878</v>
      </c>
      <c r="K9" s="839">
        <v>26.444432482266173</v>
      </c>
      <c r="L9" s="839">
        <v>31.769387431739858</v>
      </c>
      <c r="M9" s="1248">
        <v>28.560376121739822</v>
      </c>
      <c r="N9" s="839">
        <v>1.3379068956188649</v>
      </c>
      <c r="O9" s="839">
        <v>0.30388405236978111</v>
      </c>
      <c r="P9" s="1248">
        <v>0.92702378411764796</v>
      </c>
      <c r="Q9" s="839">
        <v>14.593377575089313</v>
      </c>
      <c r="R9" s="839">
        <v>17.799294146297001</v>
      </c>
      <c r="S9" s="1248">
        <v>15.867292348434187</v>
      </c>
      <c r="T9" s="837" t="s">
        <v>37</v>
      </c>
      <c r="U9" s="837" t="s">
        <v>37</v>
      </c>
      <c r="V9" s="837" t="s">
        <v>37</v>
      </c>
      <c r="W9" s="837" t="s">
        <v>37</v>
      </c>
      <c r="X9" s="837" t="s">
        <v>37</v>
      </c>
      <c r="Y9" s="837" t="s">
        <v>37</v>
      </c>
      <c r="Z9" s="839">
        <v>12.413491295513696</v>
      </c>
      <c r="AA9" s="839">
        <v>11.9</v>
      </c>
      <c r="AB9" s="1248">
        <v>12.211122684631874</v>
      </c>
      <c r="AC9" s="839">
        <v>3.2294042957726381</v>
      </c>
      <c r="AD9" s="839">
        <v>2.9014585364535121</v>
      </c>
      <c r="AE9" s="1248">
        <v>3.0990905654015752</v>
      </c>
    </row>
    <row r="10" spans="1:33" ht="12.75" customHeight="1" x14ac:dyDescent="0.2">
      <c r="A10" s="132">
        <v>2011</v>
      </c>
      <c r="B10" s="1247">
        <v>364</v>
      </c>
      <c r="C10" s="1247">
        <v>261</v>
      </c>
      <c r="D10" s="1247">
        <v>626</v>
      </c>
      <c r="E10" s="839">
        <v>3.2719285024021736</v>
      </c>
      <c r="F10" s="839">
        <v>3.847599613796906</v>
      </c>
      <c r="G10" s="1248">
        <v>3.4901770564001851</v>
      </c>
      <c r="H10" s="839">
        <v>64.994069155131228</v>
      </c>
      <c r="I10" s="839">
        <v>67.281316907493931</v>
      </c>
      <c r="J10" s="1248">
        <v>65.9395015396735</v>
      </c>
      <c r="K10" s="839">
        <v>24.99658367400901</v>
      </c>
      <c r="L10" s="839">
        <v>27.621504739650732</v>
      </c>
      <c r="M10" s="1248">
        <v>25.975309588972429</v>
      </c>
      <c r="N10" s="839">
        <v>1.4063304917500918</v>
      </c>
      <c r="O10" s="839" t="s">
        <v>118</v>
      </c>
      <c r="P10" s="1248">
        <v>0.85783305148654609</v>
      </c>
      <c r="Q10" s="839">
        <v>23.51829091239631</v>
      </c>
      <c r="R10" s="839">
        <v>14.976790611842979</v>
      </c>
      <c r="S10" s="1248">
        <v>20.162507473844201</v>
      </c>
      <c r="T10" s="837" t="s">
        <v>37</v>
      </c>
      <c r="U10" s="837" t="s">
        <v>37</v>
      </c>
      <c r="V10" s="837" t="s">
        <v>37</v>
      </c>
      <c r="W10" s="837" t="s">
        <v>37</v>
      </c>
      <c r="X10" s="837" t="s">
        <v>37</v>
      </c>
      <c r="Y10" s="837" t="s">
        <v>37</v>
      </c>
      <c r="Z10" s="839">
        <v>10.652002400995467</v>
      </c>
      <c r="AA10" s="839">
        <v>9.6999999999999993</v>
      </c>
      <c r="AB10" s="1248">
        <v>10.265583114741098</v>
      </c>
      <c r="AC10" s="839">
        <v>2.3810859118571805</v>
      </c>
      <c r="AD10" s="839">
        <v>5.6577099969507314</v>
      </c>
      <c r="AE10" s="1248">
        <v>3.6498089327354122</v>
      </c>
    </row>
    <row r="11" spans="1:33" ht="12.75" customHeight="1" x14ac:dyDescent="0.2">
      <c r="A11" s="132" t="s">
        <v>89</v>
      </c>
      <c r="B11" s="1247">
        <v>334</v>
      </c>
      <c r="C11" s="1247">
        <v>252</v>
      </c>
      <c r="D11" s="1247">
        <v>586</v>
      </c>
      <c r="E11" s="839">
        <v>2.177875142775243</v>
      </c>
      <c r="F11" s="839">
        <v>3.2083937551719877</v>
      </c>
      <c r="G11" s="1248">
        <v>2.6037679324474752</v>
      </c>
      <c r="H11" s="839">
        <v>66.797684855479801</v>
      </c>
      <c r="I11" s="839">
        <v>75.82673023593749</v>
      </c>
      <c r="J11" s="1248">
        <v>70.529209234468524</v>
      </c>
      <c r="K11" s="839">
        <v>24.722428009362982</v>
      </c>
      <c r="L11" s="839">
        <v>32.464556717571391</v>
      </c>
      <c r="M11" s="1248">
        <v>27.92209539418733</v>
      </c>
      <c r="N11" s="839">
        <v>1.6893633541056479</v>
      </c>
      <c r="O11" s="839">
        <v>0.68628601473563855</v>
      </c>
      <c r="P11" s="1248">
        <v>1.2748114952821525</v>
      </c>
      <c r="Q11" s="839">
        <v>17.28199830717908</v>
      </c>
      <c r="R11" s="839">
        <v>15.321438657832905</v>
      </c>
      <c r="S11" s="1248">
        <v>16.471738105825896</v>
      </c>
      <c r="T11" s="837" t="s">
        <v>37</v>
      </c>
      <c r="U11" s="837" t="s">
        <v>37</v>
      </c>
      <c r="V11" s="837" t="s">
        <v>37</v>
      </c>
      <c r="W11" s="837" t="s">
        <v>37</v>
      </c>
      <c r="X11" s="837" t="s">
        <v>37</v>
      </c>
      <c r="Y11" s="837" t="s">
        <v>37</v>
      </c>
      <c r="Z11" s="839">
        <v>14.949084639858794</v>
      </c>
      <c r="AA11" s="839">
        <v>7.9</v>
      </c>
      <c r="AB11" s="1248">
        <v>12.038489371713608</v>
      </c>
      <c r="AC11" s="839">
        <v>2.3621697184382833</v>
      </c>
      <c r="AD11" s="839">
        <v>1.5195127344049062</v>
      </c>
      <c r="AE11" s="1248">
        <v>2.0139163930256787</v>
      </c>
    </row>
    <row r="12" spans="1:33" ht="12.75" customHeight="1" x14ac:dyDescent="0.2">
      <c r="A12" s="132" t="s">
        <v>90</v>
      </c>
      <c r="B12" s="1247">
        <v>350</v>
      </c>
      <c r="C12" s="1247">
        <v>281</v>
      </c>
      <c r="D12" s="1247">
        <v>632</v>
      </c>
      <c r="E12" s="839">
        <v>2.7031648097474537</v>
      </c>
      <c r="F12" s="839">
        <v>3.7772307220246422</v>
      </c>
      <c r="G12" s="839">
        <v>3.1418344353785774</v>
      </c>
      <c r="H12" s="839">
        <v>55.719460107230809</v>
      </c>
      <c r="I12" s="839">
        <v>67.487202376458896</v>
      </c>
      <c r="J12" s="839">
        <v>60.485173205517825</v>
      </c>
      <c r="K12" s="839">
        <v>28.210944478795508</v>
      </c>
      <c r="L12" s="839">
        <v>32.861239924504297</v>
      </c>
      <c r="M12" s="839">
        <v>30.239645019729821</v>
      </c>
      <c r="N12" s="839">
        <v>2.9654599963910111</v>
      </c>
      <c r="O12" s="839">
        <v>3.0270360060227302</v>
      </c>
      <c r="P12" s="839">
        <v>2.9862520952251477</v>
      </c>
      <c r="Q12" s="837" t="s">
        <v>37</v>
      </c>
      <c r="R12" s="837" t="s">
        <v>37</v>
      </c>
      <c r="S12" s="837" t="s">
        <v>37</v>
      </c>
      <c r="T12" s="837" t="s">
        <v>37</v>
      </c>
      <c r="U12" s="837" t="s">
        <v>37</v>
      </c>
      <c r="V12" s="837" t="s">
        <v>37</v>
      </c>
      <c r="W12" s="839">
        <v>33.456726711508274</v>
      </c>
      <c r="X12" s="839">
        <v>21.841080119527035</v>
      </c>
      <c r="Y12" s="839">
        <v>28.615487003240229</v>
      </c>
      <c r="Z12" s="837" t="s">
        <v>37</v>
      </c>
      <c r="AA12" s="837" t="s">
        <v>37</v>
      </c>
      <c r="AB12" s="837" t="s">
        <v>37</v>
      </c>
      <c r="AC12" s="839">
        <v>2.9022028754409099</v>
      </c>
      <c r="AD12" s="839">
        <v>2.918577700430562</v>
      </c>
      <c r="AE12" s="839">
        <v>2.9044556330575517</v>
      </c>
    </row>
    <row r="13" spans="1:33" ht="12.75" customHeight="1" x14ac:dyDescent="0.2">
      <c r="A13" s="132">
        <v>2013</v>
      </c>
      <c r="B13" s="1247">
        <v>416</v>
      </c>
      <c r="C13" s="1247">
        <v>312</v>
      </c>
      <c r="D13" s="1247">
        <v>733</v>
      </c>
      <c r="E13" s="839">
        <v>2.1596652262539546</v>
      </c>
      <c r="F13" s="839">
        <v>3.9645277539210966</v>
      </c>
      <c r="G13" s="839">
        <v>2.8561385575947003</v>
      </c>
      <c r="H13" s="839">
        <v>60.033001897424896</v>
      </c>
      <c r="I13" s="839">
        <v>72.685936177289918</v>
      </c>
      <c r="J13" s="839">
        <v>65.157961281182281</v>
      </c>
      <c r="K13" s="839">
        <v>29.591117597494559</v>
      </c>
      <c r="L13" s="839">
        <v>33.702471344507273</v>
      </c>
      <c r="M13" s="839">
        <v>31.283452434294816</v>
      </c>
      <c r="N13" s="839">
        <v>2.5375333894647163</v>
      </c>
      <c r="O13" s="839">
        <v>1.6392953490441748</v>
      </c>
      <c r="P13" s="839">
        <v>2.1659779027966768</v>
      </c>
      <c r="Q13" s="837" t="s">
        <v>37</v>
      </c>
      <c r="R13" s="837" t="s">
        <v>37</v>
      </c>
      <c r="S13" s="837" t="s">
        <v>37</v>
      </c>
      <c r="T13" s="839">
        <v>2.9876868240429912</v>
      </c>
      <c r="U13" s="839">
        <v>2.4585822642975486</v>
      </c>
      <c r="V13" s="839">
        <v>2.8965817832055389</v>
      </c>
      <c r="W13" s="839">
        <v>35.594002007600295</v>
      </c>
      <c r="X13" s="839">
        <v>20.796011953235833</v>
      </c>
      <c r="Y13" s="839">
        <v>29.515697215753789</v>
      </c>
      <c r="Z13" s="837" t="s">
        <v>37</v>
      </c>
      <c r="AA13" s="837" t="s">
        <v>37</v>
      </c>
      <c r="AB13" s="837" t="s">
        <v>37</v>
      </c>
      <c r="AC13" s="839">
        <v>2.261584734563773</v>
      </c>
      <c r="AD13" s="839">
        <v>1.486276336022105</v>
      </c>
      <c r="AE13" s="839">
        <v>1.9403865991496634</v>
      </c>
    </row>
    <row r="14" spans="1:33" ht="12.75" customHeight="1" x14ac:dyDescent="0.2">
      <c r="A14" s="132">
        <v>2014</v>
      </c>
      <c r="B14" s="1247">
        <v>368</v>
      </c>
      <c r="C14" s="1247">
        <v>272</v>
      </c>
      <c r="D14" s="1247">
        <v>643</v>
      </c>
      <c r="E14" s="839">
        <v>3.3738265246475598</v>
      </c>
      <c r="F14" s="839">
        <v>2.4753167380618901</v>
      </c>
      <c r="G14" s="839">
        <v>2.9990900585238562</v>
      </c>
      <c r="H14" s="839">
        <v>58.073910856828199</v>
      </c>
      <c r="I14" s="839">
        <v>66.815322602229998</v>
      </c>
      <c r="J14" s="839">
        <v>61.610367370754993</v>
      </c>
      <c r="K14" s="839">
        <v>25.973405364549802</v>
      </c>
      <c r="L14" s="839">
        <v>33.685324860248201</v>
      </c>
      <c r="M14" s="839">
        <v>29.092370881308966</v>
      </c>
      <c r="N14" s="839">
        <v>2.97898735156818</v>
      </c>
      <c r="O14" s="839">
        <v>1.37703194056867</v>
      </c>
      <c r="P14" s="839">
        <v>2.3245615561870494</v>
      </c>
      <c r="Q14" s="837" t="s">
        <v>37</v>
      </c>
      <c r="R14" s="837" t="s">
        <v>37</v>
      </c>
      <c r="S14" s="837" t="s">
        <v>37</v>
      </c>
      <c r="T14" s="839">
        <v>3.2378788627866002</v>
      </c>
      <c r="U14" s="839">
        <v>0.82609508580075897</v>
      </c>
      <c r="V14" s="839">
        <v>2.2582485552853249</v>
      </c>
      <c r="W14" s="839">
        <v>39.246271079169503</v>
      </c>
      <c r="X14" s="839">
        <v>23.299610828689701</v>
      </c>
      <c r="Y14" s="839">
        <v>32.688533449654692</v>
      </c>
      <c r="Z14" s="837" t="s">
        <v>37</v>
      </c>
      <c r="AA14" s="837" t="s">
        <v>37</v>
      </c>
      <c r="AB14" s="837" t="s">
        <v>37</v>
      </c>
      <c r="AC14" s="839">
        <v>3.3867639223935999</v>
      </c>
      <c r="AD14" s="839">
        <v>1.5962640925924501</v>
      </c>
      <c r="AE14" s="839">
        <v>2.8053843660258901</v>
      </c>
    </row>
    <row r="15" spans="1:33" s="1199" customFormat="1" ht="12.75" customHeight="1" x14ac:dyDescent="0.2">
      <c r="A15" s="132">
        <v>2015</v>
      </c>
      <c r="B15" s="1247">
        <v>349</v>
      </c>
      <c r="C15" s="1247">
        <v>264</v>
      </c>
      <c r="D15" s="1247">
        <v>619</v>
      </c>
      <c r="E15" s="839">
        <v>2.21984845755938</v>
      </c>
      <c r="F15" s="839">
        <v>2.70600066560388</v>
      </c>
      <c r="G15" s="839">
        <v>2.4045292335710466</v>
      </c>
      <c r="H15" s="839">
        <v>58.828922774246998</v>
      </c>
      <c r="I15" s="839">
        <v>70.363850304487698</v>
      </c>
      <c r="J15" s="839">
        <v>63.619612027158738</v>
      </c>
      <c r="K15" s="839">
        <v>25.233504788913098</v>
      </c>
      <c r="L15" s="839">
        <v>32.104363725244397</v>
      </c>
      <c r="M15" s="839">
        <v>28.36706518783695</v>
      </c>
      <c r="N15" s="839">
        <v>1.75631526994225</v>
      </c>
      <c r="O15" s="839">
        <v>2.3010447930053699</v>
      </c>
      <c r="P15" s="839">
        <v>1.9700643477056399</v>
      </c>
      <c r="Q15" s="837" t="s">
        <v>37</v>
      </c>
      <c r="R15" s="837" t="s">
        <v>37</v>
      </c>
      <c r="S15" s="837" t="s">
        <v>37</v>
      </c>
      <c r="T15" s="839">
        <v>1.03471371160249</v>
      </c>
      <c r="U15" s="839">
        <v>0.89400470704602297</v>
      </c>
      <c r="V15" s="839">
        <v>0.96562271392558374</v>
      </c>
      <c r="W15" s="839">
        <v>36.473207355139202</v>
      </c>
      <c r="X15" s="839">
        <v>26.199260899628801</v>
      </c>
      <c r="Y15" s="839">
        <v>31.948235303760995</v>
      </c>
      <c r="Z15" s="837" t="s">
        <v>37</v>
      </c>
      <c r="AA15" s="837" t="s">
        <v>37</v>
      </c>
      <c r="AB15" s="837" t="s">
        <v>37</v>
      </c>
      <c r="AC15" s="839">
        <v>0.86772148757812595</v>
      </c>
      <c r="AD15" s="839">
        <v>0.99190422132959699</v>
      </c>
      <c r="AE15" s="839">
        <v>0.91209282295495409</v>
      </c>
      <c r="AF15" s="356"/>
      <c r="AG15" s="356"/>
    </row>
    <row r="16" spans="1:33" s="1199" customFormat="1" ht="12.75" customHeight="1" x14ac:dyDescent="0.2">
      <c r="A16" s="132">
        <v>2016</v>
      </c>
      <c r="B16" s="1249">
        <v>389</v>
      </c>
      <c r="C16" s="1249">
        <v>290</v>
      </c>
      <c r="D16" s="1250">
        <v>699</v>
      </c>
      <c r="E16" s="839">
        <v>2.859920781626891</v>
      </c>
      <c r="F16" s="839">
        <v>2.7303878175203447</v>
      </c>
      <c r="G16" s="839">
        <v>3.1353529144447165</v>
      </c>
      <c r="H16" s="839">
        <v>60.571475145612105</v>
      </c>
      <c r="I16" s="839">
        <v>73.244707089617847</v>
      </c>
      <c r="J16" s="839">
        <v>64.263897988917066</v>
      </c>
      <c r="K16" s="839">
        <v>25.768627339579165</v>
      </c>
      <c r="L16" s="839">
        <v>29.547748741085307</v>
      </c>
      <c r="M16" s="839">
        <v>27.578411226835264</v>
      </c>
      <c r="N16" s="839">
        <v>1.6497589514583479</v>
      </c>
      <c r="O16" s="839">
        <v>1.560889011630729</v>
      </c>
      <c r="P16" s="839">
        <v>2.1163595580411942</v>
      </c>
      <c r="Q16" s="837" t="s">
        <v>37</v>
      </c>
      <c r="R16" s="837" t="s">
        <v>37</v>
      </c>
      <c r="S16" s="837" t="s">
        <v>37</v>
      </c>
      <c r="T16" s="839">
        <v>2.4491217383253048</v>
      </c>
      <c r="U16" s="839">
        <v>0.41352396582697182</v>
      </c>
      <c r="V16" s="839">
        <v>1.6248663611494689</v>
      </c>
      <c r="W16" s="839">
        <v>35.977670367279778</v>
      </c>
      <c r="X16" s="839">
        <v>23.360735746830265</v>
      </c>
      <c r="Y16" s="839">
        <v>31.450182483513483</v>
      </c>
      <c r="Z16" s="837" t="s">
        <v>37</v>
      </c>
      <c r="AA16" s="837" t="s">
        <v>37</v>
      </c>
      <c r="AB16" s="837" t="s">
        <v>37</v>
      </c>
      <c r="AC16" s="839">
        <v>1.7646440969823252</v>
      </c>
      <c r="AD16" s="839">
        <v>1.8115948267655515</v>
      </c>
      <c r="AE16" s="839">
        <v>1.725903741667715</v>
      </c>
      <c r="AF16" s="356"/>
      <c r="AG16" s="356"/>
    </row>
    <row r="17" spans="1:33" s="1199" customFormat="1" ht="12.75" customHeight="1" x14ac:dyDescent="0.2">
      <c r="A17" s="132">
        <v>2017</v>
      </c>
      <c r="B17" s="1250">
        <v>435</v>
      </c>
      <c r="C17" s="1250">
        <v>323</v>
      </c>
      <c r="D17" s="1250">
        <v>776</v>
      </c>
      <c r="E17" s="839">
        <v>1.8144347718039053</v>
      </c>
      <c r="F17" s="839">
        <v>3.3111726685636977</v>
      </c>
      <c r="G17" s="839">
        <v>2.4488060628606405</v>
      </c>
      <c r="H17" s="839">
        <v>59.97083728657433</v>
      </c>
      <c r="I17" s="839">
        <v>71.519561833959116</v>
      </c>
      <c r="J17" s="839">
        <v>64.129290750250973</v>
      </c>
      <c r="K17" s="839">
        <v>28.712634848349449</v>
      </c>
      <c r="L17" s="839">
        <v>26.243345085100593</v>
      </c>
      <c r="M17" s="839">
        <v>27.904836487871236</v>
      </c>
      <c r="N17" s="839">
        <v>2.0049408275461467</v>
      </c>
      <c r="O17" s="839">
        <v>2.1255479314899257</v>
      </c>
      <c r="P17" s="839">
        <v>2.1279418672902488</v>
      </c>
      <c r="Q17" s="837" t="s">
        <v>37</v>
      </c>
      <c r="R17" s="837" t="s">
        <v>37</v>
      </c>
      <c r="S17" s="837" t="s">
        <v>37</v>
      </c>
      <c r="T17" s="839">
        <v>2.9553202631081228</v>
      </c>
      <c r="U17" s="839">
        <v>1.7220653370344225</v>
      </c>
      <c r="V17" s="839">
        <v>2.6812562720383482</v>
      </c>
      <c r="W17" s="839">
        <v>41.860492508644242</v>
      </c>
      <c r="X17" s="839">
        <v>25.225593786444328</v>
      </c>
      <c r="Y17" s="839">
        <v>35.66416865438368</v>
      </c>
      <c r="Z17" s="837" t="s">
        <v>37</v>
      </c>
      <c r="AA17" s="837" t="s">
        <v>37</v>
      </c>
      <c r="AB17" s="837" t="s">
        <v>37</v>
      </c>
      <c r="AC17" s="839">
        <v>1.4315553491634281</v>
      </c>
      <c r="AD17" s="839">
        <v>1.7222844579177086</v>
      </c>
      <c r="AE17" s="839">
        <v>1.5070285384643627</v>
      </c>
      <c r="AF17" s="356"/>
      <c r="AG17" s="356"/>
    </row>
    <row r="18" spans="1:33" s="1199" customFormat="1" ht="12.75" customHeight="1" x14ac:dyDescent="0.2">
      <c r="A18" s="132">
        <v>2018</v>
      </c>
      <c r="B18" s="1251">
        <v>389</v>
      </c>
      <c r="C18" s="1251">
        <v>329</v>
      </c>
      <c r="D18" s="1251">
        <v>729</v>
      </c>
      <c r="E18" s="839">
        <v>2.1</v>
      </c>
      <c r="F18" s="839">
        <v>3.2</v>
      </c>
      <c r="G18" s="839">
        <v>2.5</v>
      </c>
      <c r="H18" s="839">
        <v>57.7</v>
      </c>
      <c r="I18" s="839">
        <v>67.400000000000006</v>
      </c>
      <c r="J18" s="839">
        <v>61.4</v>
      </c>
      <c r="K18" s="839">
        <v>29.3</v>
      </c>
      <c r="L18" s="839">
        <v>33.299999999999997</v>
      </c>
      <c r="M18" s="839">
        <v>30.9</v>
      </c>
      <c r="N18" s="839">
        <v>2.4</v>
      </c>
      <c r="O18" s="839">
        <v>0.5</v>
      </c>
      <c r="P18" s="839">
        <v>1.6</v>
      </c>
      <c r="Q18" s="837" t="s">
        <v>37</v>
      </c>
      <c r="R18" s="837" t="s">
        <v>37</v>
      </c>
      <c r="S18" s="837" t="s">
        <v>37</v>
      </c>
      <c r="T18" s="839">
        <v>2.8</v>
      </c>
      <c r="U18" s="839">
        <v>1.611847</v>
      </c>
      <c r="V18" s="839">
        <v>2.2999999999999998</v>
      </c>
      <c r="W18" s="839">
        <v>43</v>
      </c>
      <c r="X18" s="839">
        <v>29.7</v>
      </c>
      <c r="Y18" s="839">
        <v>37.5</v>
      </c>
      <c r="Z18" s="837" t="s">
        <v>37</v>
      </c>
      <c r="AA18" s="837" t="s">
        <v>37</v>
      </c>
      <c r="AB18" s="837" t="s">
        <v>37</v>
      </c>
      <c r="AC18" s="839">
        <v>2.6</v>
      </c>
      <c r="AD18" s="839">
        <v>1.3</v>
      </c>
      <c r="AE18" s="839">
        <v>2.2000000000000002</v>
      </c>
      <c r="AF18" s="356"/>
      <c r="AG18" s="356"/>
    </row>
    <row r="19" spans="1:33" ht="6" customHeight="1" x14ac:dyDescent="0.2">
      <c r="A19" s="1233"/>
      <c r="B19" s="1233"/>
      <c r="C19" s="1233"/>
      <c r="D19" s="1233"/>
      <c r="E19" s="1233"/>
      <c r="F19" s="1233"/>
      <c r="G19" s="1233"/>
      <c r="H19" s="1233"/>
      <c r="I19" s="1233"/>
      <c r="J19" s="1233"/>
      <c r="K19" s="1233"/>
      <c r="L19" s="1233"/>
      <c r="M19" s="1233"/>
      <c r="N19" s="1233"/>
      <c r="O19" s="1233"/>
      <c r="P19" s="1233"/>
      <c r="Q19" s="1233"/>
      <c r="R19" s="1233"/>
      <c r="S19" s="1233"/>
      <c r="T19" s="1233"/>
      <c r="U19" s="1233"/>
      <c r="V19" s="1233"/>
      <c r="W19" s="1233"/>
      <c r="X19" s="1233"/>
      <c r="Y19" s="1233"/>
      <c r="Z19" s="1233"/>
      <c r="AA19" s="1233"/>
      <c r="AB19" s="1233"/>
      <c r="AC19" s="1233"/>
      <c r="AD19" s="1233"/>
      <c r="AE19" s="1252"/>
    </row>
    <row r="20" spans="1:33" ht="12.75" customHeight="1" x14ac:dyDescent="0.2">
      <c r="A20" s="1314" t="s">
        <v>161</v>
      </c>
      <c r="B20" s="1314"/>
      <c r="C20" s="1314"/>
      <c r="D20" s="1314"/>
      <c r="E20" s="1314"/>
      <c r="F20" s="1314"/>
      <c r="G20" s="1314"/>
      <c r="H20" s="1314"/>
      <c r="I20" s="1314"/>
      <c r="J20" s="1314"/>
      <c r="K20" s="1314"/>
      <c r="L20" s="1314"/>
      <c r="M20" s="1314"/>
      <c r="N20" s="1314"/>
      <c r="O20" s="1314"/>
      <c r="P20" s="1314"/>
      <c r="Q20" s="1314"/>
      <c r="R20" s="1314"/>
      <c r="S20" s="1314"/>
      <c r="T20" s="1314"/>
      <c r="U20" s="1314"/>
      <c r="V20" s="1314"/>
      <c r="W20" s="1314"/>
      <c r="X20" s="1314"/>
      <c r="Y20" s="1314"/>
      <c r="Z20" s="1314"/>
      <c r="AA20" s="1314"/>
      <c r="AB20" s="1314"/>
      <c r="AC20" s="1314"/>
      <c r="AD20" s="1314"/>
      <c r="AE20" s="1314"/>
    </row>
    <row r="21" spans="1:33" s="37" customFormat="1" ht="6" customHeight="1" x14ac:dyDescent="0.25">
      <c r="A21" s="521" t="s">
        <v>39</v>
      </c>
      <c r="B21" s="822"/>
      <c r="C21" s="822"/>
      <c r="D21" s="822"/>
      <c r="E21" s="822"/>
      <c r="F21" s="822"/>
      <c r="G21" s="822"/>
      <c r="H21" s="822"/>
      <c r="I21" s="822"/>
      <c r="J21" s="822"/>
      <c r="K21" s="822"/>
      <c r="L21" s="822"/>
      <c r="M21" s="822"/>
      <c r="N21" s="822"/>
      <c r="O21" s="86"/>
      <c r="P21" s="86"/>
    </row>
    <row r="22" spans="1:33" s="37" customFormat="1" ht="12.75" customHeight="1" x14ac:dyDescent="0.25">
      <c r="A22" s="1314" t="s">
        <v>194</v>
      </c>
      <c r="B22" s="1314"/>
      <c r="C22" s="1314"/>
      <c r="D22" s="1314"/>
      <c r="E22" s="1314"/>
      <c r="F22" s="1314"/>
      <c r="G22" s="1314"/>
      <c r="H22" s="1314"/>
      <c r="I22" s="1314"/>
      <c r="J22" s="1314"/>
      <c r="K22" s="1314"/>
      <c r="L22" s="1314"/>
      <c r="M22" s="1314"/>
      <c r="N22" s="1314"/>
      <c r="O22" s="1314"/>
      <c r="P22" s="1314"/>
      <c r="Q22" s="1314"/>
      <c r="R22" s="1314"/>
      <c r="S22" s="1314"/>
      <c r="T22" s="1314"/>
      <c r="U22" s="1314"/>
      <c r="V22" s="1314"/>
      <c r="W22" s="1314"/>
      <c r="X22" s="1314"/>
      <c r="Y22" s="1314"/>
      <c r="Z22" s="1314"/>
      <c r="AA22" s="1314"/>
      <c r="AB22" s="1314"/>
      <c r="AC22" s="1314"/>
      <c r="AD22" s="1314"/>
      <c r="AE22" s="1314"/>
    </row>
    <row r="24" spans="1:33" x14ac:dyDescent="0.2">
      <c r="E24" s="358"/>
      <c r="F24" s="358"/>
      <c r="G24" s="859"/>
      <c r="H24" s="858"/>
      <c r="J24" s="859"/>
      <c r="K24" s="858"/>
      <c r="M24" s="859"/>
      <c r="N24" s="858"/>
      <c r="P24" s="859"/>
      <c r="Q24" s="858"/>
      <c r="S24" s="859"/>
      <c r="T24" s="858"/>
      <c r="AB24" s="859"/>
      <c r="AC24" s="858"/>
      <c r="AE24" s="859"/>
      <c r="AF24" s="858"/>
    </row>
    <row r="25" spans="1:33" x14ac:dyDescent="0.2">
      <c r="G25" s="859"/>
      <c r="H25" s="858"/>
      <c r="J25" s="859"/>
      <c r="K25" s="858"/>
      <c r="M25" s="859"/>
      <c r="N25" s="858"/>
      <c r="P25" s="859"/>
      <c r="Q25" s="858"/>
      <c r="S25" s="859"/>
      <c r="T25" s="858"/>
      <c r="AB25" s="859"/>
      <c r="AC25" s="858"/>
      <c r="AE25" s="859"/>
      <c r="AF25" s="858"/>
    </row>
    <row r="26" spans="1:33" x14ac:dyDescent="0.2">
      <c r="G26" s="859"/>
      <c r="H26" s="858"/>
      <c r="J26" s="859"/>
      <c r="K26" s="858"/>
      <c r="M26" s="859"/>
      <c r="N26" s="858"/>
      <c r="P26" s="859"/>
      <c r="Q26" s="858"/>
      <c r="S26" s="859"/>
      <c r="T26" s="858"/>
      <c r="AB26" s="859"/>
      <c r="AC26" s="858"/>
      <c r="AE26" s="859"/>
      <c r="AF26" s="858"/>
    </row>
    <row r="27" spans="1:33" x14ac:dyDescent="0.2">
      <c r="G27" s="859"/>
      <c r="H27" s="858"/>
      <c r="J27" s="859"/>
      <c r="K27" s="858"/>
      <c r="M27" s="859"/>
      <c r="N27" s="858"/>
      <c r="P27" s="859"/>
      <c r="Q27" s="858"/>
      <c r="S27" s="859"/>
      <c r="T27" s="858"/>
      <c r="AB27" s="859"/>
      <c r="AC27" s="858"/>
      <c r="AE27" s="859"/>
      <c r="AF27" s="858"/>
    </row>
    <row r="28" spans="1:33" x14ac:dyDescent="0.2">
      <c r="G28" s="859"/>
      <c r="H28" s="858"/>
      <c r="J28" s="859"/>
      <c r="K28" s="858"/>
      <c r="M28" s="859"/>
      <c r="N28" s="858"/>
      <c r="P28" s="859"/>
      <c r="Q28" s="858"/>
      <c r="S28" s="859"/>
      <c r="T28" s="858"/>
      <c r="AB28" s="859"/>
      <c r="AC28" s="858"/>
      <c r="AE28" s="859"/>
      <c r="AF28" s="858"/>
    </row>
    <row r="29" spans="1:33" x14ac:dyDescent="0.2">
      <c r="G29" s="859"/>
      <c r="H29" s="858"/>
      <c r="J29" s="859"/>
      <c r="K29" s="858"/>
      <c r="M29" s="859"/>
      <c r="N29" s="858"/>
      <c r="P29" s="859"/>
      <c r="Q29" s="858"/>
      <c r="S29" s="859"/>
      <c r="T29" s="858"/>
      <c r="AB29" s="859"/>
      <c r="AC29" s="858"/>
      <c r="AE29" s="859"/>
      <c r="AF29" s="858"/>
    </row>
  </sheetData>
  <mergeCells count="14">
    <mergeCell ref="Z3:AB3"/>
    <mergeCell ref="AC3:AE3"/>
    <mergeCell ref="A20:AE20"/>
    <mergeCell ref="A22:AE22"/>
    <mergeCell ref="O1:T1"/>
    <mergeCell ref="A2:AE2"/>
    <mergeCell ref="B3:D3"/>
    <mergeCell ref="E3:G3"/>
    <mergeCell ref="H3:J3"/>
    <mergeCell ref="K3:M3"/>
    <mergeCell ref="N3:P3"/>
    <mergeCell ref="Q3:S3"/>
    <mergeCell ref="T3:V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33"/>
  <sheetViews>
    <sheetView workbookViewId="0">
      <pane ySplit="4" topLeftCell="A5" activePane="bottomLeft" state="frozen"/>
      <selection activeCell="A2" sqref="A2:XFD2"/>
      <selection pane="bottomLeft"/>
    </sheetView>
  </sheetViews>
  <sheetFormatPr defaultColWidth="9.140625" defaultRowHeight="14.25" x14ac:dyDescent="0.2"/>
  <cols>
    <col min="1" max="14" width="6.7109375" style="74" customWidth="1"/>
    <col min="15" max="16" width="6.85546875" style="74" customWidth="1"/>
    <col min="17" max="19" width="6.7109375" style="74" customWidth="1"/>
    <col min="20" max="32" width="8.7109375" style="74" customWidth="1"/>
    <col min="33" max="16384" width="9.140625" style="74"/>
  </cols>
  <sheetData>
    <row r="1" spans="1:20" ht="30" customHeight="1" x14ac:dyDescent="0.25">
      <c r="A1" s="349"/>
      <c r="B1" s="117"/>
      <c r="C1" s="117"/>
      <c r="D1" s="560"/>
      <c r="E1" s="117"/>
      <c r="F1" s="117"/>
      <c r="G1" s="560"/>
      <c r="H1" s="117"/>
      <c r="I1" s="117"/>
      <c r="J1" s="560"/>
      <c r="K1" s="117"/>
      <c r="L1" s="117"/>
      <c r="M1" s="560"/>
      <c r="N1" s="117"/>
      <c r="O1" s="1311" t="s">
        <v>328</v>
      </c>
      <c r="P1" s="1311"/>
      <c r="Q1" s="1312"/>
      <c r="R1" s="1312"/>
      <c r="S1" s="1312"/>
      <c r="T1" s="1322"/>
    </row>
    <row r="2" spans="1:20" s="139" customFormat="1" ht="30" customHeight="1" x14ac:dyDescent="0.25">
      <c r="A2" s="1316" t="s">
        <v>439</v>
      </c>
      <c r="B2" s="1316"/>
      <c r="C2" s="1316"/>
      <c r="D2" s="1316"/>
      <c r="E2" s="1316"/>
      <c r="F2" s="1316"/>
      <c r="G2" s="1316"/>
      <c r="H2" s="1316"/>
      <c r="I2" s="1316"/>
      <c r="J2" s="1316"/>
      <c r="K2" s="1316"/>
      <c r="L2" s="1316"/>
      <c r="M2" s="1316"/>
      <c r="N2" s="1316"/>
      <c r="O2" s="1316"/>
      <c r="P2" s="1316"/>
      <c r="Q2" s="1316"/>
      <c r="R2" s="1316"/>
      <c r="S2" s="1316"/>
    </row>
    <row r="3" spans="1:20" ht="30" customHeight="1" x14ac:dyDescent="0.2">
      <c r="A3" s="3"/>
      <c r="B3" s="1326" t="s">
        <v>25</v>
      </c>
      <c r="C3" s="1326"/>
      <c r="D3" s="1326"/>
      <c r="E3" s="1326" t="s">
        <v>120</v>
      </c>
      <c r="F3" s="1326"/>
      <c r="G3" s="1326"/>
      <c r="H3" s="1326" t="s">
        <v>121</v>
      </c>
      <c r="I3" s="1326"/>
      <c r="J3" s="1326"/>
      <c r="K3" s="1326" t="s">
        <v>122</v>
      </c>
      <c r="L3" s="1326"/>
      <c r="M3" s="1326"/>
      <c r="N3" s="1326" t="s">
        <v>123</v>
      </c>
      <c r="O3" s="1326"/>
      <c r="P3" s="1326"/>
      <c r="Q3" s="1326" t="s">
        <v>35</v>
      </c>
      <c r="R3" s="1326"/>
      <c r="S3" s="1326"/>
    </row>
    <row r="4" spans="1:20" ht="15" customHeight="1" x14ac:dyDescent="0.2">
      <c r="A4" s="4" t="s">
        <v>39</v>
      </c>
      <c r="B4" s="108" t="s">
        <v>28</v>
      </c>
      <c r="C4" s="108" t="s">
        <v>29</v>
      </c>
      <c r="D4" s="556" t="s">
        <v>382</v>
      </c>
      <c r="E4" s="108" t="s">
        <v>28</v>
      </c>
      <c r="F4" s="108" t="s">
        <v>29</v>
      </c>
      <c r="G4" s="556" t="s">
        <v>382</v>
      </c>
      <c r="H4" s="108" t="s">
        <v>28</v>
      </c>
      <c r="I4" s="108" t="s">
        <v>29</v>
      </c>
      <c r="J4" s="556" t="s">
        <v>382</v>
      </c>
      <c r="K4" s="108" t="s">
        <v>28</v>
      </c>
      <c r="L4" s="108" t="s">
        <v>29</v>
      </c>
      <c r="M4" s="556" t="s">
        <v>382</v>
      </c>
      <c r="N4" s="108" t="s">
        <v>28</v>
      </c>
      <c r="O4" s="108" t="s">
        <v>29</v>
      </c>
      <c r="P4" s="556" t="s">
        <v>382</v>
      </c>
      <c r="Q4" s="108" t="s">
        <v>28</v>
      </c>
      <c r="R4" s="108" t="s">
        <v>29</v>
      </c>
      <c r="S4" s="556" t="s">
        <v>382</v>
      </c>
    </row>
    <row r="5" spans="1:20" ht="6" customHeight="1" x14ac:dyDescent="0.2">
      <c r="A5" s="273"/>
      <c r="B5" s="305"/>
      <c r="C5" s="305"/>
      <c r="D5" s="305"/>
      <c r="E5" s="305"/>
      <c r="F5" s="305"/>
      <c r="G5" s="305"/>
      <c r="H5" s="305"/>
      <c r="I5" s="305"/>
      <c r="J5" s="305"/>
      <c r="K5" s="305"/>
      <c r="L5" s="305"/>
      <c r="M5" s="305"/>
      <c r="N5" s="305"/>
      <c r="O5" s="305"/>
      <c r="P5" s="305"/>
      <c r="Q5" s="305"/>
      <c r="R5" s="305"/>
      <c r="S5" s="73"/>
    </row>
    <row r="6" spans="1:20" ht="12.75" customHeight="1" x14ac:dyDescent="0.2">
      <c r="A6" s="5">
        <v>2013</v>
      </c>
      <c r="B6" s="188">
        <v>97.391734342829309</v>
      </c>
      <c r="C6" s="188">
        <v>99.004027965296288</v>
      </c>
      <c r="D6" s="188">
        <v>98.162790966431956</v>
      </c>
      <c r="E6" s="188">
        <v>1.1859167391169034</v>
      </c>
      <c r="F6" s="188">
        <v>0.45082792001567945</v>
      </c>
      <c r="G6" s="714">
        <v>0.82546286964474669</v>
      </c>
      <c r="H6" s="188">
        <v>0.33955467861917177</v>
      </c>
      <c r="I6" s="188">
        <v>0.16922637707377272</v>
      </c>
      <c r="J6" s="188">
        <v>0.25571657148626409</v>
      </c>
      <c r="K6" s="188">
        <v>0.31052167317938206</v>
      </c>
      <c r="L6" s="188">
        <v>6.9877441173675434E-2</v>
      </c>
      <c r="M6" s="188">
        <v>0.19290102537438339</v>
      </c>
      <c r="N6" s="188">
        <v>1.6765675290509419</v>
      </c>
      <c r="O6" s="188">
        <v>0.59937086609143897</v>
      </c>
      <c r="P6" s="713">
        <v>1.1486594691196652</v>
      </c>
      <c r="Q6" s="188">
        <v>0.93169812811958963</v>
      </c>
      <c r="R6" s="188">
        <v>0.39660116861224098</v>
      </c>
      <c r="S6" s="188">
        <v>0.68854956444752102</v>
      </c>
      <c r="T6" s="188"/>
    </row>
    <row r="7" spans="1:20" ht="12.75" customHeight="1" x14ac:dyDescent="0.2">
      <c r="A7" s="5">
        <v>2014</v>
      </c>
      <c r="B7" s="188">
        <v>97.58182850572166</v>
      </c>
      <c r="C7" s="188">
        <v>98.504275074402941</v>
      </c>
      <c r="D7" s="188">
        <v>98.011873116971287</v>
      </c>
      <c r="E7" s="188">
        <v>0.87156837076643612</v>
      </c>
      <c r="F7" s="188">
        <v>0.9487638444544868</v>
      </c>
      <c r="G7" s="714">
        <v>0.9271342094891355</v>
      </c>
      <c r="H7" s="188">
        <v>7.2961630723711729E-2</v>
      </c>
      <c r="I7" s="188">
        <v>0.11251879598717593</v>
      </c>
      <c r="J7" s="188">
        <v>9.1878654553731426E-2</v>
      </c>
      <c r="K7" s="188">
        <v>0.23719426239329344</v>
      </c>
      <c r="L7" s="188">
        <v>0.10596795928832796</v>
      </c>
      <c r="M7" s="188">
        <v>0.17337037649733594</v>
      </c>
      <c r="N7" s="188">
        <v>1.1817242638834413</v>
      </c>
      <c r="O7" s="188">
        <v>1.1672505997299907</v>
      </c>
      <c r="P7" s="713">
        <v>1.1923832405402028</v>
      </c>
      <c r="Q7" s="188">
        <v>1.2364472303954752</v>
      </c>
      <c r="R7" s="188">
        <v>0.32847432586692643</v>
      </c>
      <c r="S7" s="188">
        <v>0.79574364248940743</v>
      </c>
      <c r="T7" s="188"/>
    </row>
    <row r="8" spans="1:20" ht="12.75" customHeight="1" x14ac:dyDescent="0.2">
      <c r="A8" s="5">
        <v>2015</v>
      </c>
      <c r="B8" s="188">
        <v>97.853077888923451</v>
      </c>
      <c r="C8" s="188">
        <v>98.738710400016103</v>
      </c>
      <c r="D8" s="188">
        <v>98.19087068616804</v>
      </c>
      <c r="E8" s="188">
        <v>0.83215655855047521</v>
      </c>
      <c r="F8" s="188">
        <v>0.22065683055479238</v>
      </c>
      <c r="G8" s="714">
        <v>0.57318567922068642</v>
      </c>
      <c r="H8" s="188">
        <v>3.1000230947810029E-2</v>
      </c>
      <c r="I8" s="188">
        <v>0.1068185507131047</v>
      </c>
      <c r="J8" s="188">
        <v>6.7377616644356972E-2</v>
      </c>
      <c r="K8" s="188">
        <v>0.16312043273345103</v>
      </c>
      <c r="L8" s="188">
        <v>2.163877380555207E-2</v>
      </c>
      <c r="M8" s="188">
        <v>9.4035376579601149E-2</v>
      </c>
      <c r="N8" s="188">
        <v>0.93345684763163927</v>
      </c>
      <c r="O8" s="188">
        <v>0.34911415507344917</v>
      </c>
      <c r="P8" s="713">
        <v>0.68702493668810338</v>
      </c>
      <c r="Q8" s="188">
        <v>1.2134652634447676</v>
      </c>
      <c r="R8" s="188">
        <v>0.9121754449107301</v>
      </c>
      <c r="S8" s="188">
        <v>1.1221043771444847</v>
      </c>
      <c r="T8" s="188"/>
    </row>
    <row r="9" spans="1:20" ht="12.75" customHeight="1" x14ac:dyDescent="0.2">
      <c r="A9" s="5">
        <v>2016</v>
      </c>
      <c r="B9" s="188">
        <v>98.105266611221481</v>
      </c>
      <c r="C9" s="188">
        <v>99.138246361442498</v>
      </c>
      <c r="D9" s="188">
        <v>98.316797342212809</v>
      </c>
      <c r="E9" s="188">
        <v>0.353473836962794</v>
      </c>
      <c r="F9" s="188">
        <v>0.16434548020001521</v>
      </c>
      <c r="G9" s="188">
        <v>0.48636503781896817</v>
      </c>
      <c r="H9" s="188">
        <v>0.19766450390609169</v>
      </c>
      <c r="I9" s="188" t="s">
        <v>118</v>
      </c>
      <c r="J9" s="188">
        <v>0.20531911738574937</v>
      </c>
      <c r="K9" s="188">
        <v>7.0593922126392095E-2</v>
      </c>
      <c r="L9" s="188" t="s">
        <v>118</v>
      </c>
      <c r="M9" s="188">
        <v>9.8599272535892055E-2</v>
      </c>
      <c r="N9" s="188">
        <v>0.44483318890308182</v>
      </c>
      <c r="O9" s="188">
        <v>0.16434548020001521</v>
      </c>
      <c r="P9" s="713">
        <v>0.59560215844120545</v>
      </c>
      <c r="Q9" s="188">
        <v>1.4499001998753336</v>
      </c>
      <c r="R9" s="188">
        <v>0.69740815835750958</v>
      </c>
      <c r="S9" s="188">
        <v>1.087600499345929</v>
      </c>
      <c r="T9" s="188"/>
    </row>
    <row r="10" spans="1:20" ht="12.75" customHeight="1" x14ac:dyDescent="0.2">
      <c r="A10" s="895">
        <v>2017</v>
      </c>
      <c r="B10" s="188">
        <v>98.5473753714097</v>
      </c>
      <c r="C10" s="188">
        <v>99.184505606523956</v>
      </c>
      <c r="D10" s="188">
        <v>98.775310254735473</v>
      </c>
      <c r="E10" s="188">
        <v>0.56124133377352259</v>
      </c>
      <c r="F10" s="188">
        <v>0.3058103975535168</v>
      </c>
      <c r="G10" s="714">
        <v>0.50620509470934028</v>
      </c>
      <c r="H10" s="188">
        <v>0.16507098052162431</v>
      </c>
      <c r="I10" s="188" t="s">
        <v>118</v>
      </c>
      <c r="J10" s="188">
        <v>9.7975179621162645E-2</v>
      </c>
      <c r="K10" s="188">
        <v>0.29712776493892373</v>
      </c>
      <c r="L10" s="188">
        <v>3.3978933061501869E-2</v>
      </c>
      <c r="M10" s="188">
        <v>0.17962116263879815</v>
      </c>
      <c r="N10" s="188">
        <v>0.79234070650379662</v>
      </c>
      <c r="O10" s="188">
        <v>0.33978933061501865</v>
      </c>
      <c r="P10" s="713">
        <v>0.6531678641410843</v>
      </c>
      <c r="Q10" s="188">
        <v>0.66028392208649722</v>
      </c>
      <c r="R10" s="188">
        <v>0.47570506286102615</v>
      </c>
      <c r="S10" s="188">
        <v>0.57152188112344871</v>
      </c>
      <c r="T10" s="188"/>
    </row>
    <row r="11" spans="1:20" ht="12.75" customHeight="1" x14ac:dyDescent="0.2">
      <c r="A11" s="702">
        <v>2018</v>
      </c>
      <c r="B11" s="188">
        <v>97.8189245650711</v>
      </c>
      <c r="C11" s="188">
        <v>99.115330549703003</v>
      </c>
      <c r="D11" s="188">
        <v>98.289869612252801</v>
      </c>
      <c r="E11" s="188">
        <v>0.514108525429115</v>
      </c>
      <c r="F11" s="188">
        <v>0.172713936925186</v>
      </c>
      <c r="G11" s="188">
        <v>0.37972271702723598</v>
      </c>
      <c r="H11" s="188">
        <v>0.220457663677397</v>
      </c>
      <c r="I11" s="188">
        <v>9.9887624205247896E-2</v>
      </c>
      <c r="J11" s="188">
        <v>0.158722831361572</v>
      </c>
      <c r="K11" s="188">
        <v>0.185502842462896</v>
      </c>
      <c r="L11" s="188" t="s">
        <v>118</v>
      </c>
      <c r="M11" s="188">
        <v>9.4450264396098396E-2</v>
      </c>
      <c r="N11" s="188">
        <v>0.88265904241661497</v>
      </c>
      <c r="O11" s="188">
        <v>0.24133578133418099</v>
      </c>
      <c r="P11" s="188">
        <v>0.59930108521345704</v>
      </c>
      <c r="Q11" s="188">
        <v>1.29841639251228</v>
      </c>
      <c r="R11" s="188">
        <v>0.64333366896279498</v>
      </c>
      <c r="S11" s="188">
        <v>1.1108293025337499</v>
      </c>
      <c r="T11" s="188"/>
    </row>
    <row r="12" spans="1:20" s="37" customFormat="1" ht="6" customHeight="1" x14ac:dyDescent="0.25">
      <c r="A12" s="156" t="s">
        <v>39</v>
      </c>
      <c r="B12" s="157"/>
      <c r="C12" s="157"/>
      <c r="D12" s="490"/>
      <c r="E12" s="157"/>
      <c r="F12" s="157"/>
      <c r="G12" s="490"/>
      <c r="H12" s="157"/>
      <c r="I12" s="157"/>
      <c r="J12" s="490"/>
      <c r="K12" s="157"/>
      <c r="L12" s="157"/>
      <c r="M12" s="490"/>
      <c r="N12" s="157"/>
      <c r="O12" s="161"/>
      <c r="P12" s="208"/>
      <c r="Q12" s="106"/>
      <c r="R12" s="106"/>
      <c r="S12" s="230"/>
    </row>
    <row r="13" spans="1:20" s="37" customFormat="1" ht="12.75" customHeight="1" x14ac:dyDescent="0.25">
      <c r="A13" s="1313" t="s">
        <v>194</v>
      </c>
      <c r="B13" s="1313"/>
      <c r="C13" s="1313"/>
      <c r="D13" s="1313"/>
      <c r="E13" s="1313"/>
      <c r="F13" s="1313"/>
      <c r="G13" s="1313"/>
      <c r="H13" s="1313"/>
      <c r="I13" s="1313"/>
      <c r="J13" s="1313"/>
      <c r="K13" s="1313"/>
      <c r="L13" s="1313"/>
      <c r="M13" s="1313"/>
      <c r="N13" s="1313"/>
      <c r="O13" s="1313"/>
      <c r="P13" s="1313"/>
      <c r="Q13" s="1313"/>
      <c r="R13" s="1313"/>
      <c r="S13" s="1313"/>
    </row>
    <row r="14" spans="1:20" x14ac:dyDescent="0.2">
      <c r="A14" s="18"/>
      <c r="B14" s="73"/>
      <c r="C14" s="18"/>
      <c r="D14" s="360"/>
      <c r="E14" s="360"/>
      <c r="F14" s="359"/>
      <c r="G14" s="18"/>
      <c r="H14" s="561"/>
      <c r="I14" s="360"/>
      <c r="J14" s="360"/>
      <c r="K14" s="360"/>
      <c r="L14" s="359"/>
      <c r="M14" s="18"/>
      <c r="N14" s="561"/>
      <c r="O14" s="18"/>
      <c r="P14" s="18"/>
      <c r="Q14" s="561"/>
    </row>
    <row r="15" spans="1:20" s="177" customFormat="1" ht="12.75" x14ac:dyDescent="0.2">
      <c r="B15" s="188"/>
      <c r="C15" s="188"/>
      <c r="D15" s="188"/>
      <c r="E15" s="928"/>
      <c r="G15" s="178"/>
      <c r="H15" s="178"/>
      <c r="R15" s="712"/>
    </row>
    <row r="16" spans="1:20" x14ac:dyDescent="0.2">
      <c r="E16" s="928"/>
    </row>
    <row r="17" spans="5:5" x14ac:dyDescent="0.2">
      <c r="E17" s="928"/>
    </row>
    <row r="18" spans="5:5" x14ac:dyDescent="0.2">
      <c r="E18" s="928"/>
    </row>
    <row r="20" spans="5:5" x14ac:dyDescent="0.2">
      <c r="E20" s="928"/>
    </row>
    <row r="21" spans="5:5" x14ac:dyDescent="0.2">
      <c r="E21" s="928"/>
    </row>
    <row r="23" spans="5:5" x14ac:dyDescent="0.2">
      <c r="E23" s="928"/>
    </row>
    <row r="24" spans="5:5" x14ac:dyDescent="0.2">
      <c r="E24" s="928"/>
    </row>
    <row r="26" spans="5:5" x14ac:dyDescent="0.2">
      <c r="E26" s="928"/>
    </row>
    <row r="27" spans="5:5" x14ac:dyDescent="0.2">
      <c r="E27" s="928"/>
    </row>
    <row r="29" spans="5:5" x14ac:dyDescent="0.2">
      <c r="E29" s="928"/>
    </row>
    <row r="30" spans="5:5" x14ac:dyDescent="0.2">
      <c r="E30" s="928"/>
    </row>
    <row r="32" spans="5:5" x14ac:dyDescent="0.2">
      <c r="E32" s="928"/>
    </row>
    <row r="33" spans="5:5" x14ac:dyDescent="0.2">
      <c r="E33" s="928"/>
    </row>
  </sheetData>
  <mergeCells count="9">
    <mergeCell ref="A13:S13"/>
    <mergeCell ref="O1:T1"/>
    <mergeCell ref="A2:S2"/>
    <mergeCell ref="N3:P3"/>
    <mergeCell ref="E3:G3"/>
    <mergeCell ref="H3:J3"/>
    <mergeCell ref="K3:M3"/>
    <mergeCell ref="B3:D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30"/>
  <sheetViews>
    <sheetView workbookViewId="0">
      <pane ySplit="4" topLeftCell="A5" activePane="bottomLeft" state="frozen"/>
      <selection activeCell="A2" sqref="A2:XFD2"/>
      <selection pane="bottomLeft" activeCell="E10" sqref="E10"/>
    </sheetView>
  </sheetViews>
  <sheetFormatPr defaultColWidth="9.140625" defaultRowHeight="14.25" x14ac:dyDescent="0.2"/>
  <cols>
    <col min="1" max="14" width="6.7109375" style="74" customWidth="1"/>
    <col min="15" max="16" width="6.85546875" style="74" customWidth="1"/>
    <col min="17" max="19" width="6.7109375" style="74" customWidth="1"/>
    <col min="20" max="32" width="8.7109375" style="74" customWidth="1"/>
    <col min="33" max="16384" width="9.140625" style="74"/>
  </cols>
  <sheetData>
    <row r="1" spans="1:20" ht="30" customHeight="1" x14ac:dyDescent="0.25">
      <c r="A1" s="349"/>
      <c r="B1" s="117"/>
      <c r="C1" s="117"/>
      <c r="D1" s="560"/>
      <c r="E1" s="117"/>
      <c r="F1" s="117"/>
      <c r="G1" s="560"/>
      <c r="H1" s="117"/>
      <c r="I1" s="117"/>
      <c r="J1" s="560"/>
      <c r="K1" s="117"/>
      <c r="L1" s="117"/>
      <c r="M1" s="560"/>
      <c r="N1" s="117"/>
      <c r="O1" s="1311" t="s">
        <v>328</v>
      </c>
      <c r="P1" s="1311"/>
      <c r="Q1" s="1312"/>
      <c r="R1" s="1312"/>
      <c r="S1" s="1312"/>
      <c r="T1" s="1322"/>
    </row>
    <row r="2" spans="1:20" s="139" customFormat="1" ht="30" customHeight="1" x14ac:dyDescent="0.25">
      <c r="A2" s="1316" t="s">
        <v>438</v>
      </c>
      <c r="B2" s="1316"/>
      <c r="C2" s="1316"/>
      <c r="D2" s="1316"/>
      <c r="E2" s="1316"/>
      <c r="F2" s="1316"/>
      <c r="G2" s="1316"/>
      <c r="H2" s="1316"/>
      <c r="I2" s="1316"/>
      <c r="J2" s="1316"/>
      <c r="K2" s="1316"/>
      <c r="L2" s="1316"/>
      <c r="M2" s="1316"/>
      <c r="N2" s="1316"/>
      <c r="O2" s="1316"/>
      <c r="P2" s="1316"/>
      <c r="Q2" s="1316"/>
      <c r="R2" s="1316"/>
      <c r="S2" s="1316"/>
    </row>
    <row r="3" spans="1:20" ht="30" customHeight="1" x14ac:dyDescent="0.2">
      <c r="A3" s="3"/>
      <c r="B3" s="1326" t="s">
        <v>25</v>
      </c>
      <c r="C3" s="1326"/>
      <c r="D3" s="1326"/>
      <c r="E3" s="1326" t="s">
        <v>120</v>
      </c>
      <c r="F3" s="1326"/>
      <c r="G3" s="1326"/>
      <c r="H3" s="1326" t="s">
        <v>121</v>
      </c>
      <c r="I3" s="1326"/>
      <c r="J3" s="1326"/>
      <c r="K3" s="1326" t="s">
        <v>122</v>
      </c>
      <c r="L3" s="1326"/>
      <c r="M3" s="1326"/>
      <c r="N3" s="1326" t="s">
        <v>123</v>
      </c>
      <c r="O3" s="1326"/>
      <c r="P3" s="1326"/>
      <c r="Q3" s="1326" t="s">
        <v>35</v>
      </c>
      <c r="R3" s="1326"/>
      <c r="S3" s="1326"/>
    </row>
    <row r="4" spans="1:20" ht="15" customHeight="1" x14ac:dyDescent="0.2">
      <c r="A4" s="4" t="s">
        <v>39</v>
      </c>
      <c r="B4" s="108" t="s">
        <v>28</v>
      </c>
      <c r="C4" s="108" t="s">
        <v>29</v>
      </c>
      <c r="D4" s="556" t="s">
        <v>382</v>
      </c>
      <c r="E4" s="108" t="s">
        <v>28</v>
      </c>
      <c r="F4" s="108" t="s">
        <v>29</v>
      </c>
      <c r="G4" s="556" t="s">
        <v>382</v>
      </c>
      <c r="H4" s="108" t="s">
        <v>28</v>
      </c>
      <c r="I4" s="108" t="s">
        <v>29</v>
      </c>
      <c r="J4" s="556" t="s">
        <v>382</v>
      </c>
      <c r="K4" s="108" t="s">
        <v>28</v>
      </c>
      <c r="L4" s="108" t="s">
        <v>29</v>
      </c>
      <c r="M4" s="556" t="s">
        <v>382</v>
      </c>
      <c r="N4" s="108" t="s">
        <v>28</v>
      </c>
      <c r="O4" s="108" t="s">
        <v>29</v>
      </c>
      <c r="P4" s="556" t="s">
        <v>382</v>
      </c>
      <c r="Q4" s="108" t="s">
        <v>28</v>
      </c>
      <c r="R4" s="108" t="s">
        <v>29</v>
      </c>
      <c r="S4" s="556" t="s">
        <v>382</v>
      </c>
    </row>
    <row r="5" spans="1:20" ht="6" customHeight="1" x14ac:dyDescent="0.2">
      <c r="A5" s="273"/>
      <c r="B5" s="305"/>
      <c r="C5" s="305"/>
      <c r="D5" s="305"/>
      <c r="E5" s="305"/>
      <c r="F5" s="305"/>
      <c r="G5" s="305"/>
      <c r="H5" s="305"/>
      <c r="I5" s="307"/>
      <c r="J5" s="307"/>
      <c r="K5" s="305"/>
      <c r="L5" s="305"/>
      <c r="M5" s="305"/>
      <c r="N5" s="305"/>
      <c r="O5" s="305"/>
      <c r="P5" s="305"/>
      <c r="Q5" s="305"/>
      <c r="R5" s="305"/>
      <c r="S5" s="73"/>
    </row>
    <row r="6" spans="1:20" ht="12.75" customHeight="1" x14ac:dyDescent="0.2">
      <c r="A6" s="5">
        <v>2013</v>
      </c>
      <c r="B6" s="188">
        <v>96.915353070083185</v>
      </c>
      <c r="C6" s="188">
        <v>99.030708070029931</v>
      </c>
      <c r="D6" s="188">
        <v>97.916717976295644</v>
      </c>
      <c r="E6" s="188">
        <v>1.7578000097647286</v>
      </c>
      <c r="F6" s="188">
        <v>0.5</v>
      </c>
      <c r="G6" s="188">
        <v>1.1634254108858944</v>
      </c>
      <c r="H6" s="188">
        <v>0.132545259901762</v>
      </c>
      <c r="I6" s="188" t="s">
        <v>118</v>
      </c>
      <c r="J6" s="188">
        <v>6.8634008462792301E-2</v>
      </c>
      <c r="K6" s="188">
        <v>0.29092188372992556</v>
      </c>
      <c r="L6" s="188">
        <v>4.5881999999999999E-2</v>
      </c>
      <c r="M6" s="188">
        <v>0.17255523398455552</v>
      </c>
      <c r="N6" s="188">
        <v>1.9635702683383716</v>
      </c>
      <c r="O6" s="188">
        <v>0.52771026112471897</v>
      </c>
      <c r="P6" s="188">
        <v>1.2918878016716175</v>
      </c>
      <c r="Q6" s="188">
        <v>1.1210766615784287</v>
      </c>
      <c r="R6" s="188">
        <v>0.44158166884533956</v>
      </c>
      <c r="S6" s="188">
        <v>0.7913942220329363</v>
      </c>
    </row>
    <row r="7" spans="1:20" ht="12.75" customHeight="1" x14ac:dyDescent="0.2">
      <c r="A7" s="5">
        <v>2014</v>
      </c>
      <c r="B7" s="188">
        <v>97.780761381267098</v>
      </c>
      <c r="C7" s="188">
        <v>99.13412076282539</v>
      </c>
      <c r="D7" s="188">
        <v>98.441168832327392</v>
      </c>
      <c r="E7" s="188">
        <v>1.47767191183375</v>
      </c>
      <c r="F7" s="188">
        <v>0.62051366403877806</v>
      </c>
      <c r="G7" s="188">
        <v>1.0591171790167708</v>
      </c>
      <c r="H7" s="188">
        <v>0.33560967431677902</v>
      </c>
      <c r="I7" s="188" t="s">
        <v>118</v>
      </c>
      <c r="J7" s="188">
        <v>0.17267905101070691</v>
      </c>
      <c r="K7" s="188">
        <v>0.162652082141613</v>
      </c>
      <c r="L7" s="188">
        <v>9.0010026433322898E-2</v>
      </c>
      <c r="M7" s="188">
        <v>0.1270343750625052</v>
      </c>
      <c r="N7" s="188">
        <v>1.6831670937372101</v>
      </c>
      <c r="O7" s="188">
        <v>0.62051366403877806</v>
      </c>
      <c r="P7" s="188">
        <v>1.1648492711282414</v>
      </c>
      <c r="Q7" s="188">
        <v>0.53607152499567901</v>
      </c>
      <c r="R7" s="188">
        <v>0.24536557313578003</v>
      </c>
      <c r="S7" s="188">
        <v>0.39398189654426896</v>
      </c>
    </row>
    <row r="8" spans="1:20" ht="12.75" customHeight="1" x14ac:dyDescent="0.2">
      <c r="A8" s="5">
        <v>2015</v>
      </c>
      <c r="B8" s="188">
        <v>98.460235789836005</v>
      </c>
      <c r="C8" s="188">
        <v>99.352927907197994</v>
      </c>
      <c r="D8" s="188">
        <v>98.871798490098072</v>
      </c>
      <c r="E8" s="188">
        <v>0.73435355382474399</v>
      </c>
      <c r="F8" s="188">
        <v>0.124763460397622</v>
      </c>
      <c r="G8" s="188">
        <v>0.43900837210785282</v>
      </c>
      <c r="H8" s="188">
        <v>0.239508176085243</v>
      </c>
      <c r="I8" s="188">
        <v>4.2271892251066298E-2</v>
      </c>
      <c r="J8" s="188">
        <v>0.14393579869677917</v>
      </c>
      <c r="K8" s="188">
        <v>0.108955331525591</v>
      </c>
      <c r="L8" s="188">
        <v>8.0439351790977706E-2</v>
      </c>
      <c r="M8" s="188">
        <v>9.46773479243945E-2</v>
      </c>
      <c r="N8" s="188">
        <v>0.97085131243848699</v>
      </c>
      <c r="O8" s="188">
        <v>0.16498313629311001</v>
      </c>
      <c r="P8" s="188">
        <v>0.58040949549668874</v>
      </c>
      <c r="Q8" s="188">
        <v>0.56891289772556197</v>
      </c>
      <c r="R8" s="188">
        <v>0.48208895650891198</v>
      </c>
      <c r="S8" s="188">
        <v>0.54779201440597436</v>
      </c>
    </row>
    <row r="9" spans="1:20" ht="12.75" customHeight="1" x14ac:dyDescent="0.2">
      <c r="A9" s="5">
        <v>2016</v>
      </c>
      <c r="B9" s="188">
        <v>97.866079258536402</v>
      </c>
      <c r="C9" s="188">
        <v>99.107813687519098</v>
      </c>
      <c r="D9" s="188">
        <v>98.213473495912481</v>
      </c>
      <c r="E9" s="188">
        <v>0.76509560432715895</v>
      </c>
      <c r="F9" s="188">
        <v>0.28240624049400598</v>
      </c>
      <c r="G9" s="188">
        <v>0.67365742067466539</v>
      </c>
      <c r="H9" s="188">
        <v>0.12276999251567801</v>
      </c>
      <c r="I9" s="188">
        <v>7.8891385462896493E-2</v>
      </c>
      <c r="J9" s="188">
        <v>0.14936269841418917</v>
      </c>
      <c r="K9" s="188">
        <v>0.313883719012088</v>
      </c>
      <c r="L9" s="188">
        <v>2.3881224434222602E-2</v>
      </c>
      <c r="M9" s="188">
        <v>0.19732302428323401</v>
      </c>
      <c r="N9" s="188">
        <v>1.06373889759495</v>
      </c>
      <c r="O9" s="188">
        <v>0.306287464928228</v>
      </c>
      <c r="P9" s="188">
        <v>0.8877749816160444</v>
      </c>
      <c r="Q9" s="188">
        <v>1.0701818438686399</v>
      </c>
      <c r="R9" s="188">
        <v>0.58589884755267996</v>
      </c>
      <c r="S9" s="188">
        <v>0.89875152247130552</v>
      </c>
    </row>
    <row r="10" spans="1:20" ht="12.75" customHeight="1" x14ac:dyDescent="0.2">
      <c r="A10" s="819">
        <v>2017</v>
      </c>
      <c r="B10" s="188">
        <v>98.779786760861711</v>
      </c>
      <c r="C10" s="188">
        <v>99.151852718292346</v>
      </c>
      <c r="D10" s="188">
        <v>98.863729124320059</v>
      </c>
      <c r="E10" s="188">
        <v>0.35572174567266562</v>
      </c>
      <c r="F10" s="188">
        <v>0.12827211583525028</v>
      </c>
      <c r="G10" s="188">
        <v>0.28882662317213897</v>
      </c>
      <c r="H10" s="188">
        <v>0.24448526748467986</v>
      </c>
      <c r="I10" s="188">
        <v>0</v>
      </c>
      <c r="J10" s="188">
        <v>0.15082397330288022</v>
      </c>
      <c r="K10" s="188">
        <v>0.37594262868081951</v>
      </c>
      <c r="L10" s="188">
        <v>0.18581720687075259</v>
      </c>
      <c r="M10" s="188">
        <v>0.30464864956626836</v>
      </c>
      <c r="N10" s="188">
        <v>0.74171639301857051</v>
      </c>
      <c r="O10" s="188">
        <v>0.31408932270600287</v>
      </c>
      <c r="P10" s="188">
        <v>0.59881589757463638</v>
      </c>
      <c r="Q10" s="188">
        <v>0.47849684611962334</v>
      </c>
      <c r="R10" s="188">
        <v>0.53405795900162401</v>
      </c>
      <c r="S10" s="188">
        <v>0.53745497810521925</v>
      </c>
    </row>
    <row r="11" spans="1:20" ht="12.75" customHeight="1" x14ac:dyDescent="0.2">
      <c r="A11" s="895">
        <v>2018</v>
      </c>
      <c r="B11" s="188">
        <v>99.225830425597806</v>
      </c>
      <c r="C11" s="188">
        <v>99.4101436797785</v>
      </c>
      <c r="D11" s="188">
        <v>99.218277523131704</v>
      </c>
      <c r="E11" s="188">
        <v>0.14394486295658601</v>
      </c>
      <c r="F11" s="188">
        <v>0.196147852227468</v>
      </c>
      <c r="G11" s="188">
        <v>0.20669970722084099</v>
      </c>
      <c r="H11" s="188">
        <v>6.2218067613417097E-2</v>
      </c>
      <c r="I11" s="188">
        <v>6.5480516273539305E-2</v>
      </c>
      <c r="J11" s="188">
        <v>6.2824785374141295E-2</v>
      </c>
      <c r="K11" s="188">
        <v>0.12304408434554701</v>
      </c>
      <c r="L11" s="188">
        <v>6.1480939005757199E-2</v>
      </c>
      <c r="M11" s="188">
        <v>0.11374753924348199</v>
      </c>
      <c r="N11" s="188">
        <v>0.26698894730213302</v>
      </c>
      <c r="O11" s="188">
        <v>0.25762879123322502</v>
      </c>
      <c r="P11" s="188">
        <v>0.32044724646432299</v>
      </c>
      <c r="Q11" s="188">
        <v>0.50718062710005196</v>
      </c>
      <c r="R11" s="188">
        <v>0.33222752898831498</v>
      </c>
      <c r="S11" s="188">
        <v>0.461275230403975</v>
      </c>
      <c r="T11" s="188"/>
    </row>
    <row r="12" spans="1:20" s="37" customFormat="1" ht="6" customHeight="1" x14ac:dyDescent="0.25">
      <c r="A12" s="156" t="s">
        <v>39</v>
      </c>
      <c r="B12" s="157"/>
      <c r="C12" s="157"/>
      <c r="D12" s="490"/>
      <c r="E12" s="157"/>
      <c r="F12" s="157"/>
      <c r="G12" s="490"/>
      <c r="H12" s="157"/>
      <c r="I12" s="157"/>
      <c r="J12" s="490"/>
      <c r="K12" s="157"/>
      <c r="L12" s="157"/>
      <c r="M12" s="490"/>
      <c r="N12" s="157"/>
      <c r="O12" s="161"/>
      <c r="P12" s="208"/>
      <c r="Q12" s="106"/>
      <c r="R12" s="106"/>
      <c r="S12" s="230"/>
    </row>
    <row r="13" spans="1:20" s="37" customFormat="1" ht="12.75" customHeight="1" x14ac:dyDescent="0.25">
      <c r="A13" s="1313" t="s">
        <v>194</v>
      </c>
      <c r="B13" s="1313"/>
      <c r="C13" s="1313"/>
      <c r="D13" s="1313"/>
      <c r="E13" s="1313"/>
      <c r="F13" s="1313"/>
      <c r="G13" s="1313"/>
      <c r="H13" s="1313"/>
      <c r="I13" s="1313"/>
      <c r="J13" s="1313"/>
      <c r="K13" s="1313"/>
      <c r="L13" s="1313"/>
      <c r="M13" s="1313"/>
      <c r="N13" s="1313"/>
      <c r="O13" s="1313"/>
      <c r="P13" s="1313"/>
      <c r="Q13" s="1313"/>
      <c r="R13" s="1313"/>
      <c r="S13" s="1313"/>
    </row>
    <row r="14" spans="1:20" x14ac:dyDescent="0.2">
      <c r="A14" s="18"/>
      <c r="B14" s="362"/>
      <c r="C14" s="362"/>
      <c r="D14" s="362"/>
      <c r="E14" s="361"/>
      <c r="F14" s="18"/>
      <c r="G14" s="561"/>
      <c r="H14" s="18"/>
      <c r="I14" s="18"/>
      <c r="J14" s="561"/>
      <c r="K14" s="362"/>
      <c r="L14" s="362"/>
      <c r="M14" s="362"/>
      <c r="N14" s="361"/>
      <c r="O14" s="18"/>
      <c r="P14" s="561"/>
      <c r="Q14" s="18"/>
      <c r="R14" s="18"/>
      <c r="S14" s="561"/>
    </row>
    <row r="17" spans="2:4" x14ac:dyDescent="0.2">
      <c r="B17" s="188"/>
      <c r="C17" s="188"/>
      <c r="D17" s="188"/>
    </row>
    <row r="18" spans="2:4" x14ac:dyDescent="0.2">
      <c r="B18" s="188"/>
      <c r="C18" s="188"/>
      <c r="D18" s="188"/>
    </row>
    <row r="21" spans="2:4" x14ac:dyDescent="0.2">
      <c r="B21" s="188"/>
      <c r="C21" s="188"/>
      <c r="D21" s="188"/>
    </row>
    <row r="24" spans="2:4" x14ac:dyDescent="0.2">
      <c r="B24" s="188"/>
      <c r="C24" s="188"/>
      <c r="D24" s="188"/>
    </row>
    <row r="27" spans="2:4" x14ac:dyDescent="0.2">
      <c r="B27" s="188"/>
      <c r="C27" s="188"/>
      <c r="D27" s="188"/>
    </row>
    <row r="30" spans="2:4" x14ac:dyDescent="0.2">
      <c r="B30" s="188"/>
      <c r="C30" s="188"/>
      <c r="D30" s="188"/>
    </row>
  </sheetData>
  <mergeCells count="9">
    <mergeCell ref="A13:S13"/>
    <mergeCell ref="O1:T1"/>
    <mergeCell ref="A2:S2"/>
    <mergeCell ref="N3:P3"/>
    <mergeCell ref="E3:G3"/>
    <mergeCell ref="H3:J3"/>
    <mergeCell ref="K3:M3"/>
    <mergeCell ref="B3:D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Y22"/>
  <sheetViews>
    <sheetView workbookViewId="0">
      <pane ySplit="4" topLeftCell="A5" activePane="bottomLeft" state="frozen"/>
      <selection activeCell="A2" sqref="A2:XFD2"/>
      <selection pane="bottomLeft" activeCell="P12" sqref="P12"/>
    </sheetView>
  </sheetViews>
  <sheetFormatPr defaultColWidth="9.140625" defaultRowHeight="12.75" x14ac:dyDescent="0.2"/>
  <cols>
    <col min="1" max="3" width="6.7109375" style="18" customWidth="1"/>
    <col min="4" max="4" width="6.7109375" style="561" customWidth="1"/>
    <col min="5" max="6" width="6.7109375" style="18" customWidth="1"/>
    <col min="7" max="7" width="6.7109375" style="561" customWidth="1"/>
    <col min="8" max="9" width="6.7109375" style="18" customWidth="1"/>
    <col min="10" max="10" width="6.7109375" style="561" customWidth="1"/>
    <col min="11" max="12" width="6.7109375" style="18" customWidth="1"/>
    <col min="13" max="13" width="6.7109375" style="561" customWidth="1"/>
    <col min="14" max="14" width="6.7109375" style="18" customWidth="1"/>
    <col min="15" max="15" width="6.85546875" style="18" customWidth="1"/>
    <col min="16" max="16" width="6.85546875" style="561" customWidth="1"/>
    <col min="17" max="18" width="6.7109375" style="18" customWidth="1"/>
    <col min="19" max="19" width="6.7109375" style="561" customWidth="1"/>
    <col min="20" max="32" width="8.7109375" style="18" customWidth="1"/>
    <col min="33" max="16384" width="9.140625" style="18"/>
  </cols>
  <sheetData>
    <row r="1" spans="1:25" s="74" customFormat="1" ht="30" customHeight="1" x14ac:dyDescent="0.25">
      <c r="A1" s="349"/>
      <c r="B1" s="117"/>
      <c r="C1" s="117"/>
      <c r="D1" s="560"/>
      <c r="E1" s="117"/>
      <c r="F1" s="117"/>
      <c r="G1" s="560"/>
      <c r="H1" s="117"/>
      <c r="I1" s="117"/>
      <c r="J1" s="560"/>
      <c r="K1" s="117"/>
      <c r="L1" s="117"/>
      <c r="M1" s="560"/>
      <c r="N1" s="117"/>
      <c r="O1" s="1311" t="s">
        <v>328</v>
      </c>
      <c r="P1" s="1311"/>
      <c r="Q1" s="1312"/>
      <c r="R1" s="1312"/>
      <c r="S1" s="1312"/>
      <c r="T1" s="1322"/>
    </row>
    <row r="2" spans="1:25" s="114" customFormat="1" ht="30" customHeight="1" x14ac:dyDescent="0.2">
      <c r="A2" s="1316" t="s">
        <v>437</v>
      </c>
      <c r="B2" s="1316"/>
      <c r="C2" s="1316"/>
      <c r="D2" s="1316"/>
      <c r="E2" s="1316"/>
      <c r="F2" s="1316"/>
      <c r="G2" s="1316"/>
      <c r="H2" s="1316"/>
      <c r="I2" s="1316"/>
      <c r="J2" s="1316"/>
      <c r="K2" s="1316"/>
      <c r="L2" s="1316"/>
      <c r="M2" s="1316"/>
      <c r="N2" s="1316"/>
      <c r="O2" s="1316"/>
      <c r="P2" s="1316"/>
      <c r="Q2" s="1316"/>
      <c r="R2" s="1316"/>
      <c r="S2" s="1316"/>
    </row>
    <row r="3" spans="1:25" ht="30" customHeight="1" x14ac:dyDescent="0.2">
      <c r="A3" s="3"/>
      <c r="B3" s="1326" t="s">
        <v>25</v>
      </c>
      <c r="C3" s="1326"/>
      <c r="D3" s="1326"/>
      <c r="E3" s="1326" t="s">
        <v>120</v>
      </c>
      <c r="F3" s="1326"/>
      <c r="G3" s="1326"/>
      <c r="H3" s="1326" t="s">
        <v>121</v>
      </c>
      <c r="I3" s="1326"/>
      <c r="J3" s="1326"/>
      <c r="K3" s="1326" t="s">
        <v>122</v>
      </c>
      <c r="L3" s="1326"/>
      <c r="M3" s="1326"/>
      <c r="N3" s="1326" t="s">
        <v>123</v>
      </c>
      <c r="O3" s="1326"/>
      <c r="P3" s="1326"/>
      <c r="Q3" s="1326" t="s">
        <v>35</v>
      </c>
      <c r="R3" s="1326"/>
      <c r="S3" s="1326"/>
    </row>
    <row r="4" spans="1:25" ht="15" customHeight="1" x14ac:dyDescent="0.2">
      <c r="A4" s="4" t="s">
        <v>39</v>
      </c>
      <c r="B4" s="108" t="s">
        <v>28</v>
      </c>
      <c r="C4" s="108" t="s">
        <v>29</v>
      </c>
      <c r="D4" s="556" t="s">
        <v>382</v>
      </c>
      <c r="E4" s="108" t="s">
        <v>28</v>
      </c>
      <c r="F4" s="108" t="s">
        <v>29</v>
      </c>
      <c r="G4" s="556" t="s">
        <v>382</v>
      </c>
      <c r="H4" s="108" t="s">
        <v>28</v>
      </c>
      <c r="I4" s="108" t="s">
        <v>29</v>
      </c>
      <c r="J4" s="556" t="s">
        <v>382</v>
      </c>
      <c r="K4" s="108" t="s">
        <v>28</v>
      </c>
      <c r="L4" s="108" t="s">
        <v>29</v>
      </c>
      <c r="M4" s="556" t="s">
        <v>382</v>
      </c>
      <c r="N4" s="108" t="s">
        <v>28</v>
      </c>
      <c r="O4" s="108" t="s">
        <v>29</v>
      </c>
      <c r="P4" s="556" t="s">
        <v>382</v>
      </c>
      <c r="Q4" s="108" t="s">
        <v>28</v>
      </c>
      <c r="R4" s="108" t="s">
        <v>29</v>
      </c>
      <c r="S4" s="556" t="s">
        <v>382</v>
      </c>
    </row>
    <row r="5" spans="1:25" ht="6" customHeight="1" x14ac:dyDescent="0.2">
      <c r="A5" s="273"/>
      <c r="B5" s="305"/>
      <c r="C5" s="305"/>
      <c r="D5" s="305"/>
      <c r="E5" s="305"/>
      <c r="F5" s="305"/>
      <c r="G5" s="305"/>
      <c r="H5" s="305"/>
      <c r="I5" s="305"/>
      <c r="J5" s="305"/>
      <c r="K5" s="305"/>
      <c r="L5" s="305"/>
      <c r="M5" s="305"/>
      <c r="N5" s="305"/>
      <c r="O5" s="305"/>
      <c r="P5" s="305"/>
      <c r="Q5" s="305"/>
      <c r="R5" s="305"/>
      <c r="S5" s="73"/>
    </row>
    <row r="6" spans="1:25" ht="12.75" customHeight="1" x14ac:dyDescent="0.2">
      <c r="A6" s="5">
        <v>2012</v>
      </c>
      <c r="B6" s="715">
        <v>96.064972490192162</v>
      </c>
      <c r="C6" s="715">
        <v>97.255061895353506</v>
      </c>
      <c r="D6" s="715">
        <v>96.654733882342086</v>
      </c>
      <c r="E6" s="715">
        <v>2.1536130561907014</v>
      </c>
      <c r="F6" s="715">
        <v>1.8563100285008141</v>
      </c>
      <c r="G6" s="716">
        <v>2.0036476480553063</v>
      </c>
      <c r="H6" s="715">
        <v>0.39541677687163618</v>
      </c>
      <c r="I6" s="715">
        <v>0.30510688198765051</v>
      </c>
      <c r="J6" s="715">
        <v>0.3504449416891845</v>
      </c>
      <c r="K6" s="715">
        <v>0.21176824695835822</v>
      </c>
      <c r="L6" s="715">
        <v>0.19025684935824225</v>
      </c>
      <c r="M6" s="715">
        <v>0.2007916115953714</v>
      </c>
      <c r="N6" s="715">
        <v>2.7607980800206966</v>
      </c>
      <c r="O6" s="715">
        <v>2.0156659709084406</v>
      </c>
      <c r="P6" s="715">
        <v>2.3908719999999999</v>
      </c>
      <c r="Q6" s="715">
        <v>1.1742294297870925</v>
      </c>
      <c r="R6" s="715">
        <v>0.729272133737634</v>
      </c>
      <c r="S6" s="715">
        <v>0.95439441687789162</v>
      </c>
      <c r="X6" s="80"/>
      <c r="Y6" s="80"/>
    </row>
    <row r="7" spans="1:25" ht="12.75" customHeight="1" x14ac:dyDescent="0.2">
      <c r="A7" s="5">
        <v>2013</v>
      </c>
      <c r="B7" s="715">
        <v>96.504484024401052</v>
      </c>
      <c r="C7" s="715">
        <v>98.097940374330307</v>
      </c>
      <c r="D7" s="715">
        <v>97.270794026176333</v>
      </c>
      <c r="E7" s="715">
        <v>2.2809925992499736</v>
      </c>
      <c r="F7" s="715">
        <v>1.2626657085217774</v>
      </c>
      <c r="G7" s="716">
        <v>1.7981024903153553</v>
      </c>
      <c r="H7" s="715">
        <v>0.31089610068922557</v>
      </c>
      <c r="I7" s="715">
        <v>4.5280436085844374E-2</v>
      </c>
      <c r="J7" s="715">
        <v>0.18122590871256763</v>
      </c>
      <c r="K7" s="715">
        <v>0.30877883394942168</v>
      </c>
      <c r="L7" s="715">
        <v>0.32312773323893978</v>
      </c>
      <c r="M7" s="715">
        <v>0.31419064545729908</v>
      </c>
      <c r="N7" s="715">
        <v>2.7040928139947358</v>
      </c>
      <c r="O7" s="715">
        <v>1.494056035593303</v>
      </c>
      <c r="P7" s="715">
        <v>2.1266400270007972</v>
      </c>
      <c r="Q7" s="715">
        <v>0.79142316160402282</v>
      </c>
      <c r="R7" s="715">
        <v>0.40800359007634668</v>
      </c>
      <c r="S7" s="715">
        <v>0.602565946821774</v>
      </c>
      <c r="X7" s="80"/>
      <c r="Y7" s="80"/>
    </row>
    <row r="8" spans="1:25" ht="12.75" customHeight="1" x14ac:dyDescent="0.2">
      <c r="A8" s="5">
        <v>2014</v>
      </c>
      <c r="B8" s="715">
        <v>96.036814593443466</v>
      </c>
      <c r="C8" s="715">
        <v>97.37381012226777</v>
      </c>
      <c r="D8" s="715">
        <v>96.670256019045084</v>
      </c>
      <c r="E8" s="715">
        <v>2.4329637649374303</v>
      </c>
      <c r="F8" s="715">
        <v>2.336943495830857</v>
      </c>
      <c r="G8" s="716">
        <v>2.4014993885459144</v>
      </c>
      <c r="H8" s="715">
        <v>0.11009768945525131</v>
      </c>
      <c r="I8" s="715">
        <v>0.11436267104219992</v>
      </c>
      <c r="J8" s="715">
        <v>0.11190927920098502</v>
      </c>
      <c r="K8" s="715">
        <v>0.27433032112483302</v>
      </c>
      <c r="L8" s="715" t="s">
        <v>118</v>
      </c>
      <c r="M8" s="715">
        <v>0.14139972387535166</v>
      </c>
      <c r="N8" s="715">
        <v>2.7987304302751448</v>
      </c>
      <c r="O8" s="715">
        <v>2.4288572113760081</v>
      </c>
      <c r="P8" s="715">
        <v>2.634361775446576</v>
      </c>
      <c r="Q8" s="715">
        <v>1.164454976282173</v>
      </c>
      <c r="R8" s="715">
        <v>0.19733266635601929</v>
      </c>
      <c r="S8" s="715">
        <v>0.69538220550990049</v>
      </c>
      <c r="X8" s="80"/>
      <c r="Y8" s="80"/>
    </row>
    <row r="9" spans="1:25" ht="12.75" customHeight="1" x14ac:dyDescent="0.2">
      <c r="A9" s="5">
        <v>2015</v>
      </c>
      <c r="B9" s="715">
        <v>96.963443271712606</v>
      </c>
      <c r="C9" s="715">
        <v>98.264970435085758</v>
      </c>
      <c r="D9" s="715">
        <v>97.526705486697566</v>
      </c>
      <c r="E9" s="715">
        <v>1.7254952522225986</v>
      </c>
      <c r="F9" s="715">
        <v>1.1829009125520338</v>
      </c>
      <c r="G9" s="716">
        <v>1.4747191118154246</v>
      </c>
      <c r="H9" s="715">
        <v>0.12546698974125878</v>
      </c>
      <c r="I9" s="715">
        <v>8.8171855878702673E-2</v>
      </c>
      <c r="J9" s="715">
        <v>0.1068070644026928</v>
      </c>
      <c r="K9" s="715">
        <v>0.17145464649011385</v>
      </c>
      <c r="L9" s="715">
        <v>3.3266541036575302E-2</v>
      </c>
      <c r="M9" s="715">
        <v>0.10391179722696853</v>
      </c>
      <c r="N9" s="715">
        <v>1.9431178737049006</v>
      </c>
      <c r="O9" s="715">
        <v>1.3043393094673119</v>
      </c>
      <c r="P9" s="715">
        <v>1.6447944144239182</v>
      </c>
      <c r="Q9" s="715">
        <v>1.0934388545822915</v>
      </c>
      <c r="R9" s="715">
        <v>0.43069025544738432</v>
      </c>
      <c r="S9" s="715">
        <v>0.82850009887942777</v>
      </c>
      <c r="T9" s="364"/>
      <c r="X9" s="80"/>
      <c r="Y9" s="80"/>
    </row>
    <row r="10" spans="1:25" s="611" customFormat="1" ht="12.75" customHeight="1" x14ac:dyDescent="0.2">
      <c r="A10" s="610">
        <v>2016</v>
      </c>
      <c r="B10" s="715">
        <v>97.787503507241155</v>
      </c>
      <c r="C10" s="715">
        <v>98.674354516015555</v>
      </c>
      <c r="D10" s="715">
        <v>97.959293259927549</v>
      </c>
      <c r="E10" s="715">
        <v>0.78621837450797805</v>
      </c>
      <c r="F10" s="715">
        <v>0.50970615613147363</v>
      </c>
      <c r="G10" s="717">
        <v>0.86851312595904573</v>
      </c>
      <c r="H10" s="715">
        <v>9.135935194028795E-2</v>
      </c>
      <c r="I10" s="715" t="s">
        <v>118</v>
      </c>
      <c r="J10" s="715">
        <v>0.10923712062223735</v>
      </c>
      <c r="K10" s="715">
        <v>0.18336942126809466</v>
      </c>
      <c r="L10" s="715">
        <v>2.2025083764327571E-2</v>
      </c>
      <c r="M10" s="715">
        <v>0.16660576333769037</v>
      </c>
      <c r="N10" s="715">
        <v>0.94669239363470814</v>
      </c>
      <c r="O10" s="715">
        <v>0.5317312398958014</v>
      </c>
      <c r="P10" s="715">
        <v>1.0025782307458044</v>
      </c>
      <c r="Q10" s="715">
        <v>1.2658040991239992</v>
      </c>
      <c r="R10" s="715">
        <v>0.79391424408868527</v>
      </c>
      <c r="S10" s="715">
        <v>1.0381285093265766</v>
      </c>
      <c r="T10" s="364"/>
      <c r="X10" s="80"/>
      <c r="Y10" s="80"/>
    </row>
    <row r="11" spans="1:25" s="897" customFormat="1" ht="12.75" customHeight="1" x14ac:dyDescent="0.2">
      <c r="A11" s="895">
        <v>2017</v>
      </c>
      <c r="B11" s="715">
        <v>97.788048861010239</v>
      </c>
      <c r="C11" s="715">
        <v>98.980632008154942</v>
      </c>
      <c r="D11" s="715">
        <v>98.269105160026129</v>
      </c>
      <c r="E11" s="715">
        <v>0.85836909871244638</v>
      </c>
      <c r="F11" s="715">
        <v>0.40774719673802245</v>
      </c>
      <c r="G11" s="717">
        <v>0.71848465055519262</v>
      </c>
      <c r="H11" s="715">
        <v>0.16507098052162431</v>
      </c>
      <c r="I11" s="715">
        <v>6.7957866123003738E-2</v>
      </c>
      <c r="J11" s="715">
        <v>0.13063357282821686</v>
      </c>
      <c r="K11" s="715">
        <v>0.39617035325189831</v>
      </c>
      <c r="L11" s="715">
        <v>6.7957866123003738E-2</v>
      </c>
      <c r="M11" s="715">
        <v>0.24493794905290658</v>
      </c>
      <c r="N11" s="715">
        <v>1.2545394519643447</v>
      </c>
      <c r="O11" s="715">
        <v>0.5436629289840299</v>
      </c>
      <c r="P11" s="715">
        <v>0.99608099281515305</v>
      </c>
      <c r="Q11" s="715">
        <v>0.95741168702542101</v>
      </c>
      <c r="R11" s="715">
        <v>0.47570506286102615</v>
      </c>
      <c r="S11" s="715">
        <v>0.73481384715871978</v>
      </c>
      <c r="T11" s="364"/>
      <c r="X11" s="80"/>
      <c r="Y11" s="80"/>
    </row>
    <row r="12" spans="1:25" ht="12.75" customHeight="1" x14ac:dyDescent="0.2">
      <c r="A12" s="5">
        <v>2018</v>
      </c>
      <c r="B12" s="715">
        <v>97.544212033146295</v>
      </c>
      <c r="C12" s="715">
        <v>98.266971137859201</v>
      </c>
      <c r="D12" s="715">
        <v>97.717677531619799</v>
      </c>
      <c r="E12" s="715">
        <v>0.45903972721550901</v>
      </c>
      <c r="F12" s="715">
        <v>0.59627417307532204</v>
      </c>
      <c r="G12" s="715">
        <v>0.54875523895845602</v>
      </c>
      <c r="H12" s="715">
        <v>0.25097087750272201</v>
      </c>
      <c r="I12" s="715">
        <v>3.1265779796252301E-2</v>
      </c>
      <c r="J12" s="715">
        <v>0.14233097172550199</v>
      </c>
      <c r="K12" s="715">
        <v>0.25671601665749599</v>
      </c>
      <c r="L12" s="715">
        <v>1.5990347533302401E-2</v>
      </c>
      <c r="M12" s="715">
        <v>0.15694943208899301</v>
      </c>
      <c r="N12" s="715">
        <v>0.888680289526669</v>
      </c>
      <c r="O12" s="715">
        <v>0.61226452060862502</v>
      </c>
      <c r="P12" s="715">
        <v>0.79375059444525697</v>
      </c>
      <c r="Q12" s="715">
        <v>1.56710767732703</v>
      </c>
      <c r="R12" s="715">
        <v>1.12076434153215</v>
      </c>
      <c r="S12" s="715">
        <v>1.4885718739349501</v>
      </c>
      <c r="T12" s="364"/>
      <c r="X12" s="80"/>
      <c r="Y12" s="80"/>
    </row>
    <row r="13" spans="1:25" s="37" customFormat="1" ht="6" customHeight="1" x14ac:dyDescent="0.25">
      <c r="A13" s="1387" t="s">
        <v>39</v>
      </c>
      <c r="B13" s="1387"/>
      <c r="C13" s="1387"/>
      <c r="D13" s="1387"/>
      <c r="E13" s="1387"/>
      <c r="F13" s="1387"/>
      <c r="G13" s="1387"/>
      <c r="H13" s="1387"/>
      <c r="I13" s="1387"/>
      <c r="J13" s="1387"/>
      <c r="K13" s="1387"/>
      <c r="L13" s="1387"/>
      <c r="M13" s="1387"/>
      <c r="N13" s="1387"/>
      <c r="O13" s="1387"/>
      <c r="P13" s="1387"/>
      <c r="Q13" s="1387"/>
      <c r="R13" s="1387"/>
      <c r="S13" s="1387"/>
    </row>
    <row r="14" spans="1:25" s="37" customFormat="1" ht="12.75" customHeight="1" x14ac:dyDescent="0.25">
      <c r="A14" s="1313" t="s">
        <v>194</v>
      </c>
      <c r="B14" s="1313"/>
      <c r="C14" s="1313"/>
      <c r="D14" s="1313"/>
      <c r="E14" s="1313"/>
      <c r="F14" s="1313"/>
      <c r="G14" s="1313"/>
      <c r="H14" s="1313"/>
      <c r="I14" s="1313"/>
      <c r="J14" s="1313"/>
      <c r="K14" s="1313"/>
      <c r="L14" s="1313"/>
      <c r="M14" s="1313"/>
      <c r="N14" s="1313"/>
      <c r="O14" s="1313"/>
      <c r="P14" s="1313"/>
      <c r="Q14" s="1313"/>
      <c r="R14" s="1313"/>
      <c r="S14" s="1313"/>
    </row>
    <row r="15" spans="1:25" x14ac:dyDescent="0.2">
      <c r="E15" s="363"/>
      <c r="F15" s="363"/>
      <c r="G15" s="363"/>
      <c r="H15" s="364"/>
      <c r="K15" s="365"/>
      <c r="L15" s="365"/>
      <c r="M15" s="365"/>
      <c r="N15" s="364"/>
    </row>
    <row r="16" spans="1:25" s="177" customFormat="1" x14ac:dyDescent="0.2">
      <c r="H16" s="359"/>
      <c r="J16" s="613"/>
      <c r="M16" s="613"/>
    </row>
    <row r="17" spans="2:19" x14ac:dyDescent="0.2">
      <c r="H17" s="359"/>
      <c r="I17" s="561"/>
      <c r="J17" s="18"/>
      <c r="L17" s="561"/>
      <c r="M17" s="613"/>
      <c r="O17" s="561"/>
      <c r="P17" s="18"/>
      <c r="S17" s="18"/>
    </row>
    <row r="18" spans="2:19" x14ac:dyDescent="0.2">
      <c r="H18" s="359"/>
      <c r="I18" s="561"/>
      <c r="J18" s="18"/>
      <c r="L18" s="561"/>
      <c r="M18" s="18"/>
      <c r="O18" s="561"/>
      <c r="P18" s="18"/>
      <c r="S18" s="18"/>
    </row>
    <row r="19" spans="2:19" x14ac:dyDescent="0.2">
      <c r="B19" s="715"/>
      <c r="C19" s="715"/>
      <c r="D19" s="715"/>
      <c r="E19" s="359"/>
      <c r="G19" s="18"/>
      <c r="H19" s="561"/>
      <c r="J19" s="18"/>
      <c r="K19" s="561"/>
      <c r="M19" s="18"/>
      <c r="N19" s="561"/>
      <c r="P19" s="18"/>
      <c r="Q19" s="561"/>
      <c r="S19" s="18"/>
    </row>
    <row r="20" spans="2:19" x14ac:dyDescent="0.2">
      <c r="E20" s="359"/>
      <c r="G20" s="18"/>
      <c r="H20" s="561"/>
      <c r="J20" s="18"/>
      <c r="K20" s="561"/>
      <c r="M20" s="18"/>
      <c r="N20" s="561"/>
      <c r="P20" s="18"/>
      <c r="Q20" s="561"/>
      <c r="S20" s="18"/>
    </row>
    <row r="21" spans="2:19" x14ac:dyDescent="0.2">
      <c r="E21" s="359"/>
      <c r="G21" s="18"/>
      <c r="H21" s="561"/>
      <c r="J21" s="18"/>
      <c r="K21" s="561"/>
      <c r="M21" s="18"/>
      <c r="N21" s="561"/>
      <c r="P21" s="18"/>
      <c r="Q21" s="561"/>
      <c r="S21" s="18"/>
    </row>
    <row r="22" spans="2:19" x14ac:dyDescent="0.2">
      <c r="E22" s="359"/>
      <c r="G22" s="18"/>
      <c r="H22" s="561"/>
      <c r="J22" s="18"/>
      <c r="K22" s="561"/>
      <c r="M22" s="18"/>
      <c r="N22" s="561"/>
      <c r="P22" s="18"/>
      <c r="Q22" s="561"/>
      <c r="S22" s="18"/>
    </row>
  </sheetData>
  <mergeCells count="10">
    <mergeCell ref="A13:S13"/>
    <mergeCell ref="A14:S14"/>
    <mergeCell ref="O1:T1"/>
    <mergeCell ref="A2:S2"/>
    <mergeCell ref="N3:P3"/>
    <mergeCell ref="E3:G3"/>
    <mergeCell ref="H3:J3"/>
    <mergeCell ref="K3:M3"/>
    <mergeCell ref="B3:D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20"/>
  <sheetViews>
    <sheetView workbookViewId="0">
      <pane ySplit="4" topLeftCell="A5" activePane="bottomLeft" state="frozen"/>
      <selection activeCell="A2" sqref="A2:XFD2"/>
      <selection pane="bottomLeft" activeCell="O1" sqref="O1:T1"/>
    </sheetView>
  </sheetViews>
  <sheetFormatPr defaultColWidth="9.140625" defaultRowHeight="12.75" x14ac:dyDescent="0.2"/>
  <cols>
    <col min="1" max="3" width="6.7109375" style="18" customWidth="1"/>
    <col min="4" max="4" width="6.7109375" style="561" customWidth="1"/>
    <col min="5" max="6" width="6.7109375" style="18" customWidth="1"/>
    <col min="7" max="7" width="6.7109375" style="561" customWidth="1"/>
    <col min="8" max="9" width="6.7109375" style="18" customWidth="1"/>
    <col min="10" max="10" width="6.7109375" style="561" customWidth="1"/>
    <col min="11" max="12" width="6.7109375" style="18" customWidth="1"/>
    <col min="13" max="13" width="6.7109375" style="561" customWidth="1"/>
    <col min="14" max="14" width="6.7109375" style="18" customWidth="1"/>
    <col min="15" max="15" width="6.85546875" style="18" customWidth="1"/>
    <col min="16" max="16" width="6.85546875" style="561" customWidth="1"/>
    <col min="17" max="18" width="6.7109375" style="18" customWidth="1"/>
    <col min="19" max="19" width="6.7109375" style="561" customWidth="1"/>
    <col min="20" max="32" width="8.7109375" style="18" customWidth="1"/>
    <col min="33" max="16384" width="9.140625" style="18"/>
  </cols>
  <sheetData>
    <row r="1" spans="1:25" s="74" customFormat="1" ht="30" customHeight="1" x14ac:dyDescent="0.25">
      <c r="A1" s="349"/>
      <c r="B1" s="117"/>
      <c r="C1" s="117"/>
      <c r="D1" s="560"/>
      <c r="E1" s="117"/>
      <c r="F1" s="117"/>
      <c r="G1" s="560"/>
      <c r="H1" s="117"/>
      <c r="I1" s="117"/>
      <c r="J1" s="560"/>
      <c r="K1" s="117"/>
      <c r="L1" s="117"/>
      <c r="M1" s="560"/>
      <c r="N1" s="117"/>
      <c r="O1" s="1311" t="s">
        <v>328</v>
      </c>
      <c r="P1" s="1311"/>
      <c r="Q1" s="1312"/>
      <c r="R1" s="1312"/>
      <c r="S1" s="1312"/>
      <c r="T1" s="1322"/>
    </row>
    <row r="2" spans="1:25" s="114" customFormat="1" ht="30" customHeight="1" x14ac:dyDescent="0.2">
      <c r="A2" s="1316" t="s">
        <v>436</v>
      </c>
      <c r="B2" s="1316"/>
      <c r="C2" s="1316"/>
      <c r="D2" s="1316"/>
      <c r="E2" s="1316"/>
      <c r="F2" s="1316"/>
      <c r="G2" s="1316"/>
      <c r="H2" s="1316"/>
      <c r="I2" s="1316"/>
      <c r="J2" s="1316"/>
      <c r="K2" s="1316"/>
      <c r="L2" s="1316"/>
      <c r="M2" s="1316"/>
      <c r="N2" s="1316"/>
      <c r="O2" s="1316"/>
      <c r="P2" s="1316"/>
      <c r="Q2" s="1316"/>
      <c r="R2" s="1316"/>
      <c r="S2" s="1316"/>
    </row>
    <row r="3" spans="1:25" ht="30" customHeight="1" x14ac:dyDescent="0.2">
      <c r="A3" s="5"/>
      <c r="B3" s="1326" t="s">
        <v>25</v>
      </c>
      <c r="C3" s="1326"/>
      <c r="D3" s="1326"/>
      <c r="E3" s="1326" t="s">
        <v>120</v>
      </c>
      <c r="F3" s="1326"/>
      <c r="G3" s="1326"/>
      <c r="H3" s="1326" t="s">
        <v>121</v>
      </c>
      <c r="I3" s="1326"/>
      <c r="J3" s="1326"/>
      <c r="K3" s="1326" t="s">
        <v>122</v>
      </c>
      <c r="L3" s="1326"/>
      <c r="M3" s="1326"/>
      <c r="N3" s="1326" t="s">
        <v>123</v>
      </c>
      <c r="O3" s="1326"/>
      <c r="P3" s="1326"/>
      <c r="Q3" s="1326" t="s">
        <v>35</v>
      </c>
      <c r="R3" s="1326"/>
      <c r="S3" s="1326"/>
    </row>
    <row r="4" spans="1:25" ht="15" customHeight="1" x14ac:dyDescent="0.2">
      <c r="A4" s="138" t="s">
        <v>39</v>
      </c>
      <c r="B4" s="108" t="s">
        <v>28</v>
      </c>
      <c r="C4" s="108" t="s">
        <v>29</v>
      </c>
      <c r="D4" s="556" t="s">
        <v>382</v>
      </c>
      <c r="E4" s="108" t="s">
        <v>28</v>
      </c>
      <c r="F4" s="108" t="s">
        <v>29</v>
      </c>
      <c r="G4" s="556" t="s">
        <v>382</v>
      </c>
      <c r="H4" s="108" t="s">
        <v>28</v>
      </c>
      <c r="I4" s="108" t="s">
        <v>29</v>
      </c>
      <c r="J4" s="556" t="s">
        <v>382</v>
      </c>
      <c r="K4" s="108" t="s">
        <v>28</v>
      </c>
      <c r="L4" s="108" t="s">
        <v>29</v>
      </c>
      <c r="M4" s="556" t="s">
        <v>382</v>
      </c>
      <c r="N4" s="108" t="s">
        <v>28</v>
      </c>
      <c r="O4" s="108" t="s">
        <v>29</v>
      </c>
      <c r="P4" s="556" t="s">
        <v>382</v>
      </c>
      <c r="Q4" s="108" t="s">
        <v>28</v>
      </c>
      <c r="R4" s="108" t="s">
        <v>29</v>
      </c>
      <c r="S4" s="556" t="s">
        <v>382</v>
      </c>
    </row>
    <row r="5" spans="1:25" ht="6" customHeight="1" x14ac:dyDescent="0.2">
      <c r="A5" s="273"/>
      <c r="B5" s="307"/>
      <c r="C5" s="307"/>
      <c r="D5" s="307"/>
      <c r="E5" s="307"/>
      <c r="F5" s="307"/>
      <c r="G5" s="307"/>
      <c r="H5" s="307"/>
      <c r="I5" s="307"/>
      <c r="J5" s="307"/>
      <c r="K5" s="307"/>
      <c r="L5" s="307"/>
      <c r="M5" s="307"/>
      <c r="N5" s="307"/>
      <c r="O5" s="307"/>
      <c r="P5" s="307"/>
      <c r="Q5" s="307"/>
      <c r="R5" s="307"/>
      <c r="S5" s="13"/>
    </row>
    <row r="6" spans="1:25" ht="12.75" customHeight="1" x14ac:dyDescent="0.2">
      <c r="A6" s="5">
        <v>2012</v>
      </c>
      <c r="B6" s="188">
        <v>94.067235103348594</v>
      </c>
      <c r="C6" s="188">
        <v>96.367563406930998</v>
      </c>
      <c r="D6" s="188">
        <v>95.166809924569904</v>
      </c>
      <c r="E6" s="188">
        <v>5.2053370818193097</v>
      </c>
      <c r="F6" s="188">
        <v>2.2503174954893601</v>
      </c>
      <c r="G6" s="188">
        <v>3.7878034161552443</v>
      </c>
      <c r="H6" s="188">
        <v>0.254762969968578</v>
      </c>
      <c r="I6" s="188">
        <v>0.30764347701608796</v>
      </c>
      <c r="J6" s="188">
        <v>0.2802360125533872</v>
      </c>
      <c r="K6" s="188">
        <v>0.26393636608013499</v>
      </c>
      <c r="L6" s="188">
        <v>0.36832863130729099</v>
      </c>
      <c r="M6" s="188">
        <v>0.31447797823863216</v>
      </c>
      <c r="N6" s="188">
        <v>5.3770212327969098</v>
      </c>
      <c r="O6" s="188">
        <v>2.6772168694767497</v>
      </c>
      <c r="P6" s="188">
        <v>4.0835552833558335</v>
      </c>
      <c r="Q6" s="188">
        <v>0.55574366385449303</v>
      </c>
      <c r="R6" s="188">
        <v>0.95521972359226892</v>
      </c>
      <c r="S6" s="188">
        <v>0.74963479207432648</v>
      </c>
    </row>
    <row r="7" spans="1:25" ht="12.75" customHeight="1" x14ac:dyDescent="0.2">
      <c r="A7" s="5">
        <v>2013</v>
      </c>
      <c r="B7" s="188">
        <v>93.800178412131999</v>
      </c>
      <c r="C7" s="188">
        <v>97.484276729559795</v>
      </c>
      <c r="D7" s="188">
        <v>95.576421517026759</v>
      </c>
      <c r="E7" s="188">
        <v>4.96451080291392</v>
      </c>
      <c r="F7" s="188">
        <v>1.8238262693532001</v>
      </c>
      <c r="G7" s="188">
        <v>3.4647991660170065</v>
      </c>
      <c r="H7" s="188">
        <v>0.23352451648205799</v>
      </c>
      <c r="I7" s="188" t="s">
        <v>118</v>
      </c>
      <c r="J7" s="188">
        <v>0.14046085617863696</v>
      </c>
      <c r="K7" s="188">
        <v>0.46115528332239702</v>
      </c>
      <c r="L7" s="188">
        <v>0.215362823897321</v>
      </c>
      <c r="M7" s="188">
        <v>0.3416427962206105</v>
      </c>
      <c r="N7" s="188">
        <v>5.2457271915890296</v>
      </c>
      <c r="O7" s="188">
        <v>2.00436454244762</v>
      </c>
      <c r="P7" s="188">
        <v>3.6966358614972763</v>
      </c>
      <c r="Q7" s="188">
        <v>0.93666369313113296</v>
      </c>
      <c r="R7" s="188">
        <v>0.53217223028543803</v>
      </c>
      <c r="S7" s="188">
        <v>0.72694262147650524</v>
      </c>
    </row>
    <row r="8" spans="1:25" ht="12.75" customHeight="1" x14ac:dyDescent="0.2">
      <c r="A8" s="5">
        <v>2014</v>
      </c>
      <c r="B8" s="188">
        <v>92.849638231972492</v>
      </c>
      <c r="C8" s="188">
        <v>96.927971384600596</v>
      </c>
      <c r="D8" s="188">
        <v>94.815528085294901</v>
      </c>
      <c r="E8" s="188">
        <v>5.5986071242444098</v>
      </c>
      <c r="F8" s="188">
        <v>2.5374640337574501</v>
      </c>
      <c r="G8" s="188">
        <v>4.1025794190004863</v>
      </c>
      <c r="H8" s="188">
        <v>0.37936864970497303</v>
      </c>
      <c r="I8" s="188">
        <v>0.19376273940921299</v>
      </c>
      <c r="J8" s="188">
        <v>0.28850425180822198</v>
      </c>
      <c r="K8" s="188">
        <v>0.45592987703395998</v>
      </c>
      <c r="L8" s="188">
        <v>0.200990339967686</v>
      </c>
      <c r="M8" s="188">
        <v>0.33137738977360098</v>
      </c>
      <c r="N8" s="188">
        <v>6.0950326924384104</v>
      </c>
      <c r="O8" s="188">
        <v>2.6934493605084699</v>
      </c>
      <c r="P8" s="188">
        <v>4.4331197604757975</v>
      </c>
      <c r="Q8" s="188">
        <v>1.0553290755890901</v>
      </c>
      <c r="R8" s="188">
        <v>0.37857925489090799</v>
      </c>
      <c r="S8" s="188">
        <v>0.75135215422903179</v>
      </c>
    </row>
    <row r="9" spans="1:25" ht="12.75" customHeight="1" x14ac:dyDescent="0.2">
      <c r="A9" s="5">
        <v>2015</v>
      </c>
      <c r="B9" s="188">
        <v>95.743804884639502</v>
      </c>
      <c r="C9" s="188">
        <v>96.736746896756401</v>
      </c>
      <c r="D9" s="188">
        <v>96.220014504303848</v>
      </c>
      <c r="E9" s="188">
        <v>3.5530191204448598</v>
      </c>
      <c r="F9" s="188">
        <v>2.6093242377331598</v>
      </c>
      <c r="G9" s="188">
        <v>3.104657270805423</v>
      </c>
      <c r="H9" s="188">
        <v>0.14002750901555999</v>
      </c>
      <c r="I9" s="188">
        <v>0.152174869556012</v>
      </c>
      <c r="J9" s="188">
        <v>0.14495499927653838</v>
      </c>
      <c r="K9" s="188">
        <v>0.205143606940555</v>
      </c>
      <c r="L9" s="188">
        <v>0.150122653200434</v>
      </c>
      <c r="M9" s="188">
        <v>0.17762603564979654</v>
      </c>
      <c r="N9" s="188">
        <v>3.7301009673669498</v>
      </c>
      <c r="O9" s="188">
        <v>2.71922721503811</v>
      </c>
      <c r="P9" s="188">
        <v>3.2485955693715636</v>
      </c>
      <c r="Q9" s="188">
        <v>0.52609414799350795</v>
      </c>
      <c r="R9" s="188">
        <v>0.54402588820550402</v>
      </c>
      <c r="S9" s="188">
        <v>0.53138992632554982</v>
      </c>
    </row>
    <row r="10" spans="1:25" s="611" customFormat="1" ht="12.75" customHeight="1" x14ac:dyDescent="0.2">
      <c r="A10" s="610">
        <v>2016</v>
      </c>
      <c r="B10" s="188">
        <v>95.605402439561004</v>
      </c>
      <c r="C10" s="188">
        <v>97.517466816162198</v>
      </c>
      <c r="D10" s="188">
        <v>96.256748528125257</v>
      </c>
      <c r="E10" s="188">
        <v>3.0419536009007397</v>
      </c>
      <c r="F10" s="188">
        <v>1.72044666638916</v>
      </c>
      <c r="G10" s="188">
        <v>2.567436634002338</v>
      </c>
      <c r="H10" s="188">
        <v>0.17653477590137101</v>
      </c>
      <c r="I10" s="188">
        <v>0.13680438377090801</v>
      </c>
      <c r="J10" s="188">
        <v>0.17949157840427826</v>
      </c>
      <c r="K10" s="188">
        <v>0.43072634770008206</v>
      </c>
      <c r="L10" s="188">
        <v>0.10567544717645699</v>
      </c>
      <c r="M10" s="188">
        <v>0.34499413853458805</v>
      </c>
      <c r="N10" s="188">
        <v>3.40649568191427</v>
      </c>
      <c r="O10" s="188">
        <v>1.88403511187363</v>
      </c>
      <c r="P10" s="188">
        <v>2.8808389851368554</v>
      </c>
      <c r="Q10" s="188">
        <v>0.98810187852469</v>
      </c>
      <c r="R10" s="188">
        <v>0.59849807196414495</v>
      </c>
      <c r="S10" s="188">
        <v>0.86241248673748738</v>
      </c>
    </row>
    <row r="11" spans="1:25" s="73" customFormat="1" ht="12.75" customHeight="1" x14ac:dyDescent="0.2">
      <c r="A11" s="204">
        <v>2017</v>
      </c>
      <c r="B11" s="188">
        <v>97.202368776597893</v>
      </c>
      <c r="C11" s="188">
        <v>97.735111766246703</v>
      </c>
      <c r="D11" s="188">
        <v>97.385341738524147</v>
      </c>
      <c r="E11" s="188">
        <v>1.46684286024453</v>
      </c>
      <c r="F11" s="188">
        <v>1.42808595620512</v>
      </c>
      <c r="G11" s="188">
        <v>1.4875542029420401</v>
      </c>
      <c r="H11" s="188">
        <v>0.30676052681468002</v>
      </c>
      <c r="I11" s="188">
        <v>0</v>
      </c>
      <c r="J11" s="188">
        <v>0.18391074002523169</v>
      </c>
      <c r="K11" s="188">
        <v>0.62225839238390801</v>
      </c>
      <c r="L11" s="188">
        <v>0.136701141997119</v>
      </c>
      <c r="M11" s="188">
        <v>0.39238825370497077</v>
      </c>
      <c r="N11" s="188">
        <v>2.1061357254151698</v>
      </c>
      <c r="O11" s="188">
        <v>1.56478709820224</v>
      </c>
      <c r="P11" s="188">
        <v>1.8889928505497662</v>
      </c>
      <c r="Q11" s="188">
        <v>0.69149549798693799</v>
      </c>
      <c r="R11" s="188">
        <v>0.70010113555104503</v>
      </c>
      <c r="S11" s="188">
        <v>0.72566541092553405</v>
      </c>
      <c r="T11" s="612"/>
    </row>
    <row r="12" spans="1:25" s="897" customFormat="1" ht="12.75" customHeight="1" x14ac:dyDescent="0.2">
      <c r="A12" s="895">
        <v>2018</v>
      </c>
      <c r="B12" s="715">
        <v>98.055117793287707</v>
      </c>
      <c r="C12" s="715">
        <v>98.516043485913002</v>
      </c>
      <c r="D12" s="715">
        <v>98.210686036033593</v>
      </c>
      <c r="E12" s="188">
        <v>0.71734782786548901</v>
      </c>
      <c r="F12" s="188">
        <v>0.65910913478257405</v>
      </c>
      <c r="G12" s="188">
        <v>0.68065962537390701</v>
      </c>
      <c r="H12" s="188">
        <v>6.2218067613417E-2</v>
      </c>
      <c r="I12" s="188">
        <v>9.8220774410309103E-2</v>
      </c>
      <c r="J12" s="188">
        <v>7.7745557407160104E-2</v>
      </c>
      <c r="K12" s="188">
        <v>0.388888878800833</v>
      </c>
      <c r="L12" s="188">
        <v>0.270860507897839</v>
      </c>
      <c r="M12" s="188">
        <v>0.370599135770804</v>
      </c>
      <c r="N12" s="715">
        <v>1.0061533193513501</v>
      </c>
      <c r="O12" s="715">
        <v>0.92996964268041504</v>
      </c>
      <c r="P12" s="715">
        <v>0.99820223526138196</v>
      </c>
      <c r="Q12" s="715">
        <v>0.93872888736090399</v>
      </c>
      <c r="R12" s="715">
        <v>0.55398687140660896</v>
      </c>
      <c r="S12" s="715">
        <v>0.79111172870500501</v>
      </c>
      <c r="T12" s="364"/>
      <c r="X12" s="80"/>
      <c r="Y12" s="80"/>
    </row>
    <row r="13" spans="1:25" s="37" customFormat="1" ht="6" customHeight="1" x14ac:dyDescent="0.25">
      <c r="A13" s="1387" t="s">
        <v>39</v>
      </c>
      <c r="B13" s="1387"/>
      <c r="C13" s="1387"/>
      <c r="D13" s="1387"/>
      <c r="E13" s="1387"/>
      <c r="F13" s="1387"/>
      <c r="G13" s="1387"/>
      <c r="H13" s="1387"/>
      <c r="I13" s="1387"/>
      <c r="J13" s="1387"/>
      <c r="K13" s="1387"/>
      <c r="L13" s="1387"/>
      <c r="M13" s="1387"/>
      <c r="N13" s="1387"/>
      <c r="O13" s="1387"/>
      <c r="P13" s="1387"/>
      <c r="Q13" s="1387"/>
      <c r="R13" s="1387"/>
      <c r="S13" s="1387"/>
    </row>
    <row r="14" spans="1:25" s="37" customFormat="1" ht="12.75" customHeight="1" x14ac:dyDescent="0.25">
      <c r="A14" s="1313" t="s">
        <v>194</v>
      </c>
      <c r="B14" s="1313"/>
      <c r="C14" s="1313"/>
      <c r="D14" s="1313"/>
      <c r="E14" s="1313"/>
      <c r="F14" s="1313"/>
      <c r="G14" s="1313"/>
      <c r="H14" s="1313"/>
      <c r="I14" s="1313"/>
      <c r="J14" s="1313"/>
      <c r="K14" s="1313"/>
      <c r="L14" s="1313"/>
      <c r="M14" s="1313"/>
      <c r="N14" s="1313"/>
      <c r="O14" s="1313"/>
      <c r="P14" s="1313"/>
      <c r="Q14" s="1313"/>
      <c r="R14" s="1313"/>
      <c r="S14" s="1313"/>
    </row>
    <row r="15" spans="1:25" x14ac:dyDescent="0.2">
      <c r="A15" s="5"/>
      <c r="B15" s="3"/>
      <c r="C15" s="3"/>
      <c r="D15" s="3"/>
      <c r="E15" s="3"/>
      <c r="F15" s="3"/>
      <c r="G15" s="3"/>
      <c r="H15" s="3"/>
      <c r="I15" s="3"/>
      <c r="J15" s="3"/>
      <c r="K15" s="368"/>
      <c r="L15" s="368"/>
      <c r="M15" s="368"/>
      <c r="N15" s="367"/>
      <c r="O15" s="3"/>
      <c r="Q15" s="612"/>
      <c r="R15" s="3"/>
      <c r="S15" s="3"/>
    </row>
    <row r="16" spans="1:25" x14ac:dyDescent="0.2">
      <c r="H16" s="361"/>
      <c r="J16" s="18"/>
      <c r="K16" s="561"/>
      <c r="M16" s="18"/>
      <c r="N16" s="561"/>
      <c r="O16" s="612"/>
      <c r="P16" s="18"/>
      <c r="Q16" s="561"/>
      <c r="S16" s="1319"/>
      <c r="T16" s="1319"/>
      <c r="U16" s="1319"/>
      <c r="V16" s="1319"/>
      <c r="W16" s="1319"/>
      <c r="X16" s="1319"/>
    </row>
    <row r="17" spans="2:26" x14ac:dyDescent="0.2">
      <c r="H17" s="361"/>
      <c r="J17" s="18"/>
      <c r="K17" s="561"/>
      <c r="L17" s="180"/>
      <c r="M17" s="18"/>
      <c r="N17" s="561"/>
      <c r="O17" s="612"/>
      <c r="P17" s="18"/>
      <c r="Q17" s="561"/>
      <c r="S17" s="239"/>
      <c r="T17" s="239"/>
      <c r="U17" s="239"/>
      <c r="V17" s="239"/>
      <c r="W17" s="239"/>
      <c r="X17" s="239"/>
    </row>
    <row r="18" spans="2:26" x14ac:dyDescent="0.2">
      <c r="H18" s="361"/>
      <c r="J18" s="18"/>
      <c r="K18" s="561"/>
      <c r="L18" s="180"/>
      <c r="M18" s="18"/>
      <c r="N18" s="561"/>
      <c r="O18" s="612"/>
      <c r="P18" s="18"/>
      <c r="Q18" s="561"/>
      <c r="S18" s="73"/>
      <c r="T18" s="73"/>
      <c r="U18" s="240"/>
      <c r="V18" s="240"/>
      <c r="W18" s="73"/>
      <c r="X18" s="73"/>
    </row>
    <row r="19" spans="2:26" x14ac:dyDescent="0.2">
      <c r="N19" s="180"/>
      <c r="Q19" s="612"/>
      <c r="U19" s="73"/>
      <c r="V19" s="73"/>
      <c r="W19" s="240"/>
      <c r="X19" s="240"/>
      <c r="Y19" s="73"/>
      <c r="Z19" s="73"/>
    </row>
    <row r="20" spans="2:26" x14ac:dyDescent="0.2">
      <c r="B20" s="366"/>
      <c r="D20" s="366"/>
      <c r="E20" s="367"/>
      <c r="P20" s="73"/>
    </row>
  </sheetData>
  <mergeCells count="13">
    <mergeCell ref="O1:T1"/>
    <mergeCell ref="W16:X16"/>
    <mergeCell ref="S16:T16"/>
    <mergeCell ref="U16:V16"/>
    <mergeCell ref="A2:S2"/>
    <mergeCell ref="N3:P3"/>
    <mergeCell ref="E3:G3"/>
    <mergeCell ref="H3:J3"/>
    <mergeCell ref="K3:M3"/>
    <mergeCell ref="B3:D3"/>
    <mergeCell ref="Q3:S3"/>
    <mergeCell ref="A13:S13"/>
    <mergeCell ref="A14:S14"/>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62"/>
  <sheetViews>
    <sheetView workbookViewId="0">
      <pane ySplit="4" topLeftCell="A40" activePane="bottomLeft" state="frozen"/>
      <selection activeCell="A2" sqref="A2:XFD2"/>
      <selection pane="bottomLeft" activeCell="I66" sqref="I66"/>
    </sheetView>
  </sheetViews>
  <sheetFormatPr defaultColWidth="9.140625" defaultRowHeight="12.75" x14ac:dyDescent="0.2"/>
  <cols>
    <col min="1" max="3" width="6.7109375" style="18" customWidth="1"/>
    <col min="4" max="4" width="6.7109375" style="561" customWidth="1"/>
    <col min="5" max="6" width="6.7109375" style="18" customWidth="1"/>
    <col min="7" max="7" width="6.7109375" style="561" customWidth="1"/>
    <col min="8" max="9" width="6.7109375" style="18" customWidth="1"/>
    <col min="10" max="10" width="6.7109375" style="561" customWidth="1"/>
    <col min="11" max="12" width="6.7109375" style="18" customWidth="1"/>
    <col min="13" max="13" width="6.7109375" style="561" customWidth="1"/>
    <col min="14" max="15" width="6.7109375" style="18" customWidth="1"/>
    <col min="16" max="16" width="6.7109375" style="561" customWidth="1"/>
    <col min="17" max="25" width="8.7109375" style="18" customWidth="1"/>
    <col min="26" max="16384" width="9.140625" style="18"/>
  </cols>
  <sheetData>
    <row r="1" spans="1:18" s="74" customFormat="1" ht="30" customHeight="1" x14ac:dyDescent="0.25">
      <c r="A1" s="349"/>
      <c r="B1" s="117"/>
      <c r="C1" s="117"/>
      <c r="D1" s="560"/>
      <c r="E1" s="117"/>
      <c r="F1" s="117"/>
      <c r="G1" s="560"/>
      <c r="H1" s="117"/>
      <c r="I1" s="117"/>
      <c r="J1" s="560"/>
      <c r="K1" s="117"/>
      <c r="L1" s="1311" t="s">
        <v>328</v>
      </c>
      <c r="M1" s="1311"/>
      <c r="N1" s="1312"/>
      <c r="O1" s="1312"/>
      <c r="P1" s="1322"/>
    </row>
    <row r="2" spans="1:18" s="114" customFormat="1" ht="15" customHeight="1" x14ac:dyDescent="0.2">
      <c r="A2" s="1317" t="s">
        <v>479</v>
      </c>
      <c r="B2" s="1317"/>
      <c r="C2" s="1317"/>
      <c r="D2" s="1317"/>
      <c r="E2" s="1317"/>
      <c r="F2" s="1317"/>
      <c r="G2" s="1317"/>
      <c r="H2" s="1317"/>
      <c r="I2" s="1317"/>
      <c r="J2" s="1317"/>
      <c r="K2" s="1317"/>
      <c r="L2" s="1317"/>
      <c r="M2" s="1317"/>
      <c r="N2" s="1317"/>
      <c r="O2" s="1317"/>
      <c r="P2" s="1317"/>
    </row>
    <row r="3" spans="1:18" ht="30" customHeight="1" x14ac:dyDescent="0.2">
      <c r="A3" s="24"/>
      <c r="B3" s="1334" t="s">
        <v>19</v>
      </c>
      <c r="C3" s="1334"/>
      <c r="D3" s="1334"/>
      <c r="E3" s="1334" t="s">
        <v>92</v>
      </c>
      <c r="F3" s="1334"/>
      <c r="G3" s="1334"/>
      <c r="H3" s="1334" t="s">
        <v>93</v>
      </c>
      <c r="I3" s="1334"/>
      <c r="J3" s="1334"/>
      <c r="K3" s="1334" t="s">
        <v>399</v>
      </c>
      <c r="L3" s="1334"/>
      <c r="M3" s="1334"/>
      <c r="N3" s="1334" t="s">
        <v>35</v>
      </c>
      <c r="O3" s="1334"/>
      <c r="P3" s="1334"/>
    </row>
    <row r="4" spans="1:18" ht="15" customHeight="1" x14ac:dyDescent="0.2">
      <c r="A4" s="129" t="s">
        <v>39</v>
      </c>
      <c r="B4" s="110" t="s">
        <v>28</v>
      </c>
      <c r="C4" s="110" t="s">
        <v>29</v>
      </c>
      <c r="D4" s="558" t="s">
        <v>382</v>
      </c>
      <c r="E4" s="110" t="s">
        <v>28</v>
      </c>
      <c r="F4" s="110" t="s">
        <v>29</v>
      </c>
      <c r="G4" s="558" t="s">
        <v>382</v>
      </c>
      <c r="H4" s="110" t="s">
        <v>28</v>
      </c>
      <c r="I4" s="110" t="s">
        <v>29</v>
      </c>
      <c r="J4" s="558" t="s">
        <v>382</v>
      </c>
      <c r="K4" s="110" t="s">
        <v>28</v>
      </c>
      <c r="L4" s="110" t="s">
        <v>29</v>
      </c>
      <c r="M4" s="558" t="s">
        <v>382</v>
      </c>
      <c r="N4" s="110" t="s">
        <v>28</v>
      </c>
      <c r="O4" s="110" t="s">
        <v>29</v>
      </c>
      <c r="P4" s="558" t="s">
        <v>382</v>
      </c>
    </row>
    <row r="5" spans="1:18" ht="6" customHeight="1" x14ac:dyDescent="0.2">
      <c r="A5" s="761"/>
      <c r="B5" s="763"/>
      <c r="C5" s="763"/>
      <c r="D5" s="763"/>
      <c r="E5" s="764"/>
      <c r="F5" s="764"/>
      <c r="G5" s="764"/>
      <c r="H5" s="763"/>
      <c r="I5" s="763"/>
      <c r="J5" s="763"/>
      <c r="K5" s="763"/>
      <c r="L5" s="763"/>
      <c r="M5" s="763"/>
      <c r="N5" s="763"/>
      <c r="O5" s="763"/>
      <c r="P5" s="763"/>
      <c r="Q5" s="1"/>
      <c r="R5" s="72"/>
    </row>
    <row r="6" spans="1:18" ht="12.75" customHeight="1" x14ac:dyDescent="0.2">
      <c r="A6" s="25">
        <v>1971</v>
      </c>
      <c r="B6" s="32" t="s">
        <v>37</v>
      </c>
      <c r="C6" s="32" t="s">
        <v>37</v>
      </c>
      <c r="D6" s="32" t="s">
        <v>37</v>
      </c>
      <c r="E6" s="71">
        <v>27</v>
      </c>
      <c r="F6" s="71">
        <v>17</v>
      </c>
      <c r="G6" s="32" t="s">
        <v>36</v>
      </c>
      <c r="H6" s="32" t="s">
        <v>37</v>
      </c>
      <c r="I6" s="32" t="s">
        <v>37</v>
      </c>
      <c r="J6" s="32" t="s">
        <v>37</v>
      </c>
      <c r="K6" s="32" t="s">
        <v>37</v>
      </c>
      <c r="L6" s="32" t="s">
        <v>37</v>
      </c>
      <c r="M6" s="32" t="s">
        <v>37</v>
      </c>
      <c r="N6" s="32" t="s">
        <v>37</v>
      </c>
      <c r="O6" s="32" t="s">
        <v>37</v>
      </c>
      <c r="P6" s="32" t="s">
        <v>37</v>
      </c>
      <c r="Q6" s="1"/>
      <c r="R6" s="72"/>
    </row>
    <row r="7" spans="1:18" ht="12.75" customHeight="1" x14ac:dyDescent="0.2">
      <c r="A7" s="25">
        <v>1972</v>
      </c>
      <c r="B7" s="32" t="s">
        <v>37</v>
      </c>
      <c r="C7" s="32" t="s">
        <v>37</v>
      </c>
      <c r="D7" s="32" t="s">
        <v>37</v>
      </c>
      <c r="E7" s="71">
        <v>18</v>
      </c>
      <c r="F7" s="71">
        <v>13</v>
      </c>
      <c r="G7" s="32" t="s">
        <v>36</v>
      </c>
      <c r="H7" s="32" t="s">
        <v>37</v>
      </c>
      <c r="I7" s="32" t="s">
        <v>37</v>
      </c>
      <c r="J7" s="32" t="s">
        <v>37</v>
      </c>
      <c r="K7" s="32" t="s">
        <v>37</v>
      </c>
      <c r="L7" s="32" t="s">
        <v>37</v>
      </c>
      <c r="M7" s="32" t="s">
        <v>37</v>
      </c>
      <c r="N7" s="32" t="s">
        <v>37</v>
      </c>
      <c r="O7" s="32" t="s">
        <v>37</v>
      </c>
      <c r="P7" s="32" t="s">
        <v>37</v>
      </c>
      <c r="Q7" s="1"/>
      <c r="R7" s="72"/>
    </row>
    <row r="8" spans="1:18" ht="12.75" customHeight="1" x14ac:dyDescent="0.2">
      <c r="A8" s="25">
        <v>1973</v>
      </c>
      <c r="B8" s="32" t="s">
        <v>37</v>
      </c>
      <c r="C8" s="32" t="s">
        <v>37</v>
      </c>
      <c r="D8" s="32" t="s">
        <v>37</v>
      </c>
      <c r="E8" s="71">
        <v>13</v>
      </c>
      <c r="F8" s="71">
        <v>12</v>
      </c>
      <c r="G8" s="32" t="s">
        <v>36</v>
      </c>
      <c r="H8" s="32" t="s">
        <v>37</v>
      </c>
      <c r="I8" s="32" t="s">
        <v>37</v>
      </c>
      <c r="J8" s="32" t="s">
        <v>37</v>
      </c>
      <c r="K8" s="32" t="s">
        <v>37</v>
      </c>
      <c r="L8" s="32" t="s">
        <v>37</v>
      </c>
      <c r="M8" s="32" t="s">
        <v>37</v>
      </c>
      <c r="N8" s="32" t="s">
        <v>37</v>
      </c>
      <c r="O8" s="32" t="s">
        <v>37</v>
      </c>
      <c r="P8" s="32" t="s">
        <v>37</v>
      </c>
      <c r="Q8" s="82"/>
      <c r="R8" s="72"/>
    </row>
    <row r="9" spans="1:18" ht="12.75" customHeight="1" x14ac:dyDescent="0.2">
      <c r="A9" s="25">
        <v>1974</v>
      </c>
      <c r="B9" s="32" t="s">
        <v>37</v>
      </c>
      <c r="C9" s="32" t="s">
        <v>37</v>
      </c>
      <c r="D9" s="32" t="s">
        <v>37</v>
      </c>
      <c r="E9" s="71">
        <v>13</v>
      </c>
      <c r="F9" s="71">
        <v>11</v>
      </c>
      <c r="G9" s="32" t="s">
        <v>36</v>
      </c>
      <c r="H9" s="32" t="s">
        <v>37</v>
      </c>
      <c r="I9" s="32" t="s">
        <v>37</v>
      </c>
      <c r="J9" s="32" t="s">
        <v>37</v>
      </c>
      <c r="K9" s="32" t="s">
        <v>37</v>
      </c>
      <c r="L9" s="32" t="s">
        <v>37</v>
      </c>
      <c r="M9" s="32" t="s">
        <v>37</v>
      </c>
      <c r="N9" s="32" t="s">
        <v>37</v>
      </c>
      <c r="O9" s="32" t="s">
        <v>37</v>
      </c>
      <c r="P9" s="32" t="s">
        <v>37</v>
      </c>
      <c r="Q9" s="82"/>
      <c r="R9" s="72"/>
    </row>
    <row r="10" spans="1:18" ht="12.75" customHeight="1" x14ac:dyDescent="0.2">
      <c r="A10" s="25">
        <v>1975</v>
      </c>
      <c r="B10" s="32" t="s">
        <v>37</v>
      </c>
      <c r="C10" s="32" t="s">
        <v>37</v>
      </c>
      <c r="D10" s="32" t="s">
        <v>37</v>
      </c>
      <c r="E10" s="71">
        <v>11</v>
      </c>
      <c r="F10" s="71">
        <v>10</v>
      </c>
      <c r="G10" s="32" t="s">
        <v>36</v>
      </c>
      <c r="H10" s="32" t="s">
        <v>37</v>
      </c>
      <c r="I10" s="32" t="s">
        <v>37</v>
      </c>
      <c r="J10" s="32" t="s">
        <v>37</v>
      </c>
      <c r="K10" s="32" t="s">
        <v>37</v>
      </c>
      <c r="L10" s="32" t="s">
        <v>37</v>
      </c>
      <c r="M10" s="32" t="s">
        <v>37</v>
      </c>
      <c r="N10" s="32" t="s">
        <v>37</v>
      </c>
      <c r="O10" s="32" t="s">
        <v>37</v>
      </c>
      <c r="P10" s="32" t="s">
        <v>37</v>
      </c>
      <c r="Q10" s="82"/>
      <c r="R10" s="72"/>
    </row>
    <row r="11" spans="1:18" ht="12.75" customHeight="1" x14ac:dyDescent="0.2">
      <c r="A11" s="25">
        <v>1976</v>
      </c>
      <c r="B11" s="32" t="s">
        <v>37</v>
      </c>
      <c r="C11" s="32" t="s">
        <v>37</v>
      </c>
      <c r="D11" s="32" t="s">
        <v>37</v>
      </c>
      <c r="E11" s="71">
        <v>10</v>
      </c>
      <c r="F11" s="71">
        <v>7</v>
      </c>
      <c r="G11" s="32" t="s">
        <v>36</v>
      </c>
      <c r="H11" s="32" t="s">
        <v>37</v>
      </c>
      <c r="I11" s="32" t="s">
        <v>37</v>
      </c>
      <c r="J11" s="32" t="s">
        <v>37</v>
      </c>
      <c r="K11" s="32" t="s">
        <v>37</v>
      </c>
      <c r="L11" s="32" t="s">
        <v>37</v>
      </c>
      <c r="M11" s="32" t="s">
        <v>37</v>
      </c>
      <c r="N11" s="32" t="s">
        <v>37</v>
      </c>
      <c r="O11" s="32" t="s">
        <v>37</v>
      </c>
      <c r="P11" s="32" t="s">
        <v>37</v>
      </c>
      <c r="Q11" s="1"/>
      <c r="R11" s="72"/>
    </row>
    <row r="12" spans="1:18" ht="12.75" customHeight="1" x14ac:dyDescent="0.2">
      <c r="A12" s="25">
        <v>1977</v>
      </c>
      <c r="B12" s="32" t="s">
        <v>37</v>
      </c>
      <c r="C12" s="32" t="s">
        <v>37</v>
      </c>
      <c r="D12" s="32" t="s">
        <v>37</v>
      </c>
      <c r="E12" s="71">
        <v>7</v>
      </c>
      <c r="F12" s="71">
        <v>6</v>
      </c>
      <c r="G12" s="32" t="s">
        <v>36</v>
      </c>
      <c r="H12" s="32" t="s">
        <v>37</v>
      </c>
      <c r="I12" s="32" t="s">
        <v>37</v>
      </c>
      <c r="J12" s="32" t="s">
        <v>37</v>
      </c>
      <c r="K12" s="32" t="s">
        <v>37</v>
      </c>
      <c r="L12" s="32" t="s">
        <v>37</v>
      </c>
      <c r="M12" s="32" t="s">
        <v>37</v>
      </c>
      <c r="N12" s="32" t="s">
        <v>37</v>
      </c>
      <c r="O12" s="32" t="s">
        <v>37</v>
      </c>
      <c r="P12" s="32" t="s">
        <v>37</v>
      </c>
      <c r="Q12" s="1"/>
      <c r="R12" s="72"/>
    </row>
    <row r="13" spans="1:18" ht="12.75" customHeight="1" x14ac:dyDescent="0.2">
      <c r="A13" s="25">
        <v>1978</v>
      </c>
      <c r="B13" s="32" t="s">
        <v>37</v>
      </c>
      <c r="C13" s="32" t="s">
        <v>37</v>
      </c>
      <c r="D13" s="32" t="s">
        <v>37</v>
      </c>
      <c r="E13" s="71">
        <v>7</v>
      </c>
      <c r="F13" s="71">
        <v>6</v>
      </c>
      <c r="G13" s="32" t="s">
        <v>36</v>
      </c>
      <c r="H13" s="32" t="s">
        <v>37</v>
      </c>
      <c r="I13" s="32" t="s">
        <v>37</v>
      </c>
      <c r="J13" s="32" t="s">
        <v>37</v>
      </c>
      <c r="K13" s="32" t="s">
        <v>37</v>
      </c>
      <c r="L13" s="32" t="s">
        <v>37</v>
      </c>
      <c r="M13" s="32" t="s">
        <v>37</v>
      </c>
      <c r="N13" s="32" t="s">
        <v>37</v>
      </c>
      <c r="O13" s="32" t="s">
        <v>37</v>
      </c>
      <c r="P13" s="32" t="s">
        <v>37</v>
      </c>
      <c r="Q13" s="1"/>
      <c r="R13" s="72"/>
    </row>
    <row r="14" spans="1:18" ht="12.75" customHeight="1" x14ac:dyDescent="0.2">
      <c r="A14" s="25">
        <v>1979</v>
      </c>
      <c r="B14" s="32" t="s">
        <v>37</v>
      </c>
      <c r="C14" s="32" t="s">
        <v>37</v>
      </c>
      <c r="D14" s="32" t="s">
        <v>37</v>
      </c>
      <c r="E14" s="71">
        <v>5</v>
      </c>
      <c r="F14" s="71">
        <v>4</v>
      </c>
      <c r="G14" s="32" t="s">
        <v>36</v>
      </c>
      <c r="H14" s="32" t="s">
        <v>37</v>
      </c>
      <c r="I14" s="32" t="s">
        <v>37</v>
      </c>
      <c r="J14" s="32" t="s">
        <v>37</v>
      </c>
      <c r="K14" s="32" t="s">
        <v>37</v>
      </c>
      <c r="L14" s="32" t="s">
        <v>37</v>
      </c>
      <c r="M14" s="32" t="s">
        <v>37</v>
      </c>
      <c r="N14" s="32" t="s">
        <v>37</v>
      </c>
      <c r="O14" s="32" t="s">
        <v>37</v>
      </c>
      <c r="P14" s="32" t="s">
        <v>37</v>
      </c>
      <c r="Q14" s="1"/>
      <c r="R14" s="72"/>
    </row>
    <row r="15" spans="1:18" ht="12.75" customHeight="1" x14ac:dyDescent="0.2">
      <c r="A15" s="25">
        <v>1980</v>
      </c>
      <c r="B15" s="32" t="s">
        <v>37</v>
      </c>
      <c r="C15" s="32" t="s">
        <v>37</v>
      </c>
      <c r="D15" s="32" t="s">
        <v>37</v>
      </c>
      <c r="E15" s="71">
        <v>5</v>
      </c>
      <c r="F15" s="71">
        <v>5</v>
      </c>
      <c r="G15" s="32" t="s">
        <v>36</v>
      </c>
      <c r="H15" s="32" t="s">
        <v>37</v>
      </c>
      <c r="I15" s="32" t="s">
        <v>37</v>
      </c>
      <c r="J15" s="32" t="s">
        <v>37</v>
      </c>
      <c r="K15" s="32" t="s">
        <v>37</v>
      </c>
      <c r="L15" s="32" t="s">
        <v>37</v>
      </c>
      <c r="M15" s="32" t="s">
        <v>37</v>
      </c>
      <c r="N15" s="32" t="s">
        <v>37</v>
      </c>
      <c r="O15" s="32" t="s">
        <v>37</v>
      </c>
      <c r="P15" s="32" t="s">
        <v>37</v>
      </c>
      <c r="Q15" s="1"/>
      <c r="R15" s="72"/>
    </row>
    <row r="16" spans="1:18" ht="12.75" customHeight="1" x14ac:dyDescent="0.2">
      <c r="A16" s="25">
        <v>1981</v>
      </c>
      <c r="B16" s="32" t="s">
        <v>37</v>
      </c>
      <c r="C16" s="32" t="s">
        <v>37</v>
      </c>
      <c r="D16" s="32" t="s">
        <v>37</v>
      </c>
      <c r="E16" s="71">
        <v>5</v>
      </c>
      <c r="F16" s="71">
        <v>4</v>
      </c>
      <c r="G16" s="32" t="s">
        <v>36</v>
      </c>
      <c r="H16" s="32" t="s">
        <v>37</v>
      </c>
      <c r="I16" s="32" t="s">
        <v>37</v>
      </c>
      <c r="J16" s="32" t="s">
        <v>37</v>
      </c>
      <c r="K16" s="32" t="s">
        <v>37</v>
      </c>
      <c r="L16" s="32" t="s">
        <v>37</v>
      </c>
      <c r="M16" s="32" t="s">
        <v>37</v>
      </c>
      <c r="N16" s="32" t="s">
        <v>37</v>
      </c>
      <c r="O16" s="32" t="s">
        <v>37</v>
      </c>
      <c r="P16" s="32" t="s">
        <v>37</v>
      </c>
      <c r="Q16" s="1"/>
      <c r="R16" s="72"/>
    </row>
    <row r="17" spans="1:18" ht="12.75" customHeight="1" x14ac:dyDescent="0.2">
      <c r="A17" s="25">
        <v>1982</v>
      </c>
      <c r="B17" s="32" t="s">
        <v>37</v>
      </c>
      <c r="C17" s="32" t="s">
        <v>37</v>
      </c>
      <c r="D17" s="32" t="s">
        <v>37</v>
      </c>
      <c r="E17" s="71">
        <v>5</v>
      </c>
      <c r="F17" s="71">
        <v>3</v>
      </c>
      <c r="G17" s="32" t="s">
        <v>36</v>
      </c>
      <c r="H17" s="32" t="s">
        <v>37</v>
      </c>
      <c r="I17" s="32" t="s">
        <v>37</v>
      </c>
      <c r="J17" s="32" t="s">
        <v>37</v>
      </c>
      <c r="K17" s="32" t="s">
        <v>37</v>
      </c>
      <c r="L17" s="32" t="s">
        <v>37</v>
      </c>
      <c r="M17" s="32" t="s">
        <v>37</v>
      </c>
      <c r="N17" s="32" t="s">
        <v>37</v>
      </c>
      <c r="O17" s="32" t="s">
        <v>37</v>
      </c>
      <c r="P17" s="32" t="s">
        <v>37</v>
      </c>
      <c r="Q17" s="1"/>
      <c r="R17" s="72"/>
    </row>
    <row r="18" spans="1:18" ht="12.75" customHeight="1" x14ac:dyDescent="0.2">
      <c r="A18" s="137" t="s">
        <v>95</v>
      </c>
      <c r="B18" s="32" t="s">
        <v>37</v>
      </c>
      <c r="C18" s="32" t="s">
        <v>37</v>
      </c>
      <c r="D18" s="32" t="s">
        <v>37</v>
      </c>
      <c r="E18" s="71">
        <v>5</v>
      </c>
      <c r="F18" s="71">
        <v>2</v>
      </c>
      <c r="G18" s="32" t="s">
        <v>36</v>
      </c>
      <c r="H18" s="32" t="s">
        <v>37</v>
      </c>
      <c r="I18" s="32" t="s">
        <v>37</v>
      </c>
      <c r="J18" s="32" t="s">
        <v>37</v>
      </c>
      <c r="K18" s="32" t="s">
        <v>37</v>
      </c>
      <c r="L18" s="32" t="s">
        <v>37</v>
      </c>
      <c r="M18" s="32" t="s">
        <v>37</v>
      </c>
      <c r="N18" s="32" t="s">
        <v>37</v>
      </c>
      <c r="O18" s="32" t="s">
        <v>37</v>
      </c>
      <c r="P18" s="32" t="s">
        <v>37</v>
      </c>
      <c r="Q18" s="1"/>
      <c r="R18" s="72"/>
    </row>
    <row r="19" spans="1:18" ht="12.75" customHeight="1" x14ac:dyDescent="0.2">
      <c r="A19" s="137" t="s">
        <v>96</v>
      </c>
      <c r="B19" s="32" t="s">
        <v>37</v>
      </c>
      <c r="C19" s="32" t="s">
        <v>37</v>
      </c>
      <c r="D19" s="32" t="s">
        <v>37</v>
      </c>
      <c r="E19" s="71">
        <v>8</v>
      </c>
      <c r="F19" s="71">
        <v>6</v>
      </c>
      <c r="G19" s="32" t="s">
        <v>36</v>
      </c>
      <c r="H19" s="32" t="s">
        <v>37</v>
      </c>
      <c r="I19" s="32" t="s">
        <v>37</v>
      </c>
      <c r="J19" s="32" t="s">
        <v>37</v>
      </c>
      <c r="K19" s="32" t="s">
        <v>37</v>
      </c>
      <c r="L19" s="32" t="s">
        <v>37</v>
      </c>
      <c r="M19" s="32" t="s">
        <v>37</v>
      </c>
      <c r="N19" s="32" t="s">
        <v>37</v>
      </c>
      <c r="O19" s="32" t="s">
        <v>37</v>
      </c>
      <c r="P19" s="32" t="s">
        <v>37</v>
      </c>
      <c r="Q19" s="1"/>
      <c r="R19" s="72"/>
    </row>
    <row r="20" spans="1:18" ht="12.75" customHeight="1" x14ac:dyDescent="0.2">
      <c r="A20" s="25">
        <v>1984</v>
      </c>
      <c r="B20" s="32" t="s">
        <v>37</v>
      </c>
      <c r="C20" s="32" t="s">
        <v>37</v>
      </c>
      <c r="D20" s="32" t="s">
        <v>37</v>
      </c>
      <c r="E20" s="71">
        <v>9</v>
      </c>
      <c r="F20" s="71">
        <v>6</v>
      </c>
      <c r="G20" s="32" t="s">
        <v>36</v>
      </c>
      <c r="H20" s="32" t="s">
        <v>37</v>
      </c>
      <c r="I20" s="32" t="s">
        <v>37</v>
      </c>
      <c r="J20" s="32" t="s">
        <v>37</v>
      </c>
      <c r="K20" s="32" t="s">
        <v>37</v>
      </c>
      <c r="L20" s="32" t="s">
        <v>37</v>
      </c>
      <c r="M20" s="32" t="s">
        <v>37</v>
      </c>
      <c r="N20" s="32" t="s">
        <v>37</v>
      </c>
      <c r="O20" s="32" t="s">
        <v>37</v>
      </c>
      <c r="P20" s="32" t="s">
        <v>37</v>
      </c>
      <c r="Q20" s="1"/>
      <c r="R20" s="72"/>
    </row>
    <row r="21" spans="1:18" ht="12.75" customHeight="1" x14ac:dyDescent="0.2">
      <c r="A21" s="25">
        <v>1985</v>
      </c>
      <c r="B21" s="32" t="s">
        <v>37</v>
      </c>
      <c r="C21" s="32" t="s">
        <v>37</v>
      </c>
      <c r="D21" s="32" t="s">
        <v>37</v>
      </c>
      <c r="E21" s="71">
        <v>9</v>
      </c>
      <c r="F21" s="71">
        <v>6</v>
      </c>
      <c r="G21" s="32" t="s">
        <v>36</v>
      </c>
      <c r="H21" s="32" t="s">
        <v>37</v>
      </c>
      <c r="I21" s="32" t="s">
        <v>37</v>
      </c>
      <c r="J21" s="32" t="s">
        <v>37</v>
      </c>
      <c r="K21" s="32" t="s">
        <v>37</v>
      </c>
      <c r="L21" s="32" t="s">
        <v>37</v>
      </c>
      <c r="M21" s="32" t="s">
        <v>37</v>
      </c>
      <c r="N21" s="32" t="s">
        <v>37</v>
      </c>
      <c r="O21" s="32" t="s">
        <v>37</v>
      </c>
      <c r="P21" s="32" t="s">
        <v>37</v>
      </c>
      <c r="Q21" s="1"/>
      <c r="R21" s="72"/>
    </row>
    <row r="22" spans="1:18" ht="12.75" customHeight="1" x14ac:dyDescent="0.2">
      <c r="A22" s="25">
        <v>1986</v>
      </c>
      <c r="B22" s="32" t="s">
        <v>37</v>
      </c>
      <c r="C22" s="32" t="s">
        <v>37</v>
      </c>
      <c r="D22" s="32" t="s">
        <v>37</v>
      </c>
      <c r="E22" s="71">
        <v>7</v>
      </c>
      <c r="F22" s="71">
        <v>4</v>
      </c>
      <c r="G22" s="32" t="s">
        <v>36</v>
      </c>
      <c r="H22" s="32" t="s">
        <v>37</v>
      </c>
      <c r="I22" s="32" t="s">
        <v>37</v>
      </c>
      <c r="J22" s="32" t="s">
        <v>37</v>
      </c>
      <c r="K22" s="32" t="s">
        <v>37</v>
      </c>
      <c r="L22" s="32" t="s">
        <v>37</v>
      </c>
      <c r="M22" s="32" t="s">
        <v>37</v>
      </c>
      <c r="N22" s="32" t="s">
        <v>37</v>
      </c>
      <c r="O22" s="32" t="s">
        <v>37</v>
      </c>
      <c r="P22" s="32" t="s">
        <v>37</v>
      </c>
      <c r="Q22" s="1"/>
      <c r="R22" s="72"/>
    </row>
    <row r="23" spans="1:18" ht="12.75" customHeight="1" x14ac:dyDescent="0.2">
      <c r="A23" s="25">
        <v>1987</v>
      </c>
      <c r="B23" s="32" t="s">
        <v>37</v>
      </c>
      <c r="C23" s="32" t="s">
        <v>37</v>
      </c>
      <c r="D23" s="32" t="s">
        <v>37</v>
      </c>
      <c r="E23" s="71">
        <v>7</v>
      </c>
      <c r="F23" s="71">
        <v>5</v>
      </c>
      <c r="G23" s="32" t="s">
        <v>36</v>
      </c>
      <c r="H23" s="32" t="s">
        <v>37</v>
      </c>
      <c r="I23" s="32" t="s">
        <v>37</v>
      </c>
      <c r="J23" s="32" t="s">
        <v>37</v>
      </c>
      <c r="K23" s="32" t="s">
        <v>37</v>
      </c>
      <c r="L23" s="32" t="s">
        <v>37</v>
      </c>
      <c r="M23" s="32" t="s">
        <v>37</v>
      </c>
      <c r="N23" s="32" t="s">
        <v>37</v>
      </c>
      <c r="O23" s="32" t="s">
        <v>37</v>
      </c>
      <c r="P23" s="32" t="s">
        <v>37</v>
      </c>
      <c r="Q23" s="1"/>
      <c r="R23" s="72"/>
    </row>
    <row r="24" spans="1:18" ht="12.75" customHeight="1" x14ac:dyDescent="0.2">
      <c r="A24" s="25">
        <v>1988</v>
      </c>
      <c r="B24" s="32" t="s">
        <v>37</v>
      </c>
      <c r="C24" s="32" t="s">
        <v>37</v>
      </c>
      <c r="D24" s="32" t="s">
        <v>37</v>
      </c>
      <c r="E24" s="71">
        <v>8</v>
      </c>
      <c r="F24" s="71">
        <v>5</v>
      </c>
      <c r="G24" s="32" t="s">
        <v>36</v>
      </c>
      <c r="H24" s="32" t="s">
        <v>37</v>
      </c>
      <c r="I24" s="32" t="s">
        <v>37</v>
      </c>
      <c r="J24" s="32" t="s">
        <v>37</v>
      </c>
      <c r="K24" s="32" t="s">
        <v>37</v>
      </c>
      <c r="L24" s="32" t="s">
        <v>37</v>
      </c>
      <c r="M24" s="32" t="s">
        <v>37</v>
      </c>
      <c r="N24" s="32" t="s">
        <v>37</v>
      </c>
      <c r="O24" s="32" t="s">
        <v>37</v>
      </c>
      <c r="P24" s="32" t="s">
        <v>37</v>
      </c>
      <c r="Q24" s="1"/>
      <c r="R24" s="72"/>
    </row>
    <row r="25" spans="1:18" ht="12.75" customHeight="1" x14ac:dyDescent="0.2">
      <c r="A25" s="25">
        <v>1989</v>
      </c>
      <c r="B25" s="70">
        <v>94.269609607642295</v>
      </c>
      <c r="C25" s="70">
        <v>94.384251503418994</v>
      </c>
      <c r="D25" s="70">
        <v>94.3</v>
      </c>
      <c r="E25" s="70">
        <v>5.2375836891131398</v>
      </c>
      <c r="F25" s="70">
        <v>5.23891837033357</v>
      </c>
      <c r="G25" s="70">
        <v>5.2</v>
      </c>
      <c r="H25" s="675" t="s">
        <v>37</v>
      </c>
      <c r="I25" s="675" t="s">
        <v>37</v>
      </c>
      <c r="J25" s="675" t="s">
        <v>37</v>
      </c>
      <c r="K25" s="81">
        <v>1.00012946948694</v>
      </c>
      <c r="L25" s="81">
        <v>0.63006765229067896</v>
      </c>
      <c r="M25" s="247">
        <v>0.81925681985167398</v>
      </c>
      <c r="N25" s="70">
        <v>0.49280670324454701</v>
      </c>
      <c r="O25" s="70">
        <v>0.37683012624748302</v>
      </c>
      <c r="P25" s="70">
        <v>0.4</v>
      </c>
      <c r="Q25" s="1"/>
      <c r="R25" s="72"/>
    </row>
    <row r="26" spans="1:18" ht="12.75" customHeight="1" x14ac:dyDescent="0.2">
      <c r="A26" s="25">
        <v>1990</v>
      </c>
      <c r="B26" s="70">
        <v>93.650812408286598</v>
      </c>
      <c r="C26" s="70">
        <v>95.557059363688893</v>
      </c>
      <c r="D26" s="70">
        <v>94.6</v>
      </c>
      <c r="E26" s="70">
        <v>6.0100779844031402</v>
      </c>
      <c r="F26" s="70">
        <v>4.0720088810761599</v>
      </c>
      <c r="G26" s="70">
        <v>5.0999999999999996</v>
      </c>
      <c r="H26" s="675" t="s">
        <v>37</v>
      </c>
      <c r="I26" s="675" t="s">
        <v>37</v>
      </c>
      <c r="J26" s="675" t="s">
        <v>37</v>
      </c>
      <c r="K26" s="81">
        <v>1.42405730180476</v>
      </c>
      <c r="L26" s="81">
        <v>0.54738168956979505</v>
      </c>
      <c r="M26" s="247">
        <v>0.99643590714639696</v>
      </c>
      <c r="N26" s="70">
        <v>0.33910960731023498</v>
      </c>
      <c r="O26" s="70">
        <v>0.37093175523496902</v>
      </c>
      <c r="P26" s="70">
        <v>0.4</v>
      </c>
      <c r="Q26" s="1"/>
      <c r="R26" s="72"/>
    </row>
    <row r="27" spans="1:18" ht="12.75" customHeight="1" x14ac:dyDescent="0.2">
      <c r="A27" s="25">
        <v>1991</v>
      </c>
      <c r="B27" s="70">
        <v>93.252197918106603</v>
      </c>
      <c r="C27" s="70">
        <v>95.275305546156702</v>
      </c>
      <c r="D27" s="70">
        <v>94.2</v>
      </c>
      <c r="E27" s="70">
        <v>5.5355815479518498</v>
      </c>
      <c r="F27" s="70">
        <v>3.7340116603129099</v>
      </c>
      <c r="G27" s="70">
        <v>4.7</v>
      </c>
      <c r="H27" s="675" t="s">
        <v>37</v>
      </c>
      <c r="I27" s="675" t="s">
        <v>37</v>
      </c>
      <c r="J27" s="675" t="s">
        <v>37</v>
      </c>
      <c r="K27" s="81">
        <v>1.1290032299178101</v>
      </c>
      <c r="L27" s="81">
        <v>0.67394624023564897</v>
      </c>
      <c r="M27" s="247">
        <v>0.90653376880178205</v>
      </c>
      <c r="N27" s="70">
        <v>1.21222053394151</v>
      </c>
      <c r="O27" s="70">
        <v>0.99068279353036304</v>
      </c>
      <c r="P27" s="70">
        <v>1.1000000000000001</v>
      </c>
      <c r="Q27" s="1"/>
      <c r="R27" s="72"/>
    </row>
    <row r="28" spans="1:18" ht="12.75" customHeight="1" x14ac:dyDescent="0.2">
      <c r="A28" s="25">
        <v>1992</v>
      </c>
      <c r="B28" s="70">
        <v>92.372612098694603</v>
      </c>
      <c r="C28" s="70">
        <v>94.513766231340895</v>
      </c>
      <c r="D28" s="70">
        <v>93.4</v>
      </c>
      <c r="E28" s="70">
        <v>6.1672924682378296</v>
      </c>
      <c r="F28" s="70">
        <v>4.0405090925449203</v>
      </c>
      <c r="G28" s="70">
        <v>5.0999999999999996</v>
      </c>
      <c r="H28" s="675" t="s">
        <v>37</v>
      </c>
      <c r="I28" s="675" t="s">
        <v>37</v>
      </c>
      <c r="J28" s="675" t="s">
        <v>37</v>
      </c>
      <c r="K28" s="81">
        <v>1.2610396907885</v>
      </c>
      <c r="L28" s="81">
        <v>0.52836928403307204</v>
      </c>
      <c r="M28" s="247">
        <v>0.90430245891859096</v>
      </c>
      <c r="N28" s="70">
        <v>1.4600954330676099</v>
      </c>
      <c r="O28" s="70">
        <v>1.44572467611419</v>
      </c>
      <c r="P28" s="70">
        <v>1.5</v>
      </c>
      <c r="Q28" s="1"/>
      <c r="R28" s="72"/>
    </row>
    <row r="29" spans="1:18" ht="12.75" customHeight="1" x14ac:dyDescent="0.2">
      <c r="A29" s="25">
        <v>1993</v>
      </c>
      <c r="B29" s="70">
        <v>90.013300954488102</v>
      </c>
      <c r="C29" s="70">
        <v>92.678476164395903</v>
      </c>
      <c r="D29" s="70">
        <v>91.3</v>
      </c>
      <c r="E29" s="70">
        <v>8.3940395400119705</v>
      </c>
      <c r="F29" s="70">
        <v>4.6990341061972396</v>
      </c>
      <c r="G29" s="70">
        <v>6.6</v>
      </c>
      <c r="H29" s="675" t="s">
        <v>37</v>
      </c>
      <c r="I29" s="675" t="s">
        <v>37</v>
      </c>
      <c r="J29" s="675" t="s">
        <v>37</v>
      </c>
      <c r="K29" s="81">
        <v>1.9347239178961699</v>
      </c>
      <c r="L29" s="81">
        <v>0.97808917524959504</v>
      </c>
      <c r="M29" s="247">
        <v>1.47015284876161</v>
      </c>
      <c r="N29" s="70">
        <v>1.59265950549988</v>
      </c>
      <c r="O29" s="70">
        <v>2.6224897294068801</v>
      </c>
      <c r="P29" s="70">
        <v>2.1</v>
      </c>
      <c r="Q29" s="1"/>
      <c r="R29" s="72"/>
    </row>
    <row r="30" spans="1:18" ht="12.75" customHeight="1" x14ac:dyDescent="0.2">
      <c r="A30" s="25">
        <v>1994</v>
      </c>
      <c r="B30" s="70">
        <v>90.536190152201399</v>
      </c>
      <c r="C30" s="70">
        <v>91.644900434927393</v>
      </c>
      <c r="D30" s="70">
        <v>91.1</v>
      </c>
      <c r="E30" s="70">
        <v>7.75245068646191</v>
      </c>
      <c r="F30" s="70">
        <v>6.1360946551321396</v>
      </c>
      <c r="G30" s="70">
        <v>7</v>
      </c>
      <c r="H30" s="675" t="s">
        <v>37</v>
      </c>
      <c r="I30" s="675" t="s">
        <v>37</v>
      </c>
      <c r="J30" s="675" t="s">
        <v>37</v>
      </c>
      <c r="K30" s="81">
        <v>2.2735168681036302</v>
      </c>
      <c r="L30" s="81">
        <v>1.2657045867571699</v>
      </c>
      <c r="M30" s="247">
        <v>1.7816840095015001</v>
      </c>
      <c r="N30" s="70">
        <v>1.7113591613366701</v>
      </c>
      <c r="O30" s="70">
        <v>2.2190049099404501</v>
      </c>
      <c r="P30" s="70">
        <v>2</v>
      </c>
      <c r="Q30" s="1"/>
      <c r="R30" s="72"/>
    </row>
    <row r="31" spans="1:18" ht="12.75" customHeight="1" x14ac:dyDescent="0.2">
      <c r="A31" s="25">
        <v>1995</v>
      </c>
      <c r="B31" s="70">
        <v>87.314706152720902</v>
      </c>
      <c r="C31" s="70">
        <v>91.213863797268402</v>
      </c>
      <c r="D31" s="70">
        <v>89.2</v>
      </c>
      <c r="E31" s="70">
        <v>11.228122317866699</v>
      </c>
      <c r="F31" s="70">
        <v>7.0237107552665998</v>
      </c>
      <c r="G31" s="70">
        <v>9.1999999999999993</v>
      </c>
      <c r="H31" s="675" t="s">
        <v>37</v>
      </c>
      <c r="I31" s="675" t="s">
        <v>37</v>
      </c>
      <c r="J31" s="675" t="s">
        <v>37</v>
      </c>
      <c r="K31" s="81">
        <v>2.4154994176810498</v>
      </c>
      <c r="L31" s="81">
        <v>1.84467827212373</v>
      </c>
      <c r="M31" s="247">
        <v>2.1368828543782401</v>
      </c>
      <c r="N31" s="70">
        <v>1.4571715294123799</v>
      </c>
      <c r="O31" s="70">
        <v>1.7624254474650201</v>
      </c>
      <c r="P31" s="70">
        <v>1.6</v>
      </c>
      <c r="Q31" s="1"/>
      <c r="R31" s="72"/>
    </row>
    <row r="32" spans="1:18" ht="12.75" customHeight="1" x14ac:dyDescent="0.2">
      <c r="A32" s="25">
        <v>1996</v>
      </c>
      <c r="B32" s="70">
        <v>87.510800257598305</v>
      </c>
      <c r="C32" s="70">
        <v>91.361269930649598</v>
      </c>
      <c r="D32" s="70">
        <v>89.4</v>
      </c>
      <c r="E32" s="70">
        <v>10.323751355628101</v>
      </c>
      <c r="F32" s="70">
        <v>6.9941959569819598</v>
      </c>
      <c r="G32" s="70">
        <v>8.6999999999999993</v>
      </c>
      <c r="H32" s="675" t="s">
        <v>37</v>
      </c>
      <c r="I32" s="675" t="s">
        <v>37</v>
      </c>
      <c r="J32" s="675" t="s">
        <v>37</v>
      </c>
      <c r="K32" s="81">
        <v>2.2421544404348901</v>
      </c>
      <c r="L32" s="81">
        <v>1.4022896687383799</v>
      </c>
      <c r="M32" s="247">
        <v>1.8328235135633699</v>
      </c>
      <c r="N32" s="70">
        <v>2.1654483867735901</v>
      </c>
      <c r="O32" s="70">
        <v>1.6445341123683901</v>
      </c>
      <c r="P32" s="70">
        <v>1.9</v>
      </c>
      <c r="Q32" s="1"/>
      <c r="R32" s="72"/>
    </row>
    <row r="33" spans="1:18" ht="12.75" customHeight="1" x14ac:dyDescent="0.2">
      <c r="A33" s="25">
        <v>1997</v>
      </c>
      <c r="B33" s="70">
        <v>89.183587913179807</v>
      </c>
      <c r="C33" s="70">
        <v>91.684781962971897</v>
      </c>
      <c r="D33" s="70">
        <v>90.4</v>
      </c>
      <c r="E33" s="70">
        <v>9.5772302094203496</v>
      </c>
      <c r="F33" s="70">
        <v>6.5800523986414801</v>
      </c>
      <c r="G33" s="70">
        <v>8.1</v>
      </c>
      <c r="H33" s="675" t="s">
        <v>37</v>
      </c>
      <c r="I33" s="675" t="s">
        <v>37</v>
      </c>
      <c r="J33" s="675" t="s">
        <v>37</v>
      </c>
      <c r="K33" s="81">
        <v>2.66777102679047</v>
      </c>
      <c r="L33" s="81">
        <v>1.7035224078039</v>
      </c>
      <c r="M33" s="247">
        <v>2.19643445223014</v>
      </c>
      <c r="N33" s="70">
        <v>1.23918187739983</v>
      </c>
      <c r="O33" s="70">
        <v>1.7351656383866401</v>
      </c>
      <c r="P33" s="70">
        <v>1.5</v>
      </c>
      <c r="Q33" s="1"/>
      <c r="R33" s="72"/>
    </row>
    <row r="34" spans="1:18" ht="12.75" customHeight="1" x14ac:dyDescent="0.2">
      <c r="A34" s="25">
        <v>1998</v>
      </c>
      <c r="B34" s="70">
        <v>88.566103477279398</v>
      </c>
      <c r="C34" s="70">
        <v>92.864157802163405</v>
      </c>
      <c r="D34" s="70">
        <v>90.7</v>
      </c>
      <c r="E34" s="70">
        <v>10.0469811906235</v>
      </c>
      <c r="F34" s="70">
        <v>5.83296209970809</v>
      </c>
      <c r="G34" s="70">
        <v>8</v>
      </c>
      <c r="H34" s="675" t="s">
        <v>37</v>
      </c>
      <c r="I34" s="675" t="s">
        <v>37</v>
      </c>
      <c r="J34" s="675" t="s">
        <v>37</v>
      </c>
      <c r="K34" s="81">
        <v>2.4316243420280901</v>
      </c>
      <c r="L34" s="81">
        <v>1.50393123529066</v>
      </c>
      <c r="M34" s="247">
        <v>1.9812800913152899</v>
      </c>
      <c r="N34" s="70">
        <v>1.3869153320971399</v>
      </c>
      <c r="O34" s="70">
        <v>1.3028800981284701</v>
      </c>
      <c r="P34" s="70">
        <v>1.3</v>
      </c>
      <c r="Q34" s="1"/>
      <c r="R34" s="72"/>
    </row>
    <row r="35" spans="1:18" ht="12.75" customHeight="1" x14ac:dyDescent="0.2">
      <c r="A35" s="25">
        <v>1999</v>
      </c>
      <c r="B35" s="70">
        <v>86.461529985314797</v>
      </c>
      <c r="C35" s="70">
        <v>89.083386470016407</v>
      </c>
      <c r="D35" s="70">
        <v>87.7</v>
      </c>
      <c r="E35" s="70">
        <v>13.116828984504901</v>
      </c>
      <c r="F35" s="70">
        <v>10.615698124044499</v>
      </c>
      <c r="G35" s="70">
        <v>11.9</v>
      </c>
      <c r="H35" s="675" t="s">
        <v>37</v>
      </c>
      <c r="I35" s="675" t="s">
        <v>37</v>
      </c>
      <c r="J35" s="675" t="s">
        <v>37</v>
      </c>
      <c r="K35" s="81">
        <v>2.91472450331087</v>
      </c>
      <c r="L35" s="81">
        <v>2.76596114818273</v>
      </c>
      <c r="M35" s="247">
        <v>2.8425321164184498</v>
      </c>
      <c r="N35" s="70">
        <v>0.421641030180267</v>
      </c>
      <c r="O35" s="70">
        <v>0.30091540593907401</v>
      </c>
      <c r="P35" s="70">
        <v>0.4</v>
      </c>
      <c r="Q35" s="1"/>
      <c r="R35" s="72"/>
    </row>
    <row r="36" spans="1:18" ht="12.75" customHeight="1" x14ac:dyDescent="0.2">
      <c r="A36" s="25">
        <v>2000</v>
      </c>
      <c r="B36" s="70">
        <v>88.171046380024407</v>
      </c>
      <c r="C36" s="70">
        <v>91.612790423894893</v>
      </c>
      <c r="D36" s="70">
        <v>89.9</v>
      </c>
      <c r="E36" s="70">
        <v>10.0862224423523</v>
      </c>
      <c r="F36" s="70">
        <v>6.8814287681397701</v>
      </c>
      <c r="G36" s="70">
        <v>8.5</v>
      </c>
      <c r="H36" s="675" t="s">
        <v>37</v>
      </c>
      <c r="I36" s="675" t="s">
        <v>37</v>
      </c>
      <c r="J36" s="675" t="s">
        <v>37</v>
      </c>
      <c r="K36" s="70">
        <v>2.9277221859697602</v>
      </c>
      <c r="L36" s="70">
        <v>1.9322649946031201</v>
      </c>
      <c r="M36" s="70">
        <v>2.4245853239884498</v>
      </c>
      <c r="N36" s="70">
        <v>1.7427311776232699</v>
      </c>
      <c r="O36" s="70">
        <v>1.5057808079652899</v>
      </c>
      <c r="P36" s="70">
        <v>1.6</v>
      </c>
      <c r="Q36" s="1"/>
      <c r="R36" s="72"/>
    </row>
    <row r="37" spans="1:18" ht="12.75" customHeight="1" x14ac:dyDescent="0.2">
      <c r="A37" s="25">
        <v>2001</v>
      </c>
      <c r="B37" s="70">
        <v>90.126810809095105</v>
      </c>
      <c r="C37" s="70">
        <v>90.635803975728294</v>
      </c>
      <c r="D37" s="70">
        <v>90.4</v>
      </c>
      <c r="E37" s="70">
        <v>8.4490463543715499</v>
      </c>
      <c r="F37" s="70">
        <v>7.2714208334352897</v>
      </c>
      <c r="G37" s="70">
        <v>7.9</v>
      </c>
      <c r="H37" s="675" t="s">
        <v>37</v>
      </c>
      <c r="I37" s="675" t="s">
        <v>37</v>
      </c>
      <c r="J37" s="675" t="s">
        <v>37</v>
      </c>
      <c r="K37" s="70">
        <v>2.5670558144439601</v>
      </c>
      <c r="L37" s="70">
        <v>2.1252276434893602</v>
      </c>
      <c r="M37" s="70">
        <v>2.3516827175892998</v>
      </c>
      <c r="N37" s="70">
        <v>1.4241428365333499</v>
      </c>
      <c r="O37" s="70">
        <v>2.0927751908364201</v>
      </c>
      <c r="P37" s="70">
        <v>1.7</v>
      </c>
      <c r="Q37" s="1"/>
      <c r="R37" s="72"/>
    </row>
    <row r="38" spans="1:18" ht="12.75" customHeight="1" x14ac:dyDescent="0.2">
      <c r="A38" s="25">
        <v>2002</v>
      </c>
      <c r="B38" s="70">
        <v>89.844911842310594</v>
      </c>
      <c r="C38" s="70">
        <v>91.674774423211005</v>
      </c>
      <c r="D38" s="70">
        <v>90.7</v>
      </c>
      <c r="E38" s="70">
        <v>8.6454040806645995</v>
      </c>
      <c r="F38" s="70">
        <v>6.6533447960271799</v>
      </c>
      <c r="G38" s="70">
        <v>7.7</v>
      </c>
      <c r="H38" s="675" t="s">
        <v>37</v>
      </c>
      <c r="I38" s="675" t="s">
        <v>37</v>
      </c>
      <c r="J38" s="675" t="s">
        <v>37</v>
      </c>
      <c r="K38" s="70">
        <v>2.40969028929513</v>
      </c>
      <c r="L38" s="70">
        <v>1.6845750346036901</v>
      </c>
      <c r="M38" s="70">
        <v>2.0579653536876901</v>
      </c>
      <c r="N38" s="70">
        <v>1.5096840770247799</v>
      </c>
      <c r="O38" s="70">
        <v>1.6718807807617899</v>
      </c>
      <c r="P38" s="70">
        <v>1.6</v>
      </c>
    </row>
    <row r="39" spans="1:18" ht="12.75" customHeight="1" x14ac:dyDescent="0.2">
      <c r="A39" s="25">
        <v>2003</v>
      </c>
      <c r="B39" s="70">
        <v>90.624129640819504</v>
      </c>
      <c r="C39" s="70">
        <v>92.118000693613993</v>
      </c>
      <c r="D39" s="70">
        <v>91.4</v>
      </c>
      <c r="E39" s="70">
        <v>8.2924173713363594</v>
      </c>
      <c r="F39" s="70">
        <v>6.2172932235972302</v>
      </c>
      <c r="G39" s="70">
        <v>7.3</v>
      </c>
      <c r="H39" s="675" t="s">
        <v>37</v>
      </c>
      <c r="I39" s="675" t="s">
        <v>37</v>
      </c>
      <c r="J39" s="675" t="s">
        <v>37</v>
      </c>
      <c r="K39" s="70">
        <v>2.5723829630359001</v>
      </c>
      <c r="L39" s="70">
        <v>1.65854220119527</v>
      </c>
      <c r="M39" s="70">
        <v>2.1250673443783499</v>
      </c>
      <c r="N39" s="70">
        <v>1.0834529878441499</v>
      </c>
      <c r="O39" s="70">
        <v>1.6647060827887801</v>
      </c>
      <c r="P39" s="70">
        <v>1.4</v>
      </c>
    </row>
    <row r="40" spans="1:18" ht="12.75" customHeight="1" x14ac:dyDescent="0.2">
      <c r="A40" s="25">
        <v>2004</v>
      </c>
      <c r="B40" s="70">
        <v>91.596205846419295</v>
      </c>
      <c r="C40" s="70">
        <v>91.723719697285702</v>
      </c>
      <c r="D40" s="70">
        <v>91.7</v>
      </c>
      <c r="E40" s="70">
        <v>7.5414136331725699</v>
      </c>
      <c r="F40" s="70">
        <v>6.4110578211487903</v>
      </c>
      <c r="G40" s="70">
        <v>7</v>
      </c>
      <c r="H40" s="675" t="s">
        <v>37</v>
      </c>
      <c r="I40" s="675" t="s">
        <v>37</v>
      </c>
      <c r="J40" s="675" t="s">
        <v>37</v>
      </c>
      <c r="K40" s="70">
        <v>2.2439358323535998</v>
      </c>
      <c r="L40" s="70">
        <v>1.7711505208349001</v>
      </c>
      <c r="M40" s="70">
        <v>2.0143798319300701</v>
      </c>
      <c r="N40" s="70">
        <v>0.86238052040814295</v>
      </c>
      <c r="O40" s="70">
        <v>1.86522248156555</v>
      </c>
      <c r="P40" s="70">
        <v>1.3</v>
      </c>
    </row>
    <row r="41" spans="1:18" ht="12.75" customHeight="1" x14ac:dyDescent="0.2">
      <c r="A41" s="25">
        <v>2005</v>
      </c>
      <c r="B41" s="70">
        <v>91.081305423100005</v>
      </c>
      <c r="C41" s="70">
        <v>91.238242652274707</v>
      </c>
      <c r="D41" s="70">
        <v>91.2</v>
      </c>
      <c r="E41" s="70">
        <v>8.0391525782492703</v>
      </c>
      <c r="F41" s="70">
        <v>7.6108791236881999</v>
      </c>
      <c r="G41" s="70">
        <v>7.8</v>
      </c>
      <c r="H41" s="675" t="s">
        <v>37</v>
      </c>
      <c r="I41" s="675" t="s">
        <v>37</v>
      </c>
      <c r="J41" s="675" t="s">
        <v>37</v>
      </c>
      <c r="K41" s="70">
        <v>2.4778074820977198</v>
      </c>
      <c r="L41" s="70">
        <v>2.7491597201956699</v>
      </c>
      <c r="M41" s="70">
        <v>2.6087445269947902</v>
      </c>
      <c r="N41" s="70">
        <v>0.87954199865070404</v>
      </c>
      <c r="O41" s="70">
        <v>1.1508782240370901</v>
      </c>
      <c r="P41" s="70">
        <v>1</v>
      </c>
    </row>
    <row r="42" spans="1:18" ht="12.75" customHeight="1" x14ac:dyDescent="0.2">
      <c r="A42" s="25">
        <v>2006</v>
      </c>
      <c r="B42" s="70">
        <v>91.597707483074899</v>
      </c>
      <c r="C42" s="70">
        <v>92.714014871866894</v>
      </c>
      <c r="D42" s="70">
        <v>92.1</v>
      </c>
      <c r="E42" s="70">
        <v>7.2182723044485098</v>
      </c>
      <c r="F42" s="70">
        <v>6.1216522887672298</v>
      </c>
      <c r="G42" s="70">
        <v>6.7</v>
      </c>
      <c r="H42" s="675" t="s">
        <v>37</v>
      </c>
      <c r="I42" s="675" t="s">
        <v>37</v>
      </c>
      <c r="J42" s="675" t="s">
        <v>37</v>
      </c>
      <c r="K42" s="70">
        <v>2.2036795003280099</v>
      </c>
      <c r="L42" s="70">
        <v>1.96851716890063</v>
      </c>
      <c r="M42" s="70">
        <v>2.0872785502336901</v>
      </c>
      <c r="N42" s="70">
        <v>1.18402021247657</v>
      </c>
      <c r="O42" s="70">
        <v>1.1643328393658801</v>
      </c>
      <c r="P42" s="70">
        <v>1.2</v>
      </c>
    </row>
    <row r="43" spans="1:18" ht="12.75" customHeight="1" x14ac:dyDescent="0.2">
      <c r="A43" s="25">
        <v>2007</v>
      </c>
      <c r="B43" s="70">
        <v>94.348661610957706</v>
      </c>
      <c r="C43" s="70">
        <v>94.493273436402603</v>
      </c>
      <c r="D43" s="70">
        <v>94.4</v>
      </c>
      <c r="E43" s="70">
        <v>4.70841759439831</v>
      </c>
      <c r="F43" s="70">
        <v>4.6121755729050804</v>
      </c>
      <c r="G43" s="70">
        <v>4.7</v>
      </c>
      <c r="H43" s="70">
        <v>2.9549874506423999</v>
      </c>
      <c r="I43" s="70">
        <v>2.92796006666511</v>
      </c>
      <c r="J43" s="70">
        <v>2.9562740042700999</v>
      </c>
      <c r="K43" s="70">
        <v>1.54365067548382</v>
      </c>
      <c r="L43" s="70">
        <v>1.0956776031018101</v>
      </c>
      <c r="M43" s="70">
        <v>1.3247040276604101</v>
      </c>
      <c r="N43" s="70">
        <v>0.94292079464401701</v>
      </c>
      <c r="O43" s="70">
        <v>0.89455099069230504</v>
      </c>
      <c r="P43" s="70">
        <v>0.9</v>
      </c>
    </row>
    <row r="44" spans="1:18" ht="12.75" customHeight="1" x14ac:dyDescent="0.2">
      <c r="A44" s="25">
        <v>2008</v>
      </c>
      <c r="B44" s="70">
        <v>94.082538987628496</v>
      </c>
      <c r="C44" s="70">
        <v>94.680013066684296</v>
      </c>
      <c r="D44" s="70">
        <v>94.3</v>
      </c>
      <c r="E44" s="70">
        <v>5.2257042875045299</v>
      </c>
      <c r="F44" s="70">
        <v>4.3674456757174704</v>
      </c>
      <c r="G44" s="70">
        <v>4.8</v>
      </c>
      <c r="H44" s="70">
        <v>3.1399706863223402</v>
      </c>
      <c r="I44" s="70">
        <v>2.4801229467398902</v>
      </c>
      <c r="J44" s="70">
        <v>2.8360752280607202</v>
      </c>
      <c r="K44" s="70">
        <v>1.6521212774724801</v>
      </c>
      <c r="L44" s="70">
        <v>0.61910464810426202</v>
      </c>
      <c r="M44" s="70">
        <v>1.1490461183671601</v>
      </c>
      <c r="N44" s="70">
        <v>0.69175672486695305</v>
      </c>
      <c r="O44" s="70">
        <v>0.95254125759820196</v>
      </c>
      <c r="P44" s="70">
        <v>0.8</v>
      </c>
    </row>
    <row r="45" spans="1:18" ht="12.75" customHeight="1" x14ac:dyDescent="0.2">
      <c r="A45" s="25">
        <v>2009</v>
      </c>
      <c r="B45" s="70">
        <v>91.551465126234802</v>
      </c>
      <c r="C45" s="70">
        <v>94.182079027087994</v>
      </c>
      <c r="D45" s="70">
        <v>92.8</v>
      </c>
      <c r="E45" s="70">
        <v>7.3788459056956102</v>
      </c>
      <c r="F45" s="70">
        <v>4.5743994316323597</v>
      </c>
      <c r="G45" s="70">
        <v>6</v>
      </c>
      <c r="H45" s="70">
        <v>4.1902532172265596</v>
      </c>
      <c r="I45" s="70">
        <v>2.7161686804058198</v>
      </c>
      <c r="J45" s="70">
        <v>3.4681136930164098</v>
      </c>
      <c r="K45" s="70">
        <v>1.88935153691729</v>
      </c>
      <c r="L45" s="70">
        <v>0.63019526014157601</v>
      </c>
      <c r="M45" s="70">
        <v>1.2737984786191501</v>
      </c>
      <c r="N45" s="70">
        <v>1.06968896806956</v>
      </c>
      <c r="O45" s="70">
        <v>1.2435215412796801</v>
      </c>
      <c r="P45" s="70">
        <v>1.2</v>
      </c>
    </row>
    <row r="46" spans="1:18" ht="12.75" customHeight="1" x14ac:dyDescent="0.2">
      <c r="A46" s="25">
        <v>2010</v>
      </c>
      <c r="B46" s="70">
        <v>93.634543874580103</v>
      </c>
      <c r="C46" s="70">
        <v>94.782173041985104</v>
      </c>
      <c r="D46" s="70">
        <v>94.2</v>
      </c>
      <c r="E46" s="70">
        <v>5.4126700887335399</v>
      </c>
      <c r="F46" s="70">
        <v>4.3812493920733599</v>
      </c>
      <c r="G46" s="70">
        <v>4.9000000000000004</v>
      </c>
      <c r="H46" s="70">
        <v>3.2106631395980401</v>
      </c>
      <c r="I46" s="70">
        <v>2.3606576253168901</v>
      </c>
      <c r="J46" s="70">
        <v>2.81567425609569</v>
      </c>
      <c r="K46" s="70">
        <v>1.82422893515177</v>
      </c>
      <c r="L46" s="70">
        <v>0.62861041433392495</v>
      </c>
      <c r="M46" s="70">
        <v>1.24186077462289</v>
      </c>
      <c r="N46" s="70">
        <v>0.95278603668631001</v>
      </c>
      <c r="O46" s="70">
        <v>0.83657756594154797</v>
      </c>
      <c r="P46" s="70">
        <v>0.9</v>
      </c>
    </row>
    <row r="47" spans="1:18" ht="12.75" customHeight="1" x14ac:dyDescent="0.2">
      <c r="A47" s="25">
        <v>2011</v>
      </c>
      <c r="B47" s="70">
        <v>93.690260614005894</v>
      </c>
      <c r="C47" s="70">
        <v>96.155227980084504</v>
      </c>
      <c r="D47" s="70">
        <v>94.9</v>
      </c>
      <c r="E47" s="70">
        <v>4.8323554220480602</v>
      </c>
      <c r="F47" s="70">
        <v>2.82369851658965</v>
      </c>
      <c r="G47" s="70">
        <v>3.9</v>
      </c>
      <c r="H47" s="70">
        <v>3.2341351558345299</v>
      </c>
      <c r="I47" s="70">
        <v>1.8561501588814</v>
      </c>
      <c r="J47" s="70">
        <v>2.56432446753676</v>
      </c>
      <c r="K47" s="70">
        <v>1.2966141780398699</v>
      </c>
      <c r="L47" s="70">
        <v>0.49053170658574302</v>
      </c>
      <c r="M47" s="70">
        <v>0.90568889557637</v>
      </c>
      <c r="N47" s="70">
        <v>1.47738396394608</v>
      </c>
      <c r="O47" s="70">
        <v>1.02107350332585</v>
      </c>
      <c r="P47" s="70">
        <v>1.3</v>
      </c>
    </row>
    <row r="48" spans="1:18" ht="12.75" customHeight="1" x14ac:dyDescent="0.2">
      <c r="A48" s="25" t="s">
        <v>89</v>
      </c>
      <c r="B48" s="70">
        <v>93.845157744253001</v>
      </c>
      <c r="C48" s="70">
        <v>96.848612922426099</v>
      </c>
      <c r="D48" s="70">
        <v>95.3</v>
      </c>
      <c r="E48" s="70">
        <v>3.8896938513733601</v>
      </c>
      <c r="F48" s="70">
        <v>1.88449004672348</v>
      </c>
      <c r="G48" s="70">
        <v>2.9</v>
      </c>
      <c r="H48" s="70">
        <v>2.0518919881640598</v>
      </c>
      <c r="I48" s="70">
        <v>1.1020648110367901</v>
      </c>
      <c r="J48" s="70">
        <v>1.58829489967017</v>
      </c>
      <c r="K48" s="70">
        <v>0.82234496026604098</v>
      </c>
      <c r="L48" s="70">
        <v>0.51895202129514595</v>
      </c>
      <c r="M48" s="70">
        <v>0.67407955402446496</v>
      </c>
      <c r="N48" s="70">
        <v>2.2651484043735999</v>
      </c>
      <c r="O48" s="70">
        <v>1.2668970308504199</v>
      </c>
      <c r="P48" s="70">
        <v>1.8</v>
      </c>
    </row>
    <row r="49" spans="1:19" ht="12.75" customHeight="1" x14ac:dyDescent="0.2">
      <c r="A49" s="27" t="s">
        <v>90</v>
      </c>
      <c r="B49" s="70">
        <v>92.62717519317583</v>
      </c>
      <c r="C49" s="70">
        <v>93.643165131825029</v>
      </c>
      <c r="D49" s="70">
        <v>93.119235745088005</v>
      </c>
      <c r="E49" s="70">
        <v>6.3688198910462699</v>
      </c>
      <c r="F49" s="70">
        <v>5.76393478915237</v>
      </c>
      <c r="G49" s="70">
        <v>6.0796872550152896</v>
      </c>
      <c r="H49" s="70">
        <v>3.2504012841091501</v>
      </c>
      <c r="I49" s="70">
        <v>2.68118977796397</v>
      </c>
      <c r="J49" s="70">
        <v>2.9604103433535101</v>
      </c>
      <c r="K49" s="70">
        <v>1.67654022725979</v>
      </c>
      <c r="L49" s="70">
        <v>0.99322077172099821</v>
      </c>
      <c r="M49" s="70">
        <v>1.33922543485965</v>
      </c>
      <c r="N49" s="70">
        <v>1.0040049157776818</v>
      </c>
      <c r="O49" s="70">
        <v>0.59290007902190389</v>
      </c>
      <c r="P49" s="70">
        <v>0.80107699989673498</v>
      </c>
      <c r="Q49" s="727"/>
      <c r="R49" s="727"/>
      <c r="S49" s="727"/>
    </row>
    <row r="50" spans="1:19" ht="12.75" customHeight="1" x14ac:dyDescent="0.2">
      <c r="A50" s="135">
        <v>2013</v>
      </c>
      <c r="B50" s="70">
        <v>94.845360824742301</v>
      </c>
      <c r="C50" s="70">
        <v>95.657467532467507</v>
      </c>
      <c r="D50" s="70">
        <v>95.192936199829305</v>
      </c>
      <c r="E50" s="70">
        <v>4.3315514155043164</v>
      </c>
      <c r="F50" s="70">
        <v>3.5729441991093971</v>
      </c>
      <c r="G50" s="70">
        <v>4.0030781568149898</v>
      </c>
      <c r="H50" s="70">
        <v>2.721868844060773</v>
      </c>
      <c r="I50" s="70">
        <v>2.2605558808272774</v>
      </c>
      <c r="J50" s="70">
        <v>2.5251315052851302</v>
      </c>
      <c r="K50" s="70">
        <v>1.5823643325261909</v>
      </c>
      <c r="L50" s="70">
        <v>1.0843265352412397</v>
      </c>
      <c r="M50" s="70">
        <v>1.37348470473671</v>
      </c>
      <c r="N50" s="70">
        <v>0.82672679937986338</v>
      </c>
      <c r="O50" s="70">
        <v>0.78797597845360756</v>
      </c>
      <c r="P50" s="70">
        <v>0.803985643355696</v>
      </c>
      <c r="Q50" s="727"/>
      <c r="R50" s="727"/>
      <c r="S50" s="727"/>
    </row>
    <row r="51" spans="1:19" ht="12.75" customHeight="1" x14ac:dyDescent="0.2">
      <c r="A51" s="135">
        <v>2014</v>
      </c>
      <c r="B51" s="70">
        <v>94.8072383949646</v>
      </c>
      <c r="C51" s="70">
        <v>93.442622950819697</v>
      </c>
      <c r="D51" s="70">
        <v>94.145115667439796</v>
      </c>
      <c r="E51" s="70">
        <v>4.3273013375294997</v>
      </c>
      <c r="F51" s="70">
        <v>5.5485498108448903</v>
      </c>
      <c r="G51" s="70">
        <v>4.9377843368803802</v>
      </c>
      <c r="H51" s="70">
        <v>2.3200943767204101</v>
      </c>
      <c r="I51" s="70">
        <v>2.6890756302521002</v>
      </c>
      <c r="J51" s="70">
        <v>2.4841297753290701</v>
      </c>
      <c r="K51" s="70">
        <v>1.1014948859166001</v>
      </c>
      <c r="L51" s="70">
        <v>1.00882723833544</v>
      </c>
      <c r="M51" s="70">
        <v>1.06779555793805</v>
      </c>
      <c r="N51" s="70">
        <v>0.86546026750590099</v>
      </c>
      <c r="O51" s="70">
        <v>1.00882723833544</v>
      </c>
      <c r="P51" s="70">
        <v>0.91709999567981004</v>
      </c>
      <c r="Q51" s="727"/>
      <c r="R51" s="727"/>
      <c r="S51" s="727"/>
    </row>
    <row r="52" spans="1:19" ht="12.75" customHeight="1" x14ac:dyDescent="0.2">
      <c r="A52" s="135">
        <v>2015</v>
      </c>
      <c r="B52" s="70">
        <v>94.691309476995698</v>
      </c>
      <c r="C52" s="70">
        <v>96.528649100794695</v>
      </c>
      <c r="D52" s="70">
        <v>95.509340342354307</v>
      </c>
      <c r="E52" s="70">
        <v>4.20762878489972</v>
      </c>
      <c r="F52" s="70">
        <v>3.0112923462986201</v>
      </c>
      <c r="G52" s="70">
        <v>3.69508745108894</v>
      </c>
      <c r="H52" s="70">
        <v>2.3200943767204101</v>
      </c>
      <c r="I52" s="70">
        <v>1.8394648829431399</v>
      </c>
      <c r="J52" s="70">
        <v>2.1299420314108501</v>
      </c>
      <c r="K52" s="70">
        <v>1.2190326386158099</v>
      </c>
      <c r="L52" s="70">
        <v>0.54347826086956497</v>
      </c>
      <c r="M52" s="70">
        <v>0.94543206778114097</v>
      </c>
      <c r="N52" s="70">
        <v>1.1010617381046</v>
      </c>
      <c r="O52" s="70">
        <v>0.46005855290673398</v>
      </c>
      <c r="P52" s="70">
        <v>0.795572206556731</v>
      </c>
      <c r="Q52" s="727"/>
      <c r="R52" s="727"/>
      <c r="S52" s="727"/>
    </row>
    <row r="53" spans="1:19" s="618" customFormat="1" ht="12.75" customHeight="1" x14ac:dyDescent="0.2">
      <c r="A53" s="135">
        <v>2016</v>
      </c>
      <c r="B53" s="70">
        <v>95.3675936350337</v>
      </c>
      <c r="C53" s="70">
        <v>97.067693318404096</v>
      </c>
      <c r="D53" s="70">
        <v>95.744202973623004</v>
      </c>
      <c r="E53" s="70">
        <v>3.1699637319929002</v>
      </c>
      <c r="F53" s="70">
        <v>2.2268447699756102</v>
      </c>
      <c r="G53" s="70">
        <v>3.0539710605714698</v>
      </c>
      <c r="H53" s="70">
        <v>1.75670320110675</v>
      </c>
      <c r="I53" s="70">
        <v>1.4376696968318901</v>
      </c>
      <c r="J53" s="70">
        <v>1.8592578815078999</v>
      </c>
      <c r="K53" s="70">
        <v>0.99714655905946703</v>
      </c>
      <c r="L53" s="70">
        <v>0.53594432959454896</v>
      </c>
      <c r="M53" s="70">
        <v>0.98875936107668405</v>
      </c>
      <c r="N53" s="70">
        <v>1.4624426329733899</v>
      </c>
      <c r="O53" s="70">
        <v>0.70546191162032601</v>
      </c>
      <c r="P53" s="70">
        <v>1.2018259658055299</v>
      </c>
      <c r="Q53" s="727"/>
      <c r="R53" s="727"/>
      <c r="S53" s="727"/>
    </row>
    <row r="54" spans="1:19" s="897" customFormat="1" ht="12.75" customHeight="1" x14ac:dyDescent="0.2">
      <c r="A54" s="135">
        <v>2017</v>
      </c>
      <c r="B54" s="70">
        <v>94.717728623308005</v>
      </c>
      <c r="C54" s="70">
        <v>95.922528032619795</v>
      </c>
      <c r="D54" s="70">
        <v>94.905290659699503</v>
      </c>
      <c r="E54" s="70">
        <v>3.4004621987454602</v>
      </c>
      <c r="F54" s="70">
        <v>3.1260618416581698</v>
      </c>
      <c r="G54" s="70">
        <v>3.5924232527759599</v>
      </c>
      <c r="H54" s="70">
        <v>2.1459227467811202</v>
      </c>
      <c r="I54" s="70">
        <v>1.7329255861366</v>
      </c>
      <c r="J54" s="70">
        <v>2.13912475506205</v>
      </c>
      <c r="K54" s="70">
        <v>1.22152525586002</v>
      </c>
      <c r="L54" s="70">
        <v>0.71355759429153898</v>
      </c>
      <c r="M54" s="70">
        <v>1.1267145656433699</v>
      </c>
      <c r="N54" s="70">
        <v>1.88180917794652</v>
      </c>
      <c r="O54" s="70">
        <v>0.95141012572205197</v>
      </c>
      <c r="P54" s="70">
        <v>1.5022860875244901</v>
      </c>
    </row>
    <row r="55" spans="1:19" ht="12.75" customHeight="1" x14ac:dyDescent="0.2">
      <c r="A55" s="135">
        <v>2018</v>
      </c>
      <c r="B55" s="70">
        <v>93.687799598759</v>
      </c>
      <c r="C55" s="70">
        <v>96.4307563079837</v>
      </c>
      <c r="D55" s="70">
        <v>94.542602494731199</v>
      </c>
      <c r="E55" s="70">
        <v>4.2267559895755902</v>
      </c>
      <c r="F55" s="70">
        <v>2.1356343318556701</v>
      </c>
      <c r="G55" s="70">
        <v>3.4841497924587399</v>
      </c>
      <c r="H55" s="70">
        <v>2.1046666535083198</v>
      </c>
      <c r="I55" s="70">
        <v>1.2505983250358099</v>
      </c>
      <c r="J55" s="70">
        <v>1.9354857873840201</v>
      </c>
      <c r="K55" s="70">
        <v>1.0239377689241</v>
      </c>
      <c r="L55" s="70">
        <v>0.52148922427385502</v>
      </c>
      <c r="M55" s="70">
        <v>0.97078692312997505</v>
      </c>
      <c r="N55" s="70">
        <v>1.9779338016072201</v>
      </c>
      <c r="O55" s="70">
        <v>1.1716736307814899</v>
      </c>
      <c r="P55" s="70">
        <v>1.72120113470564</v>
      </c>
      <c r="Q55" s="904"/>
      <c r="R55" s="727"/>
      <c r="S55" s="727"/>
    </row>
    <row r="56" spans="1:19" ht="6" customHeight="1" x14ac:dyDescent="0.2">
      <c r="A56" s="159"/>
      <c r="B56" s="159"/>
      <c r="C56" s="159"/>
      <c r="D56" s="205"/>
      <c r="E56" s="159"/>
      <c r="F56" s="159"/>
      <c r="G56" s="205"/>
      <c r="H56" s="159"/>
      <c r="I56" s="159"/>
      <c r="J56" s="205"/>
      <c r="K56" s="159"/>
      <c r="L56" s="159"/>
      <c r="M56" s="205"/>
      <c r="N56" s="159"/>
      <c r="O56" s="159"/>
      <c r="P56" s="205"/>
      <c r="Q56" s="727"/>
      <c r="R56" s="727"/>
      <c r="S56" s="727"/>
    </row>
    <row r="57" spans="1:19" s="104" customFormat="1" ht="41.25" customHeight="1" x14ac:dyDescent="0.2">
      <c r="A57" s="1314" t="s">
        <v>400</v>
      </c>
      <c r="B57" s="1314"/>
      <c r="C57" s="1314"/>
      <c r="D57" s="1314"/>
      <c r="E57" s="1314"/>
      <c r="F57" s="1314"/>
      <c r="G57" s="1314"/>
      <c r="H57" s="1314"/>
      <c r="I57" s="1314"/>
      <c r="J57" s="1314"/>
      <c r="K57" s="1314"/>
      <c r="L57" s="1314"/>
      <c r="M57" s="1314"/>
      <c r="N57" s="1314"/>
      <c r="O57" s="1314"/>
      <c r="P57" s="1314"/>
      <c r="Q57" s="727"/>
      <c r="R57" s="727"/>
      <c r="S57" s="727"/>
    </row>
    <row r="58" spans="1:19" s="781" customFormat="1" ht="30" customHeight="1" x14ac:dyDescent="0.2">
      <c r="A58" s="1314" t="s">
        <v>500</v>
      </c>
      <c r="B58" s="1314"/>
      <c r="C58" s="1314"/>
      <c r="D58" s="1314"/>
      <c r="E58" s="1314"/>
      <c r="F58" s="1314"/>
      <c r="G58" s="1314"/>
      <c r="H58" s="1314"/>
      <c r="I58" s="1314"/>
      <c r="J58" s="1314"/>
      <c r="K58" s="1314"/>
      <c r="L58" s="1314"/>
      <c r="M58" s="1314"/>
      <c r="N58" s="1314"/>
      <c r="O58" s="1314"/>
      <c r="P58" s="1314"/>
      <c r="Q58" s="782"/>
      <c r="R58" s="782"/>
      <c r="S58" s="782"/>
    </row>
    <row r="59" spans="1:19" s="37" customFormat="1" ht="6" customHeight="1" x14ac:dyDescent="0.25">
      <c r="A59" s="85" t="s">
        <v>39</v>
      </c>
      <c r="B59" s="66"/>
      <c r="C59" s="66"/>
      <c r="D59" s="557"/>
      <c r="E59" s="66"/>
      <c r="F59" s="66"/>
      <c r="G59" s="557"/>
      <c r="H59" s="66"/>
      <c r="I59" s="66"/>
      <c r="J59" s="557"/>
      <c r="K59" s="66"/>
      <c r="L59" s="66"/>
      <c r="M59" s="557"/>
      <c r="N59" s="66"/>
      <c r="O59" s="86"/>
      <c r="P59" s="86"/>
      <c r="Q59" s="727"/>
      <c r="R59" s="727"/>
      <c r="S59" s="727"/>
    </row>
    <row r="60" spans="1:19" s="37" customFormat="1" ht="12.75" customHeight="1" x14ac:dyDescent="0.25">
      <c r="A60" s="1331" t="s">
        <v>194</v>
      </c>
      <c r="B60" s="1331"/>
      <c r="C60" s="1331"/>
      <c r="D60" s="1331"/>
      <c r="E60" s="1331"/>
      <c r="F60" s="1331"/>
      <c r="G60" s="1331"/>
      <c r="H60" s="1331"/>
      <c r="I60" s="1331"/>
      <c r="J60" s="1331"/>
      <c r="K60" s="1331"/>
      <c r="L60" s="1331"/>
      <c r="M60" s="1331"/>
      <c r="N60" s="1331"/>
      <c r="O60" s="1331"/>
      <c r="P60" s="1331"/>
      <c r="Q60" s="727"/>
      <c r="R60" s="727"/>
      <c r="S60" s="727"/>
    </row>
    <row r="61" spans="1:19" x14ac:dyDescent="0.2">
      <c r="F61" s="447"/>
      <c r="G61" s="447"/>
      <c r="I61" s="447"/>
      <c r="J61" s="447"/>
      <c r="O61" s="447"/>
      <c r="P61" s="447"/>
      <c r="Q61" s="727"/>
      <c r="R61" s="727"/>
      <c r="S61" s="727"/>
    </row>
    <row r="62" spans="1:19" x14ac:dyDescent="0.2">
      <c r="H62" s="344"/>
      <c r="N62" s="181"/>
    </row>
  </sheetData>
  <mergeCells count="10">
    <mergeCell ref="A60:P60"/>
    <mergeCell ref="L1:P1"/>
    <mergeCell ref="A2:P2"/>
    <mergeCell ref="E3:G3"/>
    <mergeCell ref="H3:J3"/>
    <mergeCell ref="K3:M3"/>
    <mergeCell ref="B3:D3"/>
    <mergeCell ref="N3:P3"/>
    <mergeCell ref="A57:P57"/>
    <mergeCell ref="A58:P58"/>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28"/>
  <sheetViews>
    <sheetView workbookViewId="0">
      <pane ySplit="4" topLeftCell="A5" activePane="bottomLeft" state="frozen"/>
      <selection activeCell="A2" sqref="A2:XFD2"/>
      <selection pane="bottomLeft" activeCell="G31" sqref="G31"/>
    </sheetView>
  </sheetViews>
  <sheetFormatPr defaultColWidth="9.140625" defaultRowHeight="12.75" x14ac:dyDescent="0.2"/>
  <cols>
    <col min="1" max="3" width="6.7109375" style="18" customWidth="1"/>
    <col min="4" max="4" width="6.7109375" style="561" customWidth="1"/>
    <col min="5" max="6" width="6.7109375" style="18" customWidth="1"/>
    <col min="7" max="7" width="6.7109375" style="561" customWidth="1"/>
    <col min="8" max="9" width="6.7109375" style="18" customWidth="1"/>
    <col min="10" max="10" width="6.7109375" style="561" customWidth="1"/>
    <col min="11" max="12" width="6.7109375" style="18" customWidth="1"/>
    <col min="13" max="13" width="6.7109375" style="561" customWidth="1"/>
    <col min="14" max="15" width="6.7109375" style="18" customWidth="1"/>
    <col min="16" max="16" width="6.7109375" style="561" customWidth="1"/>
    <col min="17" max="31" width="8.7109375" style="18" customWidth="1"/>
    <col min="32" max="16384" width="9.140625" style="18"/>
  </cols>
  <sheetData>
    <row r="1" spans="1:21" s="74" customFormat="1" ht="30" customHeight="1" x14ac:dyDescent="0.25">
      <c r="A1" s="349"/>
      <c r="B1" s="117"/>
      <c r="C1" s="117"/>
      <c r="D1" s="560"/>
      <c r="E1" s="117"/>
      <c r="F1" s="117"/>
      <c r="G1" s="560"/>
      <c r="H1" s="117"/>
      <c r="I1" s="117"/>
      <c r="J1" s="560"/>
      <c r="K1" s="117"/>
      <c r="L1" s="1311" t="s">
        <v>328</v>
      </c>
      <c r="M1" s="1311"/>
      <c r="N1" s="1312"/>
      <c r="O1" s="1312"/>
      <c r="P1" s="1322"/>
    </row>
    <row r="2" spans="1:21" s="114" customFormat="1" ht="15" customHeight="1" x14ac:dyDescent="0.2">
      <c r="A2" s="1317" t="s">
        <v>480</v>
      </c>
      <c r="B2" s="1317"/>
      <c r="C2" s="1317"/>
      <c r="D2" s="1317"/>
      <c r="E2" s="1317"/>
      <c r="F2" s="1317"/>
      <c r="G2" s="1317"/>
      <c r="H2" s="1317"/>
      <c r="I2" s="1317"/>
      <c r="J2" s="1317"/>
      <c r="K2" s="1317"/>
      <c r="L2" s="1317"/>
      <c r="M2" s="1317"/>
      <c r="N2" s="1317"/>
      <c r="O2" s="1317"/>
      <c r="P2" s="1317"/>
    </row>
    <row r="3" spans="1:21" s="104" customFormat="1" ht="30" customHeight="1" x14ac:dyDescent="0.2">
      <c r="A3" s="134"/>
      <c r="B3" s="1334" t="s">
        <v>19</v>
      </c>
      <c r="C3" s="1334"/>
      <c r="D3" s="1334"/>
      <c r="E3" s="1334" t="s">
        <v>92</v>
      </c>
      <c r="F3" s="1334"/>
      <c r="G3" s="1334"/>
      <c r="H3" s="1334" t="s">
        <v>93</v>
      </c>
      <c r="I3" s="1334"/>
      <c r="J3" s="1334"/>
      <c r="K3" s="1334" t="s">
        <v>94</v>
      </c>
      <c r="L3" s="1334"/>
      <c r="M3" s="1334"/>
      <c r="N3" s="1334" t="s">
        <v>35</v>
      </c>
      <c r="O3" s="1334"/>
      <c r="P3" s="1334"/>
    </row>
    <row r="4" spans="1:21" ht="15" customHeight="1" x14ac:dyDescent="0.2">
      <c r="A4" s="129" t="s">
        <v>39</v>
      </c>
      <c r="B4" s="110" t="s">
        <v>28</v>
      </c>
      <c r="C4" s="110" t="s">
        <v>29</v>
      </c>
      <c r="D4" s="558" t="s">
        <v>382</v>
      </c>
      <c r="E4" s="110" t="s">
        <v>28</v>
      </c>
      <c r="F4" s="110" t="s">
        <v>29</v>
      </c>
      <c r="G4" s="558" t="s">
        <v>382</v>
      </c>
      <c r="H4" s="110" t="s">
        <v>28</v>
      </c>
      <c r="I4" s="110" t="s">
        <v>29</v>
      </c>
      <c r="J4" s="558" t="s">
        <v>382</v>
      </c>
      <c r="K4" s="110" t="s">
        <v>28</v>
      </c>
      <c r="L4" s="110" t="s">
        <v>29</v>
      </c>
      <c r="M4" s="558" t="s">
        <v>382</v>
      </c>
      <c r="N4" s="110" t="s">
        <v>28</v>
      </c>
      <c r="O4" s="110" t="s">
        <v>29</v>
      </c>
      <c r="P4" s="558" t="s">
        <v>382</v>
      </c>
    </row>
    <row r="5" spans="1:21" ht="6" customHeight="1" x14ac:dyDescent="0.2">
      <c r="A5" s="761"/>
      <c r="B5" s="762"/>
      <c r="C5" s="762"/>
      <c r="D5" s="762"/>
      <c r="E5" s="762"/>
      <c r="F5" s="762"/>
      <c r="G5" s="762"/>
      <c r="H5" s="763"/>
      <c r="I5" s="763"/>
      <c r="J5" s="763"/>
      <c r="K5" s="762"/>
      <c r="L5" s="762"/>
      <c r="M5" s="762"/>
      <c r="N5" s="762"/>
      <c r="O5" s="762"/>
      <c r="P5" s="762"/>
    </row>
    <row r="6" spans="1:21" ht="12.75" customHeight="1" x14ac:dyDescent="0.2">
      <c r="A6" s="25">
        <v>2004</v>
      </c>
      <c r="B6" s="70">
        <v>93.212407203836094</v>
      </c>
      <c r="C6" s="70">
        <v>95.104284685677698</v>
      </c>
      <c r="D6" s="70">
        <v>94.131180393450904</v>
      </c>
      <c r="E6" s="70">
        <v>6.2194570640454998</v>
      </c>
      <c r="F6" s="70">
        <v>3.9065298367352801</v>
      </c>
      <c r="G6" s="70">
        <v>5.0962048733623897</v>
      </c>
      <c r="H6" s="675" t="s">
        <v>37</v>
      </c>
      <c r="I6" s="675" t="s">
        <v>37</v>
      </c>
      <c r="J6" s="675" t="s">
        <v>37</v>
      </c>
      <c r="K6" s="70">
        <v>1.39592043642131</v>
      </c>
      <c r="L6" s="70">
        <v>1.01677666476728</v>
      </c>
      <c r="M6" s="70">
        <v>1.21179269255383</v>
      </c>
      <c r="N6" s="70">
        <v>0.56813573211842505</v>
      </c>
      <c r="O6" s="70">
        <v>0.989185477587047</v>
      </c>
      <c r="P6" s="70">
        <v>0.77261473318671203</v>
      </c>
    </row>
    <row r="7" spans="1:21" ht="12.75" customHeight="1" x14ac:dyDescent="0.2">
      <c r="A7" s="25">
        <v>2005</v>
      </c>
      <c r="B7" s="70">
        <v>92.106114471480794</v>
      </c>
      <c r="C7" s="70">
        <v>93.911356333573295</v>
      </c>
      <c r="D7" s="70">
        <v>92.986268627969494</v>
      </c>
      <c r="E7" s="70">
        <v>7.0252469714878201</v>
      </c>
      <c r="F7" s="70">
        <v>5.2657149828458598</v>
      </c>
      <c r="G7" s="70">
        <v>6.1673788786867201</v>
      </c>
      <c r="H7" s="675" t="s">
        <v>37</v>
      </c>
      <c r="I7" s="675" t="s">
        <v>37</v>
      </c>
      <c r="J7" s="675" t="s">
        <v>37</v>
      </c>
      <c r="K7" s="70">
        <v>1.4379706193641699</v>
      </c>
      <c r="L7" s="70">
        <v>0.40474424836675499</v>
      </c>
      <c r="M7" s="70">
        <v>0.93421624488221799</v>
      </c>
      <c r="N7" s="70">
        <v>0.86863855703141901</v>
      </c>
      <c r="O7" s="70">
        <v>0.82292868358084303</v>
      </c>
      <c r="P7" s="70">
        <v>0.84635249334382501</v>
      </c>
    </row>
    <row r="8" spans="1:21" ht="12.75" customHeight="1" x14ac:dyDescent="0.2">
      <c r="A8" s="25">
        <v>2006</v>
      </c>
      <c r="B8" s="70">
        <v>91.302413728321</v>
      </c>
      <c r="C8" s="70">
        <v>94.019406574493104</v>
      </c>
      <c r="D8" s="70">
        <v>92.630219160220804</v>
      </c>
      <c r="E8" s="70">
        <v>7.7737882616016902</v>
      </c>
      <c r="F8" s="70">
        <v>4.9796786675078604</v>
      </c>
      <c r="G8" s="70">
        <v>6.4089157806275496</v>
      </c>
      <c r="H8" s="675" t="s">
        <v>37</v>
      </c>
      <c r="I8" s="675" t="s">
        <v>37</v>
      </c>
      <c r="J8" s="675" t="s">
        <v>37</v>
      </c>
      <c r="K8" s="70">
        <v>1.9372514105455201</v>
      </c>
      <c r="L8" s="70">
        <v>0.51449071367112398</v>
      </c>
      <c r="M8" s="70">
        <v>1.24332911272016</v>
      </c>
      <c r="N8" s="70">
        <v>0.92379801007731199</v>
      </c>
      <c r="O8" s="70">
        <v>1.00091475799909</v>
      </c>
      <c r="P8" s="70">
        <v>0.960865059151634</v>
      </c>
    </row>
    <row r="9" spans="1:21" ht="12.75" customHeight="1" x14ac:dyDescent="0.2">
      <c r="A9" s="25">
        <v>2007</v>
      </c>
      <c r="B9" s="70">
        <v>93.972002459070694</v>
      </c>
      <c r="C9" s="70">
        <v>94.824178117747707</v>
      </c>
      <c r="D9" s="70">
        <v>94.399106774034294</v>
      </c>
      <c r="E9" s="70">
        <v>5.1710436910106203</v>
      </c>
      <c r="F9" s="70">
        <v>4.0700182877826903</v>
      </c>
      <c r="G9" s="70">
        <v>4.62527047421489</v>
      </c>
      <c r="H9" s="70">
        <v>2.5590308696281201</v>
      </c>
      <c r="I9" s="70">
        <v>1.0458399883021601</v>
      </c>
      <c r="J9" s="70">
        <v>1.8194666488312901</v>
      </c>
      <c r="K9" s="70">
        <v>0.94352391528921098</v>
      </c>
      <c r="L9" s="70">
        <v>0.26366861985990703</v>
      </c>
      <c r="M9" s="70">
        <v>0.61172505638225305</v>
      </c>
      <c r="N9" s="70">
        <v>0.85695384991866697</v>
      </c>
      <c r="O9" s="70">
        <v>1.1058035944696101</v>
      </c>
      <c r="P9" s="70">
        <v>0.97562275175086799</v>
      </c>
    </row>
    <row r="10" spans="1:21" ht="12.75" customHeight="1" x14ac:dyDescent="0.2">
      <c r="A10" s="25">
        <v>2008</v>
      </c>
      <c r="B10" s="70">
        <v>94.047830784886798</v>
      </c>
      <c r="C10" s="70">
        <v>95.028666935641297</v>
      </c>
      <c r="D10" s="70">
        <v>94.522396248332299</v>
      </c>
      <c r="E10" s="70">
        <v>5.1799357214757302</v>
      </c>
      <c r="F10" s="70">
        <v>4.5280682012377396</v>
      </c>
      <c r="G10" s="70">
        <v>4.86330957668397</v>
      </c>
      <c r="H10" s="70">
        <v>2.1622726630381499</v>
      </c>
      <c r="I10" s="70">
        <v>2.0231004876971301</v>
      </c>
      <c r="J10" s="70">
        <v>2.09361391623003</v>
      </c>
      <c r="K10" s="70">
        <v>0.73837426268638495</v>
      </c>
      <c r="L10" s="70">
        <v>0.63127431414069801</v>
      </c>
      <c r="M10" s="70">
        <v>0.68646654427911702</v>
      </c>
      <c r="N10" s="70">
        <v>0.77223349363749405</v>
      </c>
      <c r="O10" s="70">
        <v>0.443264863120996</v>
      </c>
      <c r="P10" s="70">
        <v>0.61429417498377503</v>
      </c>
    </row>
    <row r="11" spans="1:21" ht="12.75" customHeight="1" x14ac:dyDescent="0.2">
      <c r="A11" s="25">
        <v>2009</v>
      </c>
      <c r="B11" s="70">
        <v>93.778375237929595</v>
      </c>
      <c r="C11" s="70">
        <v>95.114322225769598</v>
      </c>
      <c r="D11" s="70">
        <v>94.421874420577694</v>
      </c>
      <c r="E11" s="70">
        <v>5.5500637689201797</v>
      </c>
      <c r="F11" s="70">
        <v>4.3885885475851101</v>
      </c>
      <c r="G11" s="70">
        <v>4.9905349562539598</v>
      </c>
      <c r="H11" s="70">
        <v>3.00740329049873</v>
      </c>
      <c r="I11" s="70">
        <v>1.39102575520316</v>
      </c>
      <c r="J11" s="70">
        <v>2.2310458700447402</v>
      </c>
      <c r="K11" s="70">
        <v>1.061893538246</v>
      </c>
      <c r="L11" s="70">
        <v>0.38226860924294098</v>
      </c>
      <c r="M11" s="70">
        <v>0.73556442435379799</v>
      </c>
      <c r="N11" s="70">
        <v>0.67156099315028694</v>
      </c>
      <c r="O11" s="70">
        <v>0.49708922664527899</v>
      </c>
      <c r="P11" s="70">
        <v>0.58759062316838195</v>
      </c>
    </row>
    <row r="12" spans="1:21" ht="12.75" customHeight="1" x14ac:dyDescent="0.2">
      <c r="A12" s="25">
        <v>2010</v>
      </c>
      <c r="B12" s="70">
        <v>93.663827933944702</v>
      </c>
      <c r="C12" s="70">
        <v>95.4698337017265</v>
      </c>
      <c r="D12" s="70">
        <v>94.527110403025901</v>
      </c>
      <c r="E12" s="70">
        <v>4.9645358350430397</v>
      </c>
      <c r="F12" s="70">
        <v>3.6259896144045598</v>
      </c>
      <c r="G12" s="70">
        <v>4.3246339579771398</v>
      </c>
      <c r="H12" s="70">
        <v>2.7545510120585601</v>
      </c>
      <c r="I12" s="70">
        <v>1.2415603770941701</v>
      </c>
      <c r="J12" s="70">
        <v>2.03197963654054</v>
      </c>
      <c r="K12" s="70">
        <v>1.1248926059625499</v>
      </c>
      <c r="L12" s="70">
        <v>0.226939999398134</v>
      </c>
      <c r="M12" s="70">
        <v>0.69617938626248899</v>
      </c>
      <c r="N12" s="70">
        <v>1.3716362310122701</v>
      </c>
      <c r="O12" s="70">
        <v>0.90417668386890604</v>
      </c>
      <c r="P12" s="70">
        <v>1.14825563899698</v>
      </c>
    </row>
    <row r="13" spans="1:21" ht="12.75" customHeight="1" x14ac:dyDescent="0.2">
      <c r="A13" s="25">
        <v>2011</v>
      </c>
      <c r="B13" s="70">
        <v>93.313854577794402</v>
      </c>
      <c r="C13" s="70">
        <v>96.415998473320997</v>
      </c>
      <c r="D13" s="70">
        <v>94.805175274698996</v>
      </c>
      <c r="E13" s="70">
        <v>5.7614263683114597</v>
      </c>
      <c r="F13" s="70">
        <v>2.75662256198197</v>
      </c>
      <c r="G13" s="70">
        <v>4.3191575471842096</v>
      </c>
      <c r="H13" s="70">
        <v>3.5176970037700701</v>
      </c>
      <c r="I13" s="70">
        <v>0.53490230202348898</v>
      </c>
      <c r="J13" s="70">
        <v>2.0904665519933299</v>
      </c>
      <c r="K13" s="70">
        <v>1.2038650664658901</v>
      </c>
      <c r="L13" s="70">
        <v>0.191056150048169</v>
      </c>
      <c r="M13" s="70">
        <v>0.70981916446575</v>
      </c>
      <c r="N13" s="70">
        <v>0.92471905389415499</v>
      </c>
      <c r="O13" s="70">
        <v>0.82737896469704297</v>
      </c>
      <c r="P13" s="70">
        <v>0.87566717811681904</v>
      </c>
    </row>
    <row r="14" spans="1:21" ht="12.75" customHeight="1" x14ac:dyDescent="0.2">
      <c r="A14" s="25" t="s">
        <v>89</v>
      </c>
      <c r="B14" s="70">
        <v>93.432113969614505</v>
      </c>
      <c r="C14" s="70">
        <v>96.138826186883506</v>
      </c>
      <c r="D14" s="70">
        <v>94.755494728063198</v>
      </c>
      <c r="E14" s="70">
        <v>4.4017148530872401</v>
      </c>
      <c r="F14" s="70">
        <v>2.6330895688141802</v>
      </c>
      <c r="G14" s="70">
        <v>3.5368903895786001</v>
      </c>
      <c r="H14" s="70">
        <v>1.4753547533166</v>
      </c>
      <c r="I14" s="70">
        <v>0.97735777776656096</v>
      </c>
      <c r="J14" s="70">
        <v>1.2316328127157601</v>
      </c>
      <c r="K14" s="70">
        <v>0.520455847060734</v>
      </c>
      <c r="L14" s="70">
        <v>0.26726883674646801</v>
      </c>
      <c r="M14" s="70">
        <v>0.39675014436504902</v>
      </c>
      <c r="N14" s="70">
        <v>2.1661711772982399</v>
      </c>
      <c r="O14" s="70">
        <v>1.2280842443023201</v>
      </c>
      <c r="P14" s="70">
        <v>1.70761488235822</v>
      </c>
    </row>
    <row r="15" spans="1:21" s="72" customFormat="1" ht="12.75" customHeight="1" x14ac:dyDescent="0.2">
      <c r="A15" s="449" t="s">
        <v>90</v>
      </c>
      <c r="B15" s="70">
        <v>91.992553994997706</v>
      </c>
      <c r="C15" s="70">
        <v>93.8118001907322</v>
      </c>
      <c r="D15" s="70">
        <v>92.886787999544197</v>
      </c>
      <c r="E15" s="70">
        <v>7.0261456098609898</v>
      </c>
      <c r="F15" s="70">
        <v>5.43299361601259</v>
      </c>
      <c r="G15" s="70">
        <v>6.2430313865727998</v>
      </c>
      <c r="H15" s="70">
        <v>2.8701568242495799</v>
      </c>
      <c r="I15" s="70">
        <v>1.4333519130893699</v>
      </c>
      <c r="J15" s="70">
        <v>2.16759170689236</v>
      </c>
      <c r="K15" s="70">
        <v>1.17759799579032</v>
      </c>
      <c r="L15" s="70">
        <v>0.421663829282586</v>
      </c>
      <c r="M15" s="70">
        <v>0.80831780992498603</v>
      </c>
      <c r="N15" s="70">
        <v>0.98130039514126399</v>
      </c>
      <c r="O15" s="70">
        <v>0.75520619325526295</v>
      </c>
      <c r="P15" s="70">
        <v>0.87018061388296697</v>
      </c>
      <c r="Q15" s="727"/>
      <c r="R15" s="727"/>
      <c r="S15" s="727"/>
      <c r="T15" s="727"/>
      <c r="U15" s="730"/>
    </row>
    <row r="16" spans="1:21" ht="12.75" customHeight="1" x14ac:dyDescent="0.2">
      <c r="A16" s="135">
        <v>2013</v>
      </c>
      <c r="B16" s="70">
        <v>93.929824747467094</v>
      </c>
      <c r="C16" s="70">
        <v>94.521892653875398</v>
      </c>
      <c r="D16" s="70">
        <v>94.171309280166398</v>
      </c>
      <c r="E16" s="70">
        <v>5.2474278035687396</v>
      </c>
      <c r="F16" s="70">
        <v>4.6158505705250201</v>
      </c>
      <c r="G16" s="70">
        <v>4.9908770421743096</v>
      </c>
      <c r="H16" s="70">
        <v>1.9922544590536699</v>
      </c>
      <c r="I16" s="70">
        <v>1.5248847723743999</v>
      </c>
      <c r="J16" s="70">
        <v>1.7598495029077601</v>
      </c>
      <c r="K16" s="70">
        <v>0.82095264864977002</v>
      </c>
      <c r="L16" s="70">
        <v>0.66915715287543798</v>
      </c>
      <c r="M16" s="70">
        <v>0.74466701108685796</v>
      </c>
      <c r="N16" s="70">
        <v>0.82274744896420604</v>
      </c>
      <c r="O16" s="70">
        <v>0.86225677559962499</v>
      </c>
      <c r="P16" s="70">
        <v>0.83781367765931503</v>
      </c>
      <c r="Q16" s="727"/>
      <c r="R16" s="727"/>
      <c r="S16" s="727"/>
      <c r="T16" s="727"/>
      <c r="U16" s="343"/>
    </row>
    <row r="17" spans="1:21" ht="12.75" customHeight="1" x14ac:dyDescent="0.2">
      <c r="A17" s="135">
        <v>2014</v>
      </c>
      <c r="B17" s="70">
        <v>94.262183662787393</v>
      </c>
      <c r="C17" s="70">
        <v>95.326914801055196</v>
      </c>
      <c r="D17" s="70">
        <v>94.797344645283601</v>
      </c>
      <c r="E17" s="70">
        <v>5.2422405033770296</v>
      </c>
      <c r="F17" s="70">
        <v>4.1853446526286202</v>
      </c>
      <c r="G17" s="70">
        <v>4.7127891019452299</v>
      </c>
      <c r="H17" s="70">
        <v>1.6775128330137701</v>
      </c>
      <c r="I17" s="70">
        <v>1.36399467142273</v>
      </c>
      <c r="J17" s="70">
        <v>1.5199776287840601</v>
      </c>
      <c r="K17" s="70">
        <v>0.889899696304018</v>
      </c>
      <c r="L17" s="70">
        <v>0.39251774373209602</v>
      </c>
      <c r="M17" s="70">
        <v>0.64689875533536401</v>
      </c>
      <c r="N17" s="70">
        <v>0.49557583383563097</v>
      </c>
      <c r="O17" s="70">
        <v>0.487740546316214</v>
      </c>
      <c r="P17" s="70">
        <v>0.489866252771189</v>
      </c>
      <c r="Q17" s="727"/>
      <c r="R17" s="727"/>
      <c r="S17" s="727"/>
      <c r="T17" s="727"/>
      <c r="U17" s="343"/>
    </row>
    <row r="18" spans="1:21" ht="12.75" customHeight="1" x14ac:dyDescent="0.2">
      <c r="A18" s="135">
        <v>2015</v>
      </c>
      <c r="B18" s="70">
        <v>96.306511070417201</v>
      </c>
      <c r="C18" s="70">
        <v>95.932924968881096</v>
      </c>
      <c r="D18" s="70">
        <v>96.103530298589106</v>
      </c>
      <c r="E18" s="70">
        <v>3.04868392334361</v>
      </c>
      <c r="F18" s="70">
        <v>3.4046282898092199</v>
      </c>
      <c r="G18" s="70">
        <v>3.1996007527071999</v>
      </c>
      <c r="H18" s="70">
        <v>1.33211671146655</v>
      </c>
      <c r="I18" s="70">
        <v>1.02413678682307</v>
      </c>
      <c r="J18" s="70">
        <v>1.17694853251661</v>
      </c>
      <c r="K18" s="70">
        <v>0.603749157278202</v>
      </c>
      <c r="L18" s="70">
        <v>0.26096983583559102</v>
      </c>
      <c r="M18" s="70">
        <v>0.43649146928351701</v>
      </c>
      <c r="N18" s="70">
        <v>0.64480500623918602</v>
      </c>
      <c r="O18" s="70">
        <v>0.66244674130965098</v>
      </c>
      <c r="P18" s="70">
        <v>0.69686894870365301</v>
      </c>
      <c r="Q18" s="727"/>
      <c r="R18" s="727"/>
      <c r="S18" s="727"/>
      <c r="T18" s="727"/>
      <c r="U18" s="343"/>
    </row>
    <row r="19" spans="1:21" s="618" customFormat="1" ht="12.75" customHeight="1" x14ac:dyDescent="0.2">
      <c r="A19" s="135">
        <v>2016</v>
      </c>
      <c r="B19" s="70">
        <v>94.1</v>
      </c>
      <c r="C19" s="70">
        <v>96.3</v>
      </c>
      <c r="D19" s="70">
        <v>94.756859816378594</v>
      </c>
      <c r="E19" s="70">
        <v>3.9</v>
      </c>
      <c r="F19" s="70">
        <v>2.8</v>
      </c>
      <c r="G19" s="70">
        <v>3.6833125724914901</v>
      </c>
      <c r="H19" s="70">
        <v>1.66794068788119</v>
      </c>
      <c r="I19" s="70">
        <v>0.95910150413942796</v>
      </c>
      <c r="J19" s="70">
        <v>1.62733926135378</v>
      </c>
      <c r="K19" s="70">
        <v>0.97954035078971002</v>
      </c>
      <c r="L19" s="70">
        <v>0.49284042272733503</v>
      </c>
      <c r="M19" s="70">
        <v>0.93174757501925998</v>
      </c>
      <c r="N19" s="70">
        <v>2</v>
      </c>
      <c r="O19" s="70">
        <v>0.9</v>
      </c>
      <c r="P19" s="70">
        <v>1.5598276111299501</v>
      </c>
      <c r="Q19" s="727"/>
      <c r="R19" s="727"/>
      <c r="S19" s="727"/>
      <c r="T19" s="727"/>
      <c r="U19" s="343"/>
    </row>
    <row r="20" spans="1:21" s="897" customFormat="1" ht="12.75" customHeight="1" x14ac:dyDescent="0.2">
      <c r="A20" s="135">
        <v>2017</v>
      </c>
      <c r="B20" s="70">
        <v>94.989547248985104</v>
      </c>
      <c r="C20" s="70">
        <v>96.596409175640602</v>
      </c>
      <c r="D20" s="70">
        <v>95.590380577406293</v>
      </c>
      <c r="E20" s="70">
        <v>3.89491013971953</v>
      </c>
      <c r="F20" s="70">
        <v>2.6735859095085299</v>
      </c>
      <c r="G20" s="70">
        <v>3.4242138082697502</v>
      </c>
      <c r="H20" s="70">
        <v>1.991487388408</v>
      </c>
      <c r="I20" s="70">
        <v>1.00735206941587</v>
      </c>
      <c r="J20" s="70">
        <v>1.5970724533595</v>
      </c>
      <c r="K20" s="70">
        <v>0.83674486829306705</v>
      </c>
      <c r="L20" s="70">
        <v>0.43233449297177301</v>
      </c>
      <c r="M20" s="70">
        <v>0.660887721825687</v>
      </c>
      <c r="N20" s="70">
        <v>1.1155426112953899</v>
      </c>
      <c r="O20" s="70">
        <v>0.73000491485081997</v>
      </c>
      <c r="P20" s="70">
        <v>0.985405614323975</v>
      </c>
      <c r="U20" s="343"/>
    </row>
    <row r="21" spans="1:21" ht="12.75" customHeight="1" x14ac:dyDescent="0.2">
      <c r="A21" s="135">
        <v>2018</v>
      </c>
      <c r="B21" s="70">
        <v>94.898542016001699</v>
      </c>
      <c r="C21" s="70">
        <v>96.993614808501505</v>
      </c>
      <c r="D21" s="70">
        <v>95.761492212310998</v>
      </c>
      <c r="E21" s="70">
        <v>3.79856127593695</v>
      </c>
      <c r="F21" s="70">
        <v>1.9859047350179999</v>
      </c>
      <c r="G21" s="70">
        <v>3.0622465586519199</v>
      </c>
      <c r="H21" s="70">
        <v>1.9649707346328</v>
      </c>
      <c r="I21" s="70">
        <v>0.65684587397739003</v>
      </c>
      <c r="J21" s="70">
        <v>1.4230228576700601</v>
      </c>
      <c r="K21" s="70">
        <v>1.10331048608481</v>
      </c>
      <c r="L21" s="70">
        <v>0.25836049155484198</v>
      </c>
      <c r="M21" s="70">
        <v>0.76413415861470602</v>
      </c>
      <c r="N21" s="70">
        <v>1.3028967080613301</v>
      </c>
      <c r="O21" s="70">
        <v>1.0204804564804499</v>
      </c>
      <c r="P21" s="70">
        <v>1.1762612290371299</v>
      </c>
      <c r="Q21" s="727"/>
      <c r="R21" s="727"/>
      <c r="S21" s="727"/>
      <c r="T21" s="727"/>
      <c r="U21" s="343"/>
    </row>
    <row r="22" spans="1:21" ht="6" customHeight="1" x14ac:dyDescent="0.2">
      <c r="A22" s="159"/>
      <c r="B22" s="159"/>
      <c r="C22" s="159"/>
      <c r="D22" s="205"/>
      <c r="E22" s="159"/>
      <c r="F22" s="159"/>
      <c r="G22" s="205"/>
      <c r="H22" s="159"/>
      <c r="I22" s="159"/>
      <c r="J22" s="205"/>
      <c r="K22" s="159"/>
      <c r="L22" s="159"/>
      <c r="M22" s="205"/>
      <c r="N22" s="159"/>
      <c r="O22" s="159"/>
      <c r="P22" s="205"/>
      <c r="Q22" s="727"/>
      <c r="R22" s="727"/>
      <c r="S22" s="727"/>
      <c r="T22" s="727"/>
    </row>
    <row r="23" spans="1:21" ht="30" customHeight="1" x14ac:dyDescent="0.2">
      <c r="A23" s="1314" t="s">
        <v>481</v>
      </c>
      <c r="B23" s="1314"/>
      <c r="C23" s="1314"/>
      <c r="D23" s="1314"/>
      <c r="E23" s="1314"/>
      <c r="F23" s="1314"/>
      <c r="G23" s="1314"/>
      <c r="H23" s="1314"/>
      <c r="I23" s="1314"/>
      <c r="J23" s="1314"/>
      <c r="K23" s="1314"/>
      <c r="L23" s="1314"/>
      <c r="M23" s="1314"/>
      <c r="N23" s="1314"/>
      <c r="O23" s="1314"/>
      <c r="P23" s="1314"/>
      <c r="Q23" s="727"/>
      <c r="R23" s="727"/>
      <c r="S23" s="727"/>
      <c r="T23" s="727"/>
    </row>
    <row r="24" spans="1:21" s="37" customFormat="1" ht="6" customHeight="1" x14ac:dyDescent="0.25">
      <c r="A24" s="85" t="s">
        <v>39</v>
      </c>
      <c r="B24" s="66"/>
      <c r="C24" s="66"/>
      <c r="D24" s="557"/>
      <c r="E24" s="66"/>
      <c r="F24" s="66"/>
      <c r="G24" s="557"/>
      <c r="H24" s="66"/>
      <c r="I24" s="66"/>
      <c r="J24" s="557"/>
      <c r="K24" s="66"/>
      <c r="L24" s="66"/>
      <c r="M24" s="557"/>
      <c r="N24" s="66"/>
      <c r="O24" s="86"/>
      <c r="P24" s="86"/>
    </row>
    <row r="25" spans="1:21" s="37" customFormat="1" ht="12.75" customHeight="1" x14ac:dyDescent="0.25">
      <c r="A25" s="1331" t="s">
        <v>194</v>
      </c>
      <c r="B25" s="1331"/>
      <c r="C25" s="1331"/>
      <c r="D25" s="1331"/>
      <c r="E25" s="1331"/>
      <c r="F25" s="1331"/>
      <c r="G25" s="1331"/>
      <c r="H25" s="1331"/>
      <c r="I25" s="1331"/>
      <c r="J25" s="1331"/>
      <c r="K25" s="1331"/>
      <c r="L25" s="1331"/>
      <c r="M25" s="1331"/>
      <c r="N25" s="1331"/>
      <c r="O25" s="1331"/>
      <c r="P25" s="1331"/>
    </row>
    <row r="26" spans="1:21" x14ac:dyDescent="0.2">
      <c r="F26" s="448"/>
      <c r="G26" s="448"/>
      <c r="H26" s="70"/>
      <c r="I26" s="70"/>
      <c r="J26" s="70"/>
      <c r="K26" s="903"/>
      <c r="M26" s="448"/>
      <c r="N26" s="448"/>
      <c r="P26" s="18"/>
    </row>
    <row r="27" spans="1:21" x14ac:dyDescent="0.2">
      <c r="K27" s="903"/>
      <c r="M27" s="18"/>
      <c r="N27" s="561"/>
      <c r="P27" s="18"/>
    </row>
    <row r="28" spans="1:21" x14ac:dyDescent="0.2">
      <c r="K28" s="903"/>
      <c r="M28" s="18"/>
      <c r="N28" s="561"/>
      <c r="P28" s="18"/>
    </row>
  </sheetData>
  <mergeCells count="9">
    <mergeCell ref="A23:P23"/>
    <mergeCell ref="A25:P25"/>
    <mergeCell ref="L1:P1"/>
    <mergeCell ref="A2:P2"/>
    <mergeCell ref="E3:G3"/>
    <mergeCell ref="H3:J3"/>
    <mergeCell ref="K3:M3"/>
    <mergeCell ref="B3:D3"/>
    <mergeCell ref="N3:P3"/>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50"/>
  <sheetViews>
    <sheetView workbookViewId="0">
      <pane ySplit="4" topLeftCell="A5" activePane="bottomLeft" state="frozen"/>
      <selection activeCell="A2" sqref="A2:XFD2"/>
      <selection pane="bottomLeft"/>
    </sheetView>
  </sheetViews>
  <sheetFormatPr defaultColWidth="9.140625" defaultRowHeight="12.75" x14ac:dyDescent="0.2"/>
  <cols>
    <col min="1" max="3" width="6.7109375" style="18" customWidth="1"/>
    <col min="4" max="4" width="6.7109375" style="561" customWidth="1"/>
    <col min="5" max="6" width="6.7109375" style="18" customWidth="1"/>
    <col min="7" max="7" width="6.7109375" style="561" customWidth="1"/>
    <col min="8" max="9" width="6.7109375" style="18" customWidth="1"/>
    <col min="10" max="10" width="6.7109375" style="561" customWidth="1"/>
    <col min="11" max="12" width="6.7109375" style="18" customWidth="1"/>
    <col min="13" max="13" width="6.7109375" style="561" customWidth="1"/>
    <col min="14" max="15" width="6.7109375" style="18" customWidth="1"/>
    <col min="16" max="16" width="6.7109375" style="561" customWidth="1"/>
    <col min="17" max="32" width="8.7109375" style="18" customWidth="1"/>
    <col min="33" max="16384" width="9.140625" style="18"/>
  </cols>
  <sheetData>
    <row r="1" spans="1:19" s="74" customFormat="1" ht="30" customHeight="1" x14ac:dyDescent="0.25">
      <c r="A1" s="349"/>
      <c r="B1" s="117"/>
      <c r="C1" s="117"/>
      <c r="D1" s="560"/>
      <c r="E1" s="117"/>
      <c r="F1" s="117"/>
      <c r="G1" s="560"/>
      <c r="H1" s="117"/>
      <c r="I1" s="117"/>
      <c r="J1" s="560"/>
      <c r="K1" s="117"/>
      <c r="L1" s="117"/>
      <c r="M1" s="560"/>
      <c r="N1" s="117"/>
      <c r="O1" s="1311" t="s">
        <v>328</v>
      </c>
      <c r="P1" s="1311"/>
      <c r="Q1" s="1312"/>
      <c r="R1" s="1312"/>
      <c r="S1" s="1322"/>
    </row>
    <row r="2" spans="1:19" s="114" customFormat="1" ht="30" customHeight="1" x14ac:dyDescent="0.2">
      <c r="A2" s="1317" t="s">
        <v>482</v>
      </c>
      <c r="B2" s="1317"/>
      <c r="C2" s="1317"/>
      <c r="D2" s="1317"/>
      <c r="E2" s="1317"/>
      <c r="F2" s="1317"/>
      <c r="G2" s="1317"/>
      <c r="H2" s="1317"/>
      <c r="I2" s="1317"/>
      <c r="J2" s="1317"/>
      <c r="K2" s="1317"/>
      <c r="L2" s="1317"/>
      <c r="M2" s="1317"/>
      <c r="N2" s="1317"/>
      <c r="O2" s="1317"/>
      <c r="P2" s="1317"/>
    </row>
    <row r="3" spans="1:19" s="104" customFormat="1" ht="30" customHeight="1" x14ac:dyDescent="0.2">
      <c r="A3" s="134"/>
      <c r="B3" s="1334" t="s">
        <v>19</v>
      </c>
      <c r="C3" s="1334"/>
      <c r="D3" s="1334"/>
      <c r="E3" s="1334" t="s">
        <v>92</v>
      </c>
      <c r="F3" s="1334"/>
      <c r="G3" s="1334"/>
      <c r="H3" s="1334" t="s">
        <v>93</v>
      </c>
      <c r="I3" s="1334"/>
      <c r="J3" s="1334"/>
      <c r="K3" s="1334" t="s">
        <v>94</v>
      </c>
      <c r="L3" s="1334"/>
      <c r="M3" s="1334"/>
      <c r="N3" s="1334" t="s">
        <v>35</v>
      </c>
      <c r="O3" s="1334"/>
      <c r="P3" s="1334"/>
    </row>
    <row r="4" spans="1:19" ht="15" customHeight="1" x14ac:dyDescent="0.2">
      <c r="A4" s="129" t="s">
        <v>39</v>
      </c>
      <c r="B4" s="110" t="s">
        <v>28</v>
      </c>
      <c r="C4" s="110" t="s">
        <v>29</v>
      </c>
      <c r="D4" s="558" t="s">
        <v>382</v>
      </c>
      <c r="E4" s="110" t="s">
        <v>28</v>
      </c>
      <c r="F4" s="110" t="s">
        <v>29</v>
      </c>
      <c r="G4" s="558" t="s">
        <v>382</v>
      </c>
      <c r="H4" s="110" t="s">
        <v>28</v>
      </c>
      <c r="I4" s="110" t="s">
        <v>29</v>
      </c>
      <c r="J4" s="558" t="s">
        <v>382</v>
      </c>
      <c r="K4" s="110" t="s">
        <v>28</v>
      </c>
      <c r="L4" s="110" t="s">
        <v>29</v>
      </c>
      <c r="M4" s="558" t="s">
        <v>382</v>
      </c>
      <c r="N4" s="110" t="s">
        <v>28</v>
      </c>
      <c r="O4" s="110" t="s">
        <v>29</v>
      </c>
      <c r="P4" s="558" t="s">
        <v>382</v>
      </c>
    </row>
    <row r="5" spans="1:19" ht="6" customHeight="1" x14ac:dyDescent="0.2">
      <c r="A5" s="288"/>
      <c r="B5" s="303"/>
      <c r="C5" s="303"/>
      <c r="D5" s="303"/>
      <c r="E5" s="303"/>
      <c r="F5" s="303"/>
      <c r="G5" s="303"/>
      <c r="H5" s="250"/>
      <c r="I5" s="250"/>
      <c r="J5" s="250"/>
      <c r="K5" s="250"/>
      <c r="L5" s="250"/>
      <c r="M5" s="250"/>
      <c r="N5" s="303"/>
      <c r="O5" s="303"/>
      <c r="P5" s="29"/>
    </row>
    <row r="6" spans="1:19" ht="12.75" customHeight="1" x14ac:dyDescent="0.2">
      <c r="A6" s="25">
        <v>1989</v>
      </c>
      <c r="B6" s="70">
        <v>97.38370495289405</v>
      </c>
      <c r="C6" s="70">
        <v>95.93914135856302</v>
      </c>
      <c r="D6" s="1099">
        <v>96.677655226248689</v>
      </c>
      <c r="E6" s="70">
        <v>2.1721950403107133</v>
      </c>
      <c r="F6" s="70">
        <v>3.6210813597165208</v>
      </c>
      <c r="G6" s="1099">
        <v>2.8803575564999551</v>
      </c>
      <c r="H6" s="675" t="s">
        <v>37</v>
      </c>
      <c r="I6" s="675" t="s">
        <v>37</v>
      </c>
      <c r="J6" s="675" t="s">
        <v>37</v>
      </c>
      <c r="K6" s="675" t="s">
        <v>37</v>
      </c>
      <c r="L6" s="675" t="s">
        <v>37</v>
      </c>
      <c r="M6" s="675" t="s">
        <v>37</v>
      </c>
      <c r="N6" s="70">
        <v>0.44410000679524636</v>
      </c>
      <c r="O6" s="70">
        <v>0.43977728172057584</v>
      </c>
      <c r="P6" s="1099">
        <v>0.44198721725154083</v>
      </c>
      <c r="Q6" s="790"/>
      <c r="R6" s="789"/>
      <c r="S6" s="789"/>
    </row>
    <row r="7" spans="1:19" ht="12.75" customHeight="1" x14ac:dyDescent="0.2">
      <c r="A7" s="25">
        <v>1990</v>
      </c>
      <c r="B7" s="70">
        <v>96.906239059874636</v>
      </c>
      <c r="C7" s="70">
        <v>95.379113781637045</v>
      </c>
      <c r="D7" s="1099">
        <v>96.161343876085709</v>
      </c>
      <c r="E7" s="70">
        <v>2.5259598666969345</v>
      </c>
      <c r="F7" s="70">
        <v>4.2808161199890264</v>
      </c>
      <c r="G7" s="1099">
        <v>3.3819367730746195</v>
      </c>
      <c r="H7" s="675" t="s">
        <v>37</v>
      </c>
      <c r="I7" s="675" t="s">
        <v>37</v>
      </c>
      <c r="J7" s="675" t="s">
        <v>37</v>
      </c>
      <c r="K7" s="675" t="s">
        <v>37</v>
      </c>
      <c r="L7" s="675" t="s">
        <v>37</v>
      </c>
      <c r="M7" s="675" t="s">
        <v>37</v>
      </c>
      <c r="N7" s="70">
        <v>0.5678010734290323</v>
      </c>
      <c r="O7" s="70">
        <v>0.34007009837404084</v>
      </c>
      <c r="P7" s="1099">
        <v>0.45671935083877135</v>
      </c>
      <c r="Q7" s="790"/>
      <c r="R7" s="789"/>
      <c r="S7" s="789"/>
    </row>
    <row r="8" spans="1:19" ht="12.75" customHeight="1" x14ac:dyDescent="0.2">
      <c r="A8" s="25">
        <v>1991</v>
      </c>
      <c r="B8" s="1099">
        <v>96.878941230367403</v>
      </c>
      <c r="C8" s="1099">
        <v>95.631474870577037</v>
      </c>
      <c r="D8" s="1099">
        <v>96.269076586784223</v>
      </c>
      <c r="E8" s="70">
        <v>2.6282251953379974</v>
      </c>
      <c r="F8" s="70">
        <v>3.9456597899246395</v>
      </c>
      <c r="G8" s="1099">
        <v>3.272296094058015</v>
      </c>
      <c r="H8" s="675" t="s">
        <v>37</v>
      </c>
      <c r="I8" s="675" t="s">
        <v>37</v>
      </c>
      <c r="J8" s="675" t="s">
        <v>37</v>
      </c>
      <c r="K8" s="675" t="s">
        <v>37</v>
      </c>
      <c r="L8" s="675" t="s">
        <v>37</v>
      </c>
      <c r="M8" s="675" t="s">
        <v>37</v>
      </c>
      <c r="N8" s="70">
        <v>0.49283357429477925</v>
      </c>
      <c r="O8" s="70">
        <v>0.42286533949805594</v>
      </c>
      <c r="P8" s="1099">
        <v>0.45862731915884553</v>
      </c>
      <c r="Q8" s="790"/>
      <c r="R8" s="789"/>
      <c r="S8" s="789"/>
    </row>
    <row r="9" spans="1:19" ht="12.75" customHeight="1" x14ac:dyDescent="0.2">
      <c r="A9" s="25">
        <v>1992</v>
      </c>
      <c r="B9" s="70">
        <v>97.081761463096186</v>
      </c>
      <c r="C9" s="70">
        <v>95.318699831390148</v>
      </c>
      <c r="D9" s="1099">
        <v>96.223326728580332</v>
      </c>
      <c r="E9" s="70">
        <v>2.0479323828149805</v>
      </c>
      <c r="F9" s="70">
        <v>3.8329534939562122</v>
      </c>
      <c r="G9" s="1099">
        <v>2.9170591881925154</v>
      </c>
      <c r="H9" s="675" t="s">
        <v>37</v>
      </c>
      <c r="I9" s="675" t="s">
        <v>37</v>
      </c>
      <c r="J9" s="675" t="s">
        <v>37</v>
      </c>
      <c r="K9" s="675" t="s">
        <v>37</v>
      </c>
      <c r="L9" s="675" t="s">
        <v>37</v>
      </c>
      <c r="M9" s="675" t="s">
        <v>37</v>
      </c>
      <c r="N9" s="70">
        <v>0.8703061540896222</v>
      </c>
      <c r="O9" s="70">
        <v>0.84834667465255054</v>
      </c>
      <c r="P9" s="1099">
        <v>0.85961408322741839</v>
      </c>
      <c r="Q9" s="790"/>
      <c r="R9" s="789"/>
      <c r="S9" s="789"/>
    </row>
    <row r="10" spans="1:19" ht="12.75" customHeight="1" x14ac:dyDescent="0.2">
      <c r="A10" s="25">
        <v>1993</v>
      </c>
      <c r="B10" s="70">
        <v>97.056527264611375</v>
      </c>
      <c r="C10" s="1099">
        <v>94.503424090324557</v>
      </c>
      <c r="D10" s="1099">
        <v>95.816662331409191</v>
      </c>
      <c r="E10" s="70">
        <v>2.0812243324568942</v>
      </c>
      <c r="F10" s="70">
        <v>4.395070824575285</v>
      </c>
      <c r="G10" s="1099">
        <v>3.2048989082754877</v>
      </c>
      <c r="H10" s="675" t="s">
        <v>37</v>
      </c>
      <c r="I10" s="675" t="s">
        <v>37</v>
      </c>
      <c r="J10" s="675" t="s">
        <v>37</v>
      </c>
      <c r="K10" s="675" t="s">
        <v>37</v>
      </c>
      <c r="L10" s="675" t="s">
        <v>37</v>
      </c>
      <c r="M10" s="675" t="s">
        <v>37</v>
      </c>
      <c r="N10" s="70">
        <v>0.86224840293185312</v>
      </c>
      <c r="O10" s="70">
        <v>1.1015050851000792</v>
      </c>
      <c r="P10" s="1099">
        <v>0.97843876031420041</v>
      </c>
      <c r="Q10" s="790"/>
      <c r="R10" s="789"/>
      <c r="S10" s="789"/>
    </row>
    <row r="11" spans="1:19" ht="12.75" customHeight="1" x14ac:dyDescent="0.2">
      <c r="A11" s="25">
        <v>1994</v>
      </c>
      <c r="B11" s="70">
        <v>95.294059481001952</v>
      </c>
      <c r="C11" s="70">
        <v>95.333519308482096</v>
      </c>
      <c r="D11" s="1099">
        <v>95.313316678110297</v>
      </c>
      <c r="E11" s="70">
        <v>3.4749825696149399</v>
      </c>
      <c r="F11" s="70">
        <v>3.7011501095768513</v>
      </c>
      <c r="G11" s="1099">
        <v>3.5853569218243813</v>
      </c>
      <c r="H11" s="675" t="s">
        <v>37</v>
      </c>
      <c r="I11" s="675" t="s">
        <v>37</v>
      </c>
      <c r="J11" s="675" t="s">
        <v>37</v>
      </c>
      <c r="K11" s="675" t="s">
        <v>37</v>
      </c>
      <c r="L11" s="675" t="s">
        <v>37</v>
      </c>
      <c r="M11" s="675" t="s">
        <v>37</v>
      </c>
      <c r="N11" s="70">
        <v>1.2309579493828453</v>
      </c>
      <c r="O11" s="70">
        <v>0.9653305819412985</v>
      </c>
      <c r="P11" s="1099">
        <v>1.1013264000657335</v>
      </c>
      <c r="Q11" s="790"/>
      <c r="R11" s="789"/>
      <c r="S11" s="789"/>
    </row>
    <row r="12" spans="1:19" ht="12.75" customHeight="1" x14ac:dyDescent="0.2">
      <c r="A12" s="25">
        <v>1995</v>
      </c>
      <c r="B12" s="70">
        <v>95.841408178863546</v>
      </c>
      <c r="C12" s="70">
        <v>93.661425989236903</v>
      </c>
      <c r="D12" s="1099">
        <v>94.777363599465119</v>
      </c>
      <c r="E12" s="70">
        <v>3.3201364643691709</v>
      </c>
      <c r="F12" s="70">
        <v>5.6817179194829013</v>
      </c>
      <c r="G12" s="1099">
        <v>4.4728192514462819</v>
      </c>
      <c r="H12" s="675" t="s">
        <v>37</v>
      </c>
      <c r="I12" s="675" t="s">
        <v>37</v>
      </c>
      <c r="J12" s="675" t="s">
        <v>37</v>
      </c>
      <c r="K12" s="675" t="s">
        <v>37</v>
      </c>
      <c r="L12" s="675" t="s">
        <v>37</v>
      </c>
      <c r="M12" s="675" t="s">
        <v>37</v>
      </c>
      <c r="N12" s="70">
        <v>0.83845535676745253</v>
      </c>
      <c r="O12" s="70">
        <v>0.65685609127971811</v>
      </c>
      <c r="P12" s="1099">
        <v>0.74981714908660979</v>
      </c>
      <c r="Q12" s="790"/>
      <c r="R12" s="789"/>
      <c r="S12" s="789"/>
    </row>
    <row r="13" spans="1:19" ht="12.75" customHeight="1" x14ac:dyDescent="0.2">
      <c r="A13" s="25">
        <v>1996</v>
      </c>
      <c r="B13" s="70">
        <v>95.490836689372799</v>
      </c>
      <c r="C13" s="70">
        <v>94.191057258597695</v>
      </c>
      <c r="D13" s="1099">
        <v>94.857353851351974</v>
      </c>
      <c r="E13" s="70">
        <v>3.7751750436233982</v>
      </c>
      <c r="F13" s="70">
        <v>5.2035696103585911</v>
      </c>
      <c r="G13" s="1099">
        <v>4.4713419643511934</v>
      </c>
      <c r="H13" s="675" t="s">
        <v>37</v>
      </c>
      <c r="I13" s="675" t="s">
        <v>37</v>
      </c>
      <c r="J13" s="675" t="s">
        <v>37</v>
      </c>
      <c r="K13" s="675" t="s">
        <v>37</v>
      </c>
      <c r="L13" s="675" t="s">
        <v>37</v>
      </c>
      <c r="M13" s="675" t="s">
        <v>37</v>
      </c>
      <c r="N13" s="70">
        <v>0.73398826700357322</v>
      </c>
      <c r="O13" s="70">
        <v>0.60537313104225288</v>
      </c>
      <c r="P13" s="1099">
        <v>0.6713041842953098</v>
      </c>
      <c r="Q13" s="790"/>
      <c r="R13" s="789"/>
      <c r="S13" s="789"/>
    </row>
    <row r="14" spans="1:19" ht="12.75" customHeight="1" x14ac:dyDescent="0.2">
      <c r="A14" s="25">
        <v>1997</v>
      </c>
      <c r="B14" s="70">
        <v>95.105733935758224</v>
      </c>
      <c r="C14" s="70">
        <v>94.80938623424953</v>
      </c>
      <c r="D14" s="1099">
        <v>94.960875537456559</v>
      </c>
      <c r="E14" s="70">
        <v>4.256427953438954</v>
      </c>
      <c r="F14" s="70">
        <v>4.7675166374828137</v>
      </c>
      <c r="G14" s="1099">
        <v>4.5062543829411901</v>
      </c>
      <c r="H14" s="675" t="s">
        <v>37</v>
      </c>
      <c r="I14" s="675" t="s">
        <v>37</v>
      </c>
      <c r="J14" s="675" t="s">
        <v>37</v>
      </c>
      <c r="K14" s="675" t="s">
        <v>37</v>
      </c>
      <c r="L14" s="675" t="s">
        <v>37</v>
      </c>
      <c r="M14" s="675" t="s">
        <v>37</v>
      </c>
      <c r="N14" s="70">
        <v>0.63783811080263919</v>
      </c>
      <c r="O14" s="70">
        <v>0.42309712826890283</v>
      </c>
      <c r="P14" s="1099">
        <v>0.53287007959970201</v>
      </c>
      <c r="Q14" s="790"/>
      <c r="R14" s="789"/>
      <c r="S14" s="789"/>
    </row>
    <row r="15" spans="1:19" ht="12.75" customHeight="1" x14ac:dyDescent="0.2">
      <c r="A15" s="25">
        <v>1998</v>
      </c>
      <c r="B15" s="70">
        <v>94.662976814932819</v>
      </c>
      <c r="C15" s="70">
        <v>94.694465769362381</v>
      </c>
      <c r="D15" s="1099">
        <v>94.678262979598756</v>
      </c>
      <c r="E15" s="70">
        <v>4.2597416562982309</v>
      </c>
      <c r="F15" s="70">
        <v>4.5479065425929992</v>
      </c>
      <c r="G15" s="1099">
        <v>4.3996299435537072</v>
      </c>
      <c r="H15" s="675" t="s">
        <v>37</v>
      </c>
      <c r="I15" s="675" t="s">
        <v>37</v>
      </c>
      <c r="J15" s="675" t="s">
        <v>37</v>
      </c>
      <c r="K15" s="675" t="s">
        <v>37</v>
      </c>
      <c r="L15" s="675" t="s">
        <v>37</v>
      </c>
      <c r="M15" s="675" t="s">
        <v>37</v>
      </c>
      <c r="N15" s="70">
        <v>1.0772815287687092</v>
      </c>
      <c r="O15" s="70">
        <v>0.75762768804445813</v>
      </c>
      <c r="P15" s="1099">
        <v>0.92210707684820692</v>
      </c>
      <c r="Q15" s="790"/>
      <c r="R15" s="789"/>
      <c r="S15" s="789"/>
    </row>
    <row r="16" spans="1:19" ht="12.75" customHeight="1" x14ac:dyDescent="0.2">
      <c r="A16" s="25">
        <v>1999</v>
      </c>
      <c r="B16" s="1101">
        <v>95.383752230847136</v>
      </c>
      <c r="C16" s="1101">
        <v>93.977168172646856</v>
      </c>
      <c r="D16" s="1101">
        <v>94.701160335559166</v>
      </c>
      <c r="E16" s="1102">
        <v>3.4702855990039487</v>
      </c>
      <c r="F16" s="70">
        <v>4.2429903310579471</v>
      </c>
      <c r="G16" s="1099">
        <v>3.8452663791969321</v>
      </c>
      <c r="H16" s="675" t="s">
        <v>37</v>
      </c>
      <c r="I16" s="675" t="s">
        <v>37</v>
      </c>
      <c r="J16" s="675" t="s">
        <v>37</v>
      </c>
      <c r="K16" s="675" t="s">
        <v>37</v>
      </c>
      <c r="L16" s="675" t="s">
        <v>37</v>
      </c>
      <c r="M16" s="675" t="s">
        <v>37</v>
      </c>
      <c r="N16" s="70">
        <v>1.1459621701492613</v>
      </c>
      <c r="O16" s="70">
        <v>1.7798414962948428</v>
      </c>
      <c r="P16" s="1099">
        <v>1.4535732852441838</v>
      </c>
      <c r="Q16" s="790"/>
      <c r="R16" s="789"/>
      <c r="S16" s="789"/>
    </row>
    <row r="17" spans="1:19" ht="12.75" customHeight="1" x14ac:dyDescent="0.2">
      <c r="A17" s="25" t="s">
        <v>97</v>
      </c>
      <c r="B17" s="70">
        <v>95.702289406360862</v>
      </c>
      <c r="C17" s="70">
        <v>94.099308645019804</v>
      </c>
      <c r="D17" s="1099">
        <v>94.890312751561225</v>
      </c>
      <c r="E17" s="70">
        <v>3.3770495669583713</v>
      </c>
      <c r="F17" s="70">
        <v>4.2846097270376866</v>
      </c>
      <c r="G17" s="1099">
        <v>3.8367666643701859</v>
      </c>
      <c r="H17" s="675" t="s">
        <v>37</v>
      </c>
      <c r="I17" s="675" t="s">
        <v>37</v>
      </c>
      <c r="J17" s="675" t="s">
        <v>37</v>
      </c>
      <c r="K17" s="675" t="s">
        <v>37</v>
      </c>
      <c r="L17" s="675" t="s">
        <v>37</v>
      </c>
      <c r="M17" s="675" t="s">
        <v>37</v>
      </c>
      <c r="N17" s="70">
        <v>0.92066102668075767</v>
      </c>
      <c r="O17" s="70">
        <v>1.6160816279424093</v>
      </c>
      <c r="P17" s="1099">
        <v>1.2729205840686046</v>
      </c>
      <c r="Q17" s="790"/>
      <c r="R17" s="789"/>
      <c r="S17" s="789"/>
    </row>
    <row r="18" spans="1:19" ht="12.75" customHeight="1" x14ac:dyDescent="0.2">
      <c r="A18" s="25" t="s">
        <v>98</v>
      </c>
      <c r="B18" s="70">
        <v>95.590866842540535</v>
      </c>
      <c r="C18" s="70">
        <v>93.85879075841828</v>
      </c>
      <c r="D18" s="1099">
        <v>94.717349134210593</v>
      </c>
      <c r="E18" s="70">
        <v>3.7119631860707605</v>
      </c>
      <c r="F18" s="70">
        <v>5.4128940725027848</v>
      </c>
      <c r="G18" s="1099">
        <v>4.5697738004915847</v>
      </c>
      <c r="H18" s="675" t="s">
        <v>37</v>
      </c>
      <c r="I18" s="675" t="s">
        <v>37</v>
      </c>
      <c r="J18" s="675" t="s">
        <v>37</v>
      </c>
      <c r="K18" s="675" t="s">
        <v>37</v>
      </c>
      <c r="L18" s="675" t="s">
        <v>37</v>
      </c>
      <c r="M18" s="675" t="s">
        <v>37</v>
      </c>
      <c r="N18" s="70">
        <v>0.69716997138859793</v>
      </c>
      <c r="O18" s="70">
        <v>0.72831516907883942</v>
      </c>
      <c r="P18" s="1099">
        <v>0.71287706529820372</v>
      </c>
      <c r="Q18" s="790"/>
      <c r="R18" s="789"/>
      <c r="S18" s="789"/>
    </row>
    <row r="19" spans="1:19" ht="12.75" customHeight="1" x14ac:dyDescent="0.2">
      <c r="A19" s="25">
        <v>2001</v>
      </c>
      <c r="B19" s="70">
        <v>95.061387039704059</v>
      </c>
      <c r="C19" s="70">
        <v>93.542275788719024</v>
      </c>
      <c r="D19" s="1099">
        <v>94.325911806286584</v>
      </c>
      <c r="E19" s="70">
        <v>3.6987033639713287</v>
      </c>
      <c r="F19" s="70">
        <v>5.0520687989270741</v>
      </c>
      <c r="G19" s="1099">
        <v>4.3541891771089274</v>
      </c>
      <c r="H19" s="675" t="s">
        <v>37</v>
      </c>
      <c r="I19" s="675" t="s">
        <v>37</v>
      </c>
      <c r="J19" s="675" t="s">
        <v>37</v>
      </c>
      <c r="K19" s="675" t="s">
        <v>37</v>
      </c>
      <c r="L19" s="675" t="s">
        <v>37</v>
      </c>
      <c r="M19" s="675" t="s">
        <v>37</v>
      </c>
      <c r="N19" s="70">
        <v>1.2399095963245812</v>
      </c>
      <c r="O19" s="70">
        <v>1.405655412353495</v>
      </c>
      <c r="P19" s="1099">
        <v>1.3198990166039539</v>
      </c>
      <c r="Q19" s="790"/>
      <c r="R19" s="789"/>
      <c r="S19" s="789"/>
    </row>
    <row r="20" spans="1:19" ht="12.75" customHeight="1" x14ac:dyDescent="0.2">
      <c r="A20" s="25">
        <v>2002</v>
      </c>
      <c r="B20" s="70">
        <v>94.924723627588918</v>
      </c>
      <c r="C20" s="70">
        <v>93.743689030251346</v>
      </c>
      <c r="D20" s="1099">
        <v>94.353499695208114</v>
      </c>
      <c r="E20" s="70">
        <v>3.9541263237635396</v>
      </c>
      <c r="F20" s="70">
        <v>5.1634969201938201</v>
      </c>
      <c r="G20" s="1099">
        <v>4.5392831668530036</v>
      </c>
      <c r="H20" s="675" t="s">
        <v>37</v>
      </c>
      <c r="I20" s="675" t="s">
        <v>37</v>
      </c>
      <c r="J20" s="675" t="s">
        <v>37</v>
      </c>
      <c r="K20" s="675" t="s">
        <v>37</v>
      </c>
      <c r="L20" s="675" t="s">
        <v>37</v>
      </c>
      <c r="M20" s="675" t="s">
        <v>37</v>
      </c>
      <c r="N20" s="70">
        <v>1.1211500486475652</v>
      </c>
      <c r="O20" s="70">
        <v>1.0928140495554974</v>
      </c>
      <c r="P20" s="1099">
        <v>1.1072171379400233</v>
      </c>
      <c r="Q20" s="790"/>
      <c r="R20" s="789"/>
      <c r="S20" s="789"/>
    </row>
    <row r="21" spans="1:19" ht="12.75" customHeight="1" x14ac:dyDescent="0.2">
      <c r="A21" s="25">
        <v>2003</v>
      </c>
      <c r="B21" s="70">
        <v>95.020367031753295</v>
      </c>
      <c r="C21" s="70">
        <v>93.227234184774503</v>
      </c>
      <c r="D21" s="1099">
        <v>94.142647015012301</v>
      </c>
      <c r="E21" s="70">
        <v>3.6889333378794111</v>
      </c>
      <c r="F21" s="70">
        <v>5.4418416265491887</v>
      </c>
      <c r="G21" s="1099">
        <v>4.5469638485962172</v>
      </c>
      <c r="H21" s="675" t="s">
        <v>37</v>
      </c>
      <c r="I21" s="675" t="s">
        <v>37</v>
      </c>
      <c r="J21" s="675" t="s">
        <v>37</v>
      </c>
      <c r="K21" s="675" t="s">
        <v>37</v>
      </c>
      <c r="L21" s="675" t="s">
        <v>37</v>
      </c>
      <c r="M21" s="675" t="s">
        <v>37</v>
      </c>
      <c r="N21" s="70">
        <v>1.2906996303671259</v>
      </c>
      <c r="O21" s="70">
        <v>1.330924188675779</v>
      </c>
      <c r="P21" s="1099">
        <v>1.3103891363908726</v>
      </c>
      <c r="Q21" s="790"/>
      <c r="R21" s="789"/>
      <c r="S21" s="789"/>
    </row>
    <row r="22" spans="1:19" ht="12.75" customHeight="1" x14ac:dyDescent="0.2">
      <c r="A22" s="25">
        <v>2004</v>
      </c>
      <c r="B22" s="70">
        <v>95.433718568326995</v>
      </c>
      <c r="C22" s="70">
        <v>95.712976522211576</v>
      </c>
      <c r="D22" s="1099">
        <v>95.569907314856863</v>
      </c>
      <c r="E22" s="70">
        <v>2.3671895854023566</v>
      </c>
      <c r="F22" s="70">
        <v>3.0517853254819842</v>
      </c>
      <c r="G22" s="1099">
        <v>2.6985517007421307</v>
      </c>
      <c r="H22" s="675" t="s">
        <v>37</v>
      </c>
      <c r="I22" s="675" t="s">
        <v>37</v>
      </c>
      <c r="J22" s="675" t="s">
        <v>37</v>
      </c>
      <c r="K22" s="675" t="s">
        <v>37</v>
      </c>
      <c r="L22" s="675" t="s">
        <v>37</v>
      </c>
      <c r="M22" s="675" t="s">
        <v>37</v>
      </c>
      <c r="N22" s="70">
        <v>2.1990918462707221</v>
      </c>
      <c r="O22" s="70">
        <v>1.2352381523066507</v>
      </c>
      <c r="P22" s="1099">
        <v>1.7315409843992431</v>
      </c>
      <c r="Q22" s="790"/>
      <c r="R22" s="789"/>
      <c r="S22" s="789"/>
    </row>
    <row r="23" spans="1:19" ht="12.75" customHeight="1" x14ac:dyDescent="0.2">
      <c r="A23" s="25">
        <v>2005</v>
      </c>
      <c r="B23" s="70">
        <v>95.24792510568733</v>
      </c>
      <c r="C23" s="70">
        <v>94.912722911078077</v>
      </c>
      <c r="D23" s="1099">
        <v>95.08680192591757</v>
      </c>
      <c r="E23" s="70">
        <v>2.3728479369616204</v>
      </c>
      <c r="F23" s="70">
        <v>3.4020994551009092</v>
      </c>
      <c r="G23" s="1099">
        <v>2.8720892042376356</v>
      </c>
      <c r="H23" s="675" t="s">
        <v>37</v>
      </c>
      <c r="I23" s="675" t="s">
        <v>37</v>
      </c>
      <c r="J23" s="675" t="s">
        <v>37</v>
      </c>
      <c r="K23" s="675" t="s">
        <v>37</v>
      </c>
      <c r="L23" s="675" t="s">
        <v>37</v>
      </c>
      <c r="M23" s="675" t="s">
        <v>37</v>
      </c>
      <c r="N23" s="70">
        <v>2.3792269573511211</v>
      </c>
      <c r="O23" s="70">
        <v>1.6851776338206892</v>
      </c>
      <c r="P23" s="1099">
        <v>2.0411088698464961</v>
      </c>
      <c r="Q23" s="790"/>
      <c r="R23" s="789"/>
      <c r="S23" s="789"/>
    </row>
    <row r="24" spans="1:19" ht="12.75" customHeight="1" x14ac:dyDescent="0.2">
      <c r="A24" s="25">
        <v>2006</v>
      </c>
      <c r="B24" s="70">
        <v>95.743668442792867</v>
      </c>
      <c r="C24" s="70">
        <v>94.895088789127854</v>
      </c>
      <c r="D24" s="1099">
        <v>95.313292298797052</v>
      </c>
      <c r="E24" s="70">
        <v>1.8401686586122461</v>
      </c>
      <c r="F24" s="70">
        <v>3.5466574613486839</v>
      </c>
      <c r="G24" s="1099">
        <v>2.6704277267953835</v>
      </c>
      <c r="H24" s="675" t="s">
        <v>37</v>
      </c>
      <c r="I24" s="675" t="s">
        <v>37</v>
      </c>
      <c r="J24" s="675" t="s">
        <v>37</v>
      </c>
      <c r="K24" s="675" t="s">
        <v>37</v>
      </c>
      <c r="L24" s="675" t="s">
        <v>37</v>
      </c>
      <c r="M24" s="675" t="s">
        <v>37</v>
      </c>
      <c r="N24" s="70">
        <v>2.4161628985948207</v>
      </c>
      <c r="O24" s="70">
        <v>1.5582537495232398</v>
      </c>
      <c r="P24" s="1099">
        <v>2.0162799744074302</v>
      </c>
      <c r="Q24" s="790"/>
      <c r="R24" s="789"/>
      <c r="S24" s="789"/>
    </row>
    <row r="25" spans="1:19" ht="12.75" customHeight="1" x14ac:dyDescent="0.2">
      <c r="A25" s="25">
        <v>2007</v>
      </c>
      <c r="B25" s="70">
        <v>96.2805341314873</v>
      </c>
      <c r="C25" s="70">
        <v>94.756838067643727</v>
      </c>
      <c r="D25" s="1099">
        <v>95.549319442844762</v>
      </c>
      <c r="E25" s="70">
        <v>2.2020605677232274</v>
      </c>
      <c r="F25" s="70">
        <v>3.9023441058926469</v>
      </c>
      <c r="G25" s="1099">
        <v>3.0209493484027203</v>
      </c>
      <c r="H25" s="675" t="s">
        <v>37</v>
      </c>
      <c r="I25" s="675" t="s">
        <v>37</v>
      </c>
      <c r="J25" s="675" t="s">
        <v>37</v>
      </c>
      <c r="K25" s="675" t="s">
        <v>37</v>
      </c>
      <c r="L25" s="675" t="s">
        <v>37</v>
      </c>
      <c r="M25" s="675" t="s">
        <v>37</v>
      </c>
      <c r="N25" s="70">
        <v>1.5174053007899302</v>
      </c>
      <c r="O25" s="70">
        <v>1.3408178264636239</v>
      </c>
      <c r="P25" s="1099">
        <v>1.4297312087515306</v>
      </c>
      <c r="Q25" s="790"/>
      <c r="R25" s="789"/>
      <c r="S25" s="789"/>
    </row>
    <row r="26" spans="1:19" ht="12.75" customHeight="1" x14ac:dyDescent="0.2">
      <c r="A26" s="25">
        <v>2008</v>
      </c>
      <c r="B26" s="70">
        <v>96.719408611858213</v>
      </c>
      <c r="C26" s="70">
        <v>95.543491525216325</v>
      </c>
      <c r="D26" s="1099">
        <v>96.133693219807611</v>
      </c>
      <c r="E26" s="70">
        <v>2.5829810387142071</v>
      </c>
      <c r="F26" s="70">
        <v>3.7811130548168128</v>
      </c>
      <c r="G26" s="1099">
        <v>3.1600328045219737</v>
      </c>
      <c r="H26" s="675" t="s">
        <v>37</v>
      </c>
      <c r="I26" s="675" t="s">
        <v>37</v>
      </c>
      <c r="J26" s="675" t="s">
        <v>37</v>
      </c>
      <c r="K26" s="675" t="s">
        <v>37</v>
      </c>
      <c r="L26" s="675" t="s">
        <v>37</v>
      </c>
      <c r="M26" s="675" t="s">
        <v>37</v>
      </c>
      <c r="N26" s="70">
        <v>0.69761034942755118</v>
      </c>
      <c r="O26" s="70">
        <v>0.67539541996742813</v>
      </c>
      <c r="P26" s="1099">
        <v>0.70627397566998718</v>
      </c>
      <c r="Q26" s="790"/>
      <c r="R26" s="789"/>
      <c r="S26" s="789"/>
    </row>
    <row r="27" spans="1:19" ht="12.75" customHeight="1" x14ac:dyDescent="0.2">
      <c r="A27" s="25">
        <v>2009</v>
      </c>
      <c r="B27" s="70">
        <v>96.174053068542051</v>
      </c>
      <c r="C27" s="70">
        <v>95.614430368451409</v>
      </c>
      <c r="D27" s="1099">
        <v>95.904050961471512</v>
      </c>
      <c r="E27" s="70">
        <v>2.9845416587035412</v>
      </c>
      <c r="F27" s="70">
        <v>3.5649095746829245</v>
      </c>
      <c r="G27" s="1099">
        <v>3.2653063247627299</v>
      </c>
      <c r="H27" s="675" t="s">
        <v>37</v>
      </c>
      <c r="I27" s="675" t="s">
        <v>37</v>
      </c>
      <c r="J27" s="675" t="s">
        <v>37</v>
      </c>
      <c r="K27" s="675" t="s">
        <v>37</v>
      </c>
      <c r="L27" s="675" t="s">
        <v>37</v>
      </c>
      <c r="M27" s="675" t="s">
        <v>37</v>
      </c>
      <c r="N27" s="70">
        <v>0.84140527275380406</v>
      </c>
      <c r="O27" s="70">
        <v>0.82066005686527943</v>
      </c>
      <c r="P27" s="1099">
        <v>0.83064271376685972</v>
      </c>
      <c r="Q27" s="790"/>
      <c r="R27" s="789"/>
      <c r="S27" s="789"/>
    </row>
    <row r="28" spans="1:19" ht="12.75" customHeight="1" x14ac:dyDescent="0.2">
      <c r="A28" s="25">
        <v>2010</v>
      </c>
      <c r="B28" s="70">
        <v>97.271709681099992</v>
      </c>
      <c r="C28" s="70">
        <v>95.764385463146269</v>
      </c>
      <c r="D28" s="1099">
        <v>96.541660307628234</v>
      </c>
      <c r="E28" s="70">
        <v>2.3412903159065821</v>
      </c>
      <c r="F28" s="70">
        <v>3.5824545693163028</v>
      </c>
      <c r="G28" s="1099">
        <v>2.9423510588153889</v>
      </c>
      <c r="H28" s="675" t="s">
        <v>37</v>
      </c>
      <c r="I28" s="675" t="s">
        <v>37</v>
      </c>
      <c r="J28" s="675" t="s">
        <v>37</v>
      </c>
      <c r="K28" s="675" t="s">
        <v>37</v>
      </c>
      <c r="L28" s="675" t="s">
        <v>37</v>
      </c>
      <c r="M28" s="675" t="s">
        <v>37</v>
      </c>
      <c r="N28" s="70">
        <v>0.38700000299338189</v>
      </c>
      <c r="O28" s="70">
        <v>0.65315996753844263</v>
      </c>
      <c r="P28" s="1099">
        <v>0.51598863355532343</v>
      </c>
      <c r="Q28" s="790"/>
      <c r="R28" s="789"/>
      <c r="S28" s="789"/>
    </row>
    <row r="29" spans="1:19" ht="12.75" customHeight="1" x14ac:dyDescent="0.2">
      <c r="A29" s="25">
        <v>2011</v>
      </c>
      <c r="B29" s="70">
        <v>96.403142257052068</v>
      </c>
      <c r="C29" s="70">
        <v>95.746679976042827</v>
      </c>
      <c r="D29" s="1099">
        <v>96.091774874289726</v>
      </c>
      <c r="E29" s="70">
        <v>2.8150238653432837</v>
      </c>
      <c r="F29" s="70">
        <v>3.2126068991575134</v>
      </c>
      <c r="G29" s="1099">
        <v>3.0026446321276179</v>
      </c>
      <c r="H29" s="675" t="s">
        <v>37</v>
      </c>
      <c r="I29" s="675" t="s">
        <v>37</v>
      </c>
      <c r="J29" s="675" t="s">
        <v>37</v>
      </c>
      <c r="K29" s="675" t="s">
        <v>37</v>
      </c>
      <c r="L29" s="675" t="s">
        <v>37</v>
      </c>
      <c r="M29" s="675" t="s">
        <v>37</v>
      </c>
      <c r="N29" s="70">
        <v>0.7818338776043573</v>
      </c>
      <c r="O29" s="70">
        <v>1.0407131247989825</v>
      </c>
      <c r="P29" s="1099">
        <v>0.90558049358222448</v>
      </c>
      <c r="Q29" s="736"/>
      <c r="R29" s="795"/>
      <c r="S29" s="789"/>
    </row>
    <row r="30" spans="1:19" ht="12.75" customHeight="1" x14ac:dyDescent="0.2">
      <c r="A30" s="25" t="s">
        <v>89</v>
      </c>
      <c r="B30" s="70">
        <v>96.37371369548346</v>
      </c>
      <c r="C30" s="70">
        <v>97.197951120972021</v>
      </c>
      <c r="D30" s="1099">
        <v>96.778042695344936</v>
      </c>
      <c r="E30" s="70">
        <v>2.52141507490908</v>
      </c>
      <c r="F30" s="70">
        <v>2.0333427282247389</v>
      </c>
      <c r="G30" s="1099">
        <v>2.2815800205076573</v>
      </c>
      <c r="H30" s="675" t="s">
        <v>37</v>
      </c>
      <c r="I30" s="675" t="s">
        <v>37</v>
      </c>
      <c r="J30" s="675" t="s">
        <v>37</v>
      </c>
      <c r="K30" s="675" t="s">
        <v>37</v>
      </c>
      <c r="L30" s="675" t="s">
        <v>37</v>
      </c>
      <c r="M30" s="675" t="s">
        <v>37</v>
      </c>
      <c r="N30" s="70">
        <v>1.1048712296072156</v>
      </c>
      <c r="O30" s="70">
        <v>0.76870615080361515</v>
      </c>
      <c r="P30" s="1099">
        <v>0.94037728414637334</v>
      </c>
      <c r="Q30" s="790"/>
      <c r="R30" s="789"/>
      <c r="S30" s="789"/>
    </row>
    <row r="31" spans="1:19" ht="12.75" customHeight="1" x14ac:dyDescent="0.2">
      <c r="A31" s="27" t="s">
        <v>90</v>
      </c>
      <c r="B31" s="70">
        <v>92.972390528035902</v>
      </c>
      <c r="C31" s="70">
        <v>92.345327771231197</v>
      </c>
      <c r="D31" s="1100">
        <v>92.66166562996159</v>
      </c>
      <c r="E31" s="70">
        <v>2.1898474084480757</v>
      </c>
      <c r="F31" s="70">
        <v>3.3053449868954985</v>
      </c>
      <c r="G31" s="1100">
        <v>2.7294182987197901</v>
      </c>
      <c r="H31" s="70">
        <v>1.4787554237108143</v>
      </c>
      <c r="I31" s="70">
        <v>2.3374999176429054</v>
      </c>
      <c r="J31" s="1100">
        <v>1.8945996296568994</v>
      </c>
      <c r="K31" s="70">
        <v>0.7435492186600019</v>
      </c>
      <c r="L31" s="70">
        <v>1.1427323604173087</v>
      </c>
      <c r="M31" s="1100">
        <v>0.93672599590371508</v>
      </c>
      <c r="N31" s="70">
        <v>4.8377620635158207</v>
      </c>
      <c r="O31" s="70">
        <v>4.349327241872369</v>
      </c>
      <c r="P31" s="1100">
        <v>4.6089160713209099</v>
      </c>
      <c r="R31" s="746"/>
    </row>
    <row r="32" spans="1:19" ht="12.75" customHeight="1" x14ac:dyDescent="0.2">
      <c r="A32" s="135">
        <v>2013</v>
      </c>
      <c r="B32" s="70">
        <v>96.642006317990663</v>
      </c>
      <c r="C32" s="70">
        <v>95.152956840755792</v>
      </c>
      <c r="D32" s="1100">
        <v>95.920458283025198</v>
      </c>
      <c r="E32" s="70">
        <v>2.5486635204459205</v>
      </c>
      <c r="F32" s="70">
        <v>4.0443328119844821</v>
      </c>
      <c r="G32" s="1100">
        <v>3.2773656655113537</v>
      </c>
      <c r="H32" s="70">
        <v>2.1335697679805867</v>
      </c>
      <c r="I32" s="70">
        <v>3.1660254311486571</v>
      </c>
      <c r="J32" s="1100">
        <v>2.64082115482557</v>
      </c>
      <c r="K32" s="70">
        <v>1.2771620349988959</v>
      </c>
      <c r="L32" s="70">
        <v>1.358304001055108</v>
      </c>
      <c r="M32" s="1100">
        <v>1.3100602008529763</v>
      </c>
      <c r="N32" s="70">
        <v>0.80933016156369797</v>
      </c>
      <c r="O32" s="70">
        <v>0.80271034726054435</v>
      </c>
      <c r="P32" s="1100">
        <v>0.80217605146447235</v>
      </c>
      <c r="R32" s="746"/>
    </row>
    <row r="33" spans="1:18" ht="12.75" customHeight="1" x14ac:dyDescent="0.2">
      <c r="A33" s="135">
        <v>2014</v>
      </c>
      <c r="B33" s="70">
        <v>96.148603176169999</v>
      </c>
      <c r="C33" s="70">
        <v>94.810063658423502</v>
      </c>
      <c r="D33" s="1100">
        <v>95.511570399427683</v>
      </c>
      <c r="E33" s="70">
        <v>3.06120464136592</v>
      </c>
      <c r="F33" s="70">
        <v>4.8090936571265601</v>
      </c>
      <c r="G33" s="1100">
        <v>3.8974428533795473</v>
      </c>
      <c r="H33" s="70">
        <v>2.4282786346802498</v>
      </c>
      <c r="I33" s="70">
        <v>3.4837476142495096</v>
      </c>
      <c r="J33" s="1100">
        <v>2.9319509878611374</v>
      </c>
      <c r="K33" s="70">
        <v>1.2153185886117599</v>
      </c>
      <c r="L33" s="70">
        <v>1.50664345159504</v>
      </c>
      <c r="M33" s="1100">
        <v>1.3531238131232532</v>
      </c>
      <c r="N33" s="70">
        <v>0.79019218246410194</v>
      </c>
      <c r="O33" s="70">
        <v>0.38084268444991498</v>
      </c>
      <c r="P33" s="1100">
        <v>0.59098674719370792</v>
      </c>
      <c r="R33" s="746"/>
    </row>
    <row r="34" spans="1:18" ht="12.75" customHeight="1" x14ac:dyDescent="0.2">
      <c r="A34" s="135">
        <v>2015</v>
      </c>
      <c r="B34" s="70">
        <v>96.722866478087298</v>
      </c>
      <c r="C34" s="70">
        <v>95.694123319187298</v>
      </c>
      <c r="D34" s="1100">
        <v>96.184353537812711</v>
      </c>
      <c r="E34" s="70">
        <v>2.3658850260384501</v>
      </c>
      <c r="F34" s="70">
        <v>3.5757288135818799</v>
      </c>
      <c r="G34" s="1100">
        <v>2.9764946640480692</v>
      </c>
      <c r="H34" s="70">
        <v>1.7693490022016998</v>
      </c>
      <c r="I34" s="70">
        <v>2.6577487461896401</v>
      </c>
      <c r="J34" s="1100">
        <v>2.2081049108479371</v>
      </c>
      <c r="K34" s="70">
        <v>0.77765127184093097</v>
      </c>
      <c r="L34" s="70">
        <v>0.97224464878463401</v>
      </c>
      <c r="M34" s="1100">
        <v>0.8873744702540286</v>
      </c>
      <c r="N34" s="70">
        <v>0.91124849587426904</v>
      </c>
      <c r="O34" s="70">
        <v>0.73014786723083203</v>
      </c>
      <c r="P34" s="1100">
        <v>0.83915179813907459</v>
      </c>
      <c r="R34" s="746"/>
    </row>
    <row r="35" spans="1:18" s="618" customFormat="1" ht="12.75" customHeight="1" x14ac:dyDescent="0.2">
      <c r="A35" s="135">
        <v>2016</v>
      </c>
      <c r="B35" s="70">
        <v>96.614305721372801</v>
      </c>
      <c r="C35" s="70">
        <v>95.9119153110166</v>
      </c>
      <c r="D35" s="1100">
        <v>95.908322999999996</v>
      </c>
      <c r="E35" s="70">
        <v>2.28515068632269</v>
      </c>
      <c r="F35" s="70">
        <v>3.4949188844024195</v>
      </c>
      <c r="G35" s="1100">
        <v>3.1690449247900148</v>
      </c>
      <c r="H35" s="70">
        <v>1.4924891038584001</v>
      </c>
      <c r="I35" s="70">
        <v>2.5585301755864398</v>
      </c>
      <c r="J35" s="1100">
        <v>2.2030472026351675</v>
      </c>
      <c r="K35" s="70">
        <v>0.641493430036154</v>
      </c>
      <c r="L35" s="70">
        <v>1.23146755246373</v>
      </c>
      <c r="M35" s="1100">
        <v>1.004842029262387</v>
      </c>
      <c r="N35" s="70">
        <v>1.1005435923045099</v>
      </c>
      <c r="O35" s="70">
        <v>0.59316580458096002</v>
      </c>
      <c r="P35" s="1100">
        <v>0.9226324970087334</v>
      </c>
      <c r="R35" s="746"/>
    </row>
    <row r="36" spans="1:18" ht="12.75" customHeight="1" x14ac:dyDescent="0.2">
      <c r="A36" s="135">
        <v>2017</v>
      </c>
      <c r="B36" s="70">
        <v>96.434466820732894</v>
      </c>
      <c r="C36" s="70">
        <v>94.699286442405693</v>
      </c>
      <c r="D36" s="1100">
        <v>95.476812540822991</v>
      </c>
      <c r="E36" s="70">
        <v>2.60812149224166</v>
      </c>
      <c r="F36" s="70">
        <v>4.5531770302412502</v>
      </c>
      <c r="G36" s="1100">
        <v>3.6577400391900716</v>
      </c>
      <c r="H36" s="70">
        <v>2.07989435457247</v>
      </c>
      <c r="I36" s="70">
        <v>3.4318722392116898</v>
      </c>
      <c r="J36" s="1100">
        <v>2.8249510124101893</v>
      </c>
      <c r="K36" s="70">
        <v>1.0564542753384001</v>
      </c>
      <c r="L36" s="70">
        <v>1.39313625552158</v>
      </c>
      <c r="M36" s="1100">
        <v>1.2900065316786413</v>
      </c>
      <c r="N36" s="70">
        <v>0.95741168702542101</v>
      </c>
      <c r="O36" s="70">
        <v>0.74753652735304099</v>
      </c>
      <c r="P36" s="1100">
        <v>0.86544741998693664</v>
      </c>
      <c r="R36" s="746"/>
    </row>
    <row r="37" spans="1:18" s="933" customFormat="1" ht="12.75" customHeight="1" x14ac:dyDescent="0.2">
      <c r="A37" s="135">
        <v>2018</v>
      </c>
      <c r="B37" s="70">
        <v>95.170625508672615</v>
      </c>
      <c r="C37" s="70">
        <v>95.486053911730934</v>
      </c>
      <c r="D37" s="1100">
        <v>95.215260491306566</v>
      </c>
      <c r="E37" s="70">
        <v>3.5537054104580958</v>
      </c>
      <c r="F37" s="70">
        <v>3.7243125533337835</v>
      </c>
      <c r="G37" s="1100">
        <v>3.6550238230010197</v>
      </c>
      <c r="H37" s="70">
        <v>2.6801523275539059</v>
      </c>
      <c r="I37" s="70">
        <v>2.7653227505435254</v>
      </c>
      <c r="J37" s="1100">
        <v>2.7640549512221058</v>
      </c>
      <c r="K37" s="70">
        <v>1.4776790593724605</v>
      </c>
      <c r="L37" s="70">
        <v>1.0925276336026464</v>
      </c>
      <c r="M37" s="1100">
        <v>1.354698683502636</v>
      </c>
      <c r="N37" s="70">
        <v>1.2756690808689668</v>
      </c>
      <c r="O37" s="70">
        <v>0.7896335349354463</v>
      </c>
      <c r="P37" s="1100">
        <v>1.1297156856916502</v>
      </c>
      <c r="R37" s="746"/>
    </row>
    <row r="38" spans="1:18" ht="6" customHeight="1" x14ac:dyDescent="0.2">
      <c r="A38" s="169"/>
      <c r="B38" s="159"/>
      <c r="C38" s="160"/>
      <c r="D38" s="207"/>
      <c r="E38" s="159"/>
      <c r="F38" s="160"/>
      <c r="G38" s="207"/>
      <c r="H38" s="159"/>
      <c r="I38" s="160"/>
      <c r="J38" s="207"/>
      <c r="K38" s="159"/>
      <c r="L38" s="160"/>
      <c r="M38" s="207"/>
      <c r="N38" s="159"/>
      <c r="O38" s="159"/>
      <c r="P38" s="205"/>
    </row>
    <row r="39" spans="1:18" ht="56.25" customHeight="1" x14ac:dyDescent="0.2">
      <c r="A39" s="1388" t="s">
        <v>295</v>
      </c>
      <c r="B39" s="1388"/>
      <c r="C39" s="1388"/>
      <c r="D39" s="1388"/>
      <c r="E39" s="1388"/>
      <c r="F39" s="1388"/>
      <c r="G39" s="1388"/>
      <c r="H39" s="1388"/>
      <c r="I39" s="1388"/>
      <c r="J39" s="1388"/>
      <c r="K39" s="1388"/>
      <c r="L39" s="1388"/>
      <c r="M39" s="1388"/>
      <c r="N39" s="1388"/>
      <c r="O39" s="1388"/>
      <c r="P39" s="1388"/>
    </row>
    <row r="40" spans="1:18" s="37" customFormat="1" ht="6" customHeight="1" x14ac:dyDescent="0.25">
      <c r="A40" s="85" t="s">
        <v>39</v>
      </c>
      <c r="B40" s="66"/>
      <c r="C40" s="66"/>
      <c r="D40" s="557"/>
      <c r="E40" s="66"/>
      <c r="F40" s="66"/>
      <c r="G40" s="557"/>
      <c r="H40" s="66"/>
      <c r="I40" s="66"/>
      <c r="J40" s="557"/>
      <c r="K40" s="66"/>
      <c r="L40" s="66"/>
      <c r="M40" s="557"/>
      <c r="N40" s="66"/>
      <c r="O40" s="86"/>
      <c r="P40" s="86"/>
    </row>
    <row r="41" spans="1:18" s="37" customFormat="1" ht="12.75" customHeight="1" x14ac:dyDescent="0.25">
      <c r="A41" s="1331" t="s">
        <v>194</v>
      </c>
      <c r="B41" s="1331"/>
      <c r="C41" s="1331"/>
      <c r="D41" s="1331"/>
      <c r="E41" s="1331"/>
      <c r="F41" s="1331"/>
      <c r="G41" s="1331"/>
      <c r="H41" s="1331"/>
      <c r="I41" s="1331"/>
      <c r="J41" s="1331"/>
      <c r="K41" s="1331"/>
      <c r="L41" s="1331"/>
      <c r="M41" s="1331"/>
      <c r="N41" s="1331"/>
      <c r="O41" s="1331"/>
      <c r="P41" s="1331"/>
    </row>
    <row r="42" spans="1:18" x14ac:dyDescent="0.2">
      <c r="A42" s="28"/>
      <c r="C42" s="109"/>
      <c r="D42" s="559"/>
      <c r="F42" s="109"/>
      <c r="G42" s="559"/>
      <c r="I42" s="109"/>
      <c r="J42" s="559"/>
      <c r="L42" s="109"/>
      <c r="M42" s="559"/>
    </row>
    <row r="43" spans="1:18" x14ac:dyDescent="0.2">
      <c r="C43" s="109"/>
      <c r="D43" s="559"/>
      <c r="F43" s="109"/>
      <c r="G43" s="559"/>
      <c r="H43" s="809"/>
      <c r="I43" s="809"/>
      <c r="J43" s="809"/>
      <c r="K43" s="808"/>
      <c r="L43" s="109"/>
      <c r="M43" s="559"/>
    </row>
    <row r="44" spans="1:18" x14ac:dyDescent="0.2">
      <c r="I44" s="734"/>
      <c r="K44" s="734"/>
      <c r="M44" s="734"/>
    </row>
    <row r="45" spans="1:18" x14ac:dyDescent="0.2">
      <c r="I45" s="734"/>
      <c r="K45" s="734"/>
      <c r="M45" s="734"/>
    </row>
    <row r="46" spans="1:18" x14ac:dyDescent="0.2">
      <c r="I46" s="734"/>
      <c r="K46" s="734"/>
      <c r="M46" s="734"/>
    </row>
    <row r="47" spans="1:18" x14ac:dyDescent="0.2">
      <c r="I47" s="734"/>
      <c r="K47" s="734"/>
      <c r="M47" s="734"/>
    </row>
    <row r="48" spans="1:18" x14ac:dyDescent="0.2">
      <c r="I48" s="734"/>
      <c r="K48" s="734"/>
      <c r="M48" s="734"/>
    </row>
    <row r="49" spans="9:11" x14ac:dyDescent="0.2">
      <c r="I49" s="734"/>
      <c r="K49" s="734"/>
    </row>
    <row r="50" spans="9:11" x14ac:dyDescent="0.2">
      <c r="I50" s="734"/>
    </row>
  </sheetData>
  <mergeCells count="9">
    <mergeCell ref="A41:P41"/>
    <mergeCell ref="O1:S1"/>
    <mergeCell ref="A2:P2"/>
    <mergeCell ref="E3:G3"/>
    <mergeCell ref="H3:J3"/>
    <mergeCell ref="K3:M3"/>
    <mergeCell ref="B3:D3"/>
    <mergeCell ref="N3:P3"/>
    <mergeCell ref="A39:P39"/>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43"/>
  <sheetViews>
    <sheetView workbookViewId="0">
      <pane ySplit="4" topLeftCell="A5" activePane="bottomLeft" state="frozen"/>
      <selection activeCell="A2" sqref="A2:XFD2"/>
      <selection pane="bottomLeft" activeCell="O1" sqref="O1:S1"/>
    </sheetView>
  </sheetViews>
  <sheetFormatPr defaultColWidth="9.140625" defaultRowHeight="12.75" x14ac:dyDescent="0.2"/>
  <cols>
    <col min="1" max="3" width="6.7109375" style="18" customWidth="1"/>
    <col min="4" max="4" width="6.7109375" style="561" customWidth="1"/>
    <col min="5" max="6" width="6.7109375" style="18" customWidth="1"/>
    <col min="7" max="7" width="6.7109375" style="561" customWidth="1"/>
    <col min="8" max="9" width="6.7109375" style="18" customWidth="1"/>
    <col min="10" max="10" width="6.7109375" style="561" customWidth="1"/>
    <col min="11" max="12" width="6.7109375" style="18" customWidth="1"/>
    <col min="13" max="13" width="6.7109375" style="561" customWidth="1"/>
    <col min="14" max="15" width="6.7109375" style="18" customWidth="1"/>
    <col min="16" max="16" width="6.7109375" style="561" customWidth="1"/>
    <col min="17" max="37" width="8.7109375" style="18" customWidth="1"/>
    <col min="38" max="16384" width="9.140625" style="18"/>
  </cols>
  <sheetData>
    <row r="1" spans="1:19" s="74" customFormat="1" ht="30" customHeight="1" x14ac:dyDescent="0.25">
      <c r="A1" s="349"/>
      <c r="B1" s="117"/>
      <c r="C1" s="117"/>
      <c r="D1" s="560"/>
      <c r="E1" s="117"/>
      <c r="F1" s="117"/>
      <c r="G1" s="560"/>
      <c r="H1" s="117"/>
      <c r="I1" s="117"/>
      <c r="J1" s="560"/>
      <c r="K1" s="117"/>
      <c r="L1" s="117"/>
      <c r="M1" s="560"/>
      <c r="N1" s="117"/>
      <c r="O1" s="1311" t="s">
        <v>328</v>
      </c>
      <c r="P1" s="1311"/>
      <c r="Q1" s="1312"/>
      <c r="R1" s="1312"/>
      <c r="S1" s="1322"/>
    </row>
    <row r="2" spans="1:19" s="114" customFormat="1" ht="30" customHeight="1" x14ac:dyDescent="0.2">
      <c r="A2" s="1317" t="s">
        <v>483</v>
      </c>
      <c r="B2" s="1317"/>
      <c r="C2" s="1317"/>
      <c r="D2" s="1317"/>
      <c r="E2" s="1317"/>
      <c r="F2" s="1317"/>
      <c r="G2" s="1317"/>
      <c r="H2" s="1317"/>
      <c r="I2" s="1317"/>
      <c r="J2" s="1317"/>
      <c r="K2" s="1317"/>
      <c r="L2" s="1317"/>
      <c r="M2" s="1317"/>
      <c r="N2" s="1317"/>
      <c r="O2" s="1317"/>
      <c r="P2" s="1317"/>
    </row>
    <row r="3" spans="1:19" s="104" customFormat="1" ht="30" customHeight="1" x14ac:dyDescent="0.2">
      <c r="A3" s="134"/>
      <c r="B3" s="1334" t="s">
        <v>19</v>
      </c>
      <c r="C3" s="1334"/>
      <c r="D3" s="1334"/>
      <c r="E3" s="1334" t="s">
        <v>92</v>
      </c>
      <c r="F3" s="1334"/>
      <c r="G3" s="1334"/>
      <c r="H3" s="1334" t="s">
        <v>93</v>
      </c>
      <c r="I3" s="1334"/>
      <c r="J3" s="1334"/>
      <c r="K3" s="1334" t="s">
        <v>94</v>
      </c>
      <c r="L3" s="1334"/>
      <c r="M3" s="1334"/>
      <c r="N3" s="1334" t="s">
        <v>35</v>
      </c>
      <c r="O3" s="1334"/>
      <c r="P3" s="1334"/>
    </row>
    <row r="4" spans="1:19" ht="15" customHeight="1" x14ac:dyDescent="0.2">
      <c r="A4" s="129" t="s">
        <v>39</v>
      </c>
      <c r="B4" s="110" t="s">
        <v>28</v>
      </c>
      <c r="C4" s="110" t="s">
        <v>29</v>
      </c>
      <c r="D4" s="558" t="s">
        <v>382</v>
      </c>
      <c r="E4" s="110" t="s">
        <v>28</v>
      </c>
      <c r="F4" s="110" t="s">
        <v>29</v>
      </c>
      <c r="G4" s="558" t="s">
        <v>382</v>
      </c>
      <c r="H4" s="110" t="s">
        <v>28</v>
      </c>
      <c r="I4" s="110" t="s">
        <v>29</v>
      </c>
      <c r="J4" s="558" t="s">
        <v>382</v>
      </c>
      <c r="K4" s="110" t="s">
        <v>28</v>
      </c>
      <c r="L4" s="110" t="s">
        <v>29</v>
      </c>
      <c r="M4" s="558" t="s">
        <v>382</v>
      </c>
      <c r="N4" s="110" t="s">
        <v>28</v>
      </c>
      <c r="O4" s="110" t="s">
        <v>29</v>
      </c>
      <c r="P4" s="558" t="s">
        <v>382</v>
      </c>
    </row>
    <row r="5" spans="1:19" ht="6" customHeight="1" x14ac:dyDescent="0.2">
      <c r="A5" s="231"/>
      <c r="B5" s="311"/>
      <c r="C5" s="311"/>
      <c r="D5" s="311"/>
      <c r="E5" s="311"/>
      <c r="F5" s="311"/>
      <c r="G5" s="311"/>
      <c r="H5" s="250"/>
      <c r="I5" s="250"/>
      <c r="J5" s="250"/>
      <c r="K5" s="250"/>
      <c r="L5" s="250"/>
      <c r="M5" s="250"/>
      <c r="N5" s="311"/>
      <c r="O5" s="303"/>
      <c r="P5" s="29"/>
    </row>
    <row r="6" spans="1:19" ht="12.75" customHeight="1" x14ac:dyDescent="0.2">
      <c r="A6" s="28">
        <v>2004</v>
      </c>
      <c r="B6" s="70">
        <v>94.637784090909093</v>
      </c>
      <c r="C6" s="70">
        <v>94.550912029554397</v>
      </c>
      <c r="D6" s="70" t="s">
        <v>622</v>
      </c>
      <c r="E6" s="70">
        <v>2.8521232057416301</v>
      </c>
      <c r="F6" s="70">
        <v>3.30177788039714</v>
      </c>
      <c r="G6" s="70" t="s">
        <v>621</v>
      </c>
      <c r="H6" s="675" t="s">
        <v>37</v>
      </c>
      <c r="I6" s="675" t="s">
        <v>37</v>
      </c>
      <c r="J6" s="675" t="s">
        <v>37</v>
      </c>
      <c r="K6" s="675" t="s">
        <v>37</v>
      </c>
      <c r="L6" s="675" t="s">
        <v>37</v>
      </c>
      <c r="M6" s="675" t="s">
        <v>37</v>
      </c>
      <c r="N6" s="70">
        <v>2.5100927033492799</v>
      </c>
      <c r="O6" s="70">
        <v>2.14731009004849</v>
      </c>
      <c r="P6" s="70"/>
    </row>
    <row r="7" spans="1:19" ht="12.75" customHeight="1" x14ac:dyDescent="0.2">
      <c r="A7" s="28">
        <v>2005</v>
      </c>
      <c r="B7" s="70">
        <v>95.421906552347153</v>
      </c>
      <c r="C7" s="70">
        <v>94.770172983497943</v>
      </c>
      <c r="D7" s="737">
        <v>95.104150786988868</v>
      </c>
      <c r="E7" s="70">
        <v>3.0665133091964472</v>
      </c>
      <c r="F7" s="70">
        <v>4.010783225593717</v>
      </c>
      <c r="G7" s="770">
        <v>3.5</v>
      </c>
      <c r="H7" s="675" t="s">
        <v>37</v>
      </c>
      <c r="I7" s="675" t="s">
        <v>37</v>
      </c>
      <c r="J7" s="675" t="s">
        <v>37</v>
      </c>
      <c r="K7" s="675" t="s">
        <v>37</v>
      </c>
      <c r="L7" s="675" t="s">
        <v>37</v>
      </c>
      <c r="M7" s="675" t="s">
        <v>37</v>
      </c>
      <c r="N7" s="70">
        <v>1.5115801384565599</v>
      </c>
      <c r="O7" s="70">
        <v>1.2190437909084588</v>
      </c>
      <c r="P7" s="737">
        <v>1.368952666966393</v>
      </c>
    </row>
    <row r="8" spans="1:19" ht="12.75" customHeight="1" x14ac:dyDescent="0.2">
      <c r="A8" s="28">
        <v>2006</v>
      </c>
      <c r="B8" s="70">
        <v>95.198736744301499</v>
      </c>
      <c r="C8" s="70">
        <v>93.279759749631992</v>
      </c>
      <c r="D8" s="737">
        <v>94.266723179536001</v>
      </c>
      <c r="E8" s="70">
        <v>3.0257142257856664</v>
      </c>
      <c r="F8" s="70">
        <v>4.4749877966493621</v>
      </c>
      <c r="G8" s="770">
        <v>3.7</v>
      </c>
      <c r="H8" s="675" t="s">
        <v>37</v>
      </c>
      <c r="I8" s="675" t="s">
        <v>37</v>
      </c>
      <c r="J8" s="675" t="s">
        <v>37</v>
      </c>
      <c r="K8" s="675" t="s">
        <v>37</v>
      </c>
      <c r="L8" s="675" t="s">
        <v>37</v>
      </c>
      <c r="M8" s="675" t="s">
        <v>37</v>
      </c>
      <c r="N8" s="70">
        <v>1.7755490299128589</v>
      </c>
      <c r="O8" s="70">
        <v>2.2452524537186802</v>
      </c>
      <c r="P8" s="737">
        <v>2.0033576990587538</v>
      </c>
    </row>
    <row r="9" spans="1:19" ht="12.75" customHeight="1" x14ac:dyDescent="0.2">
      <c r="A9" s="28">
        <v>2007</v>
      </c>
      <c r="B9" s="70">
        <v>95.994668099315589</v>
      </c>
      <c r="C9" s="70">
        <v>95.033331569844634</v>
      </c>
      <c r="D9" s="737">
        <v>95.537842724014283</v>
      </c>
      <c r="E9" s="70">
        <v>3.1737134380210579</v>
      </c>
      <c r="F9" s="70">
        <v>4.3622548913353558</v>
      </c>
      <c r="G9" s="739">
        <v>3.7426186917984645</v>
      </c>
      <c r="H9" s="675" t="s">
        <v>37</v>
      </c>
      <c r="I9" s="675" t="s">
        <v>37</v>
      </c>
      <c r="J9" s="675" t="s">
        <v>37</v>
      </c>
      <c r="K9" s="675" t="s">
        <v>37</v>
      </c>
      <c r="L9" s="675" t="s">
        <v>37</v>
      </c>
      <c r="M9" s="675" t="s">
        <v>37</v>
      </c>
      <c r="N9" s="70">
        <v>0.83161846266337114</v>
      </c>
      <c r="O9" s="70">
        <v>0.60441353881971327</v>
      </c>
      <c r="P9" s="737">
        <v>0.71953858418896244</v>
      </c>
      <c r="Q9" s="629"/>
    </row>
    <row r="10" spans="1:19" ht="12.75" customHeight="1" x14ac:dyDescent="0.2">
      <c r="A10" s="28">
        <v>2008</v>
      </c>
      <c r="B10" s="70">
        <v>96.510479951882061</v>
      </c>
      <c r="C10" s="70">
        <v>94.134300907695518</v>
      </c>
      <c r="D10" s="737">
        <v>95.378762727301321</v>
      </c>
      <c r="E10" s="70">
        <v>3.1144147188457634</v>
      </c>
      <c r="F10" s="70">
        <v>5.1504416419850454</v>
      </c>
      <c r="G10" s="739">
        <v>4.0840007986672386</v>
      </c>
      <c r="H10" s="675" t="s">
        <v>37</v>
      </c>
      <c r="I10" s="675" t="s">
        <v>37</v>
      </c>
      <c r="J10" s="675" t="s">
        <v>37</v>
      </c>
      <c r="K10" s="675" t="s">
        <v>37</v>
      </c>
      <c r="L10" s="675" t="s">
        <v>37</v>
      </c>
      <c r="M10" s="675" t="s">
        <v>37</v>
      </c>
      <c r="N10" s="70">
        <v>0.37510532927207896</v>
      </c>
      <c r="O10" s="70">
        <v>0.71525745031986032</v>
      </c>
      <c r="P10" s="737">
        <v>0.53723647403118346</v>
      </c>
    </row>
    <row r="11" spans="1:19" ht="12.75" customHeight="1" x14ac:dyDescent="0.2">
      <c r="A11" s="28">
        <v>2009</v>
      </c>
      <c r="B11" s="70">
        <v>95.321522640434154</v>
      </c>
      <c r="C11" s="70">
        <v>95.327742403674634</v>
      </c>
      <c r="D11" s="737">
        <v>95.326801666400655</v>
      </c>
      <c r="E11" s="70">
        <v>3.9412396189000067</v>
      </c>
      <c r="F11" s="70">
        <v>4.5428997439279906</v>
      </c>
      <c r="G11" s="739">
        <v>4.2277361916483409</v>
      </c>
      <c r="H11" s="675" t="s">
        <v>37</v>
      </c>
      <c r="I11" s="675" t="s">
        <v>37</v>
      </c>
      <c r="J11" s="675" t="s">
        <v>37</v>
      </c>
      <c r="K11" s="675" t="s">
        <v>37</v>
      </c>
      <c r="L11" s="675" t="s">
        <v>37</v>
      </c>
      <c r="M11" s="675" t="s">
        <v>37</v>
      </c>
      <c r="N11" s="70">
        <v>0.73723774066580827</v>
      </c>
      <c r="O11" s="70">
        <v>0.12935785239717723</v>
      </c>
      <c r="P11" s="737">
        <v>0.44546214195109363</v>
      </c>
    </row>
    <row r="12" spans="1:19" ht="12.75" customHeight="1" x14ac:dyDescent="0.2">
      <c r="A12" s="28">
        <v>2010</v>
      </c>
      <c r="B12" s="70">
        <v>95.361047970232647</v>
      </c>
      <c r="C12" s="70">
        <v>94.708466739817979</v>
      </c>
      <c r="D12" s="737">
        <v>95.050867956570073</v>
      </c>
      <c r="E12" s="70">
        <v>3.9255571439578576</v>
      </c>
      <c r="F12" s="70">
        <v>4.4499639670810316</v>
      </c>
      <c r="G12" s="739">
        <v>4.1747640829469379</v>
      </c>
      <c r="H12" s="675" t="s">
        <v>37</v>
      </c>
      <c r="I12" s="675" t="s">
        <v>37</v>
      </c>
      <c r="J12" s="675" t="s">
        <v>37</v>
      </c>
      <c r="K12" s="675" t="s">
        <v>37</v>
      </c>
      <c r="L12" s="675" t="s">
        <v>37</v>
      </c>
      <c r="M12" s="675" t="s">
        <v>37</v>
      </c>
      <c r="N12" s="70">
        <v>0.71339488580976307</v>
      </c>
      <c r="O12" s="70">
        <v>0.84156929310095407</v>
      </c>
      <c r="P12" s="737">
        <v>0.77436796048320589</v>
      </c>
    </row>
    <row r="13" spans="1:19" ht="12.75" customHeight="1" x14ac:dyDescent="0.2">
      <c r="A13" s="28">
        <v>2011</v>
      </c>
      <c r="B13" s="70">
        <v>95.260054435081827</v>
      </c>
      <c r="C13" s="70">
        <v>95.936671388469463</v>
      </c>
      <c r="D13" s="737">
        <v>95.597742422243925</v>
      </c>
      <c r="E13" s="70">
        <v>3.9512958409799568</v>
      </c>
      <c r="F13" s="70">
        <v>3.6337398398277987</v>
      </c>
      <c r="G13" s="739">
        <v>3.789459023300795</v>
      </c>
      <c r="H13" s="675" t="s">
        <v>37</v>
      </c>
      <c r="I13" s="675" t="s">
        <v>37</v>
      </c>
      <c r="J13" s="675" t="s">
        <v>37</v>
      </c>
      <c r="K13" s="675" t="s">
        <v>37</v>
      </c>
      <c r="L13" s="675" t="s">
        <v>37</v>
      </c>
      <c r="M13" s="675" t="s">
        <v>37</v>
      </c>
      <c r="N13" s="70">
        <v>0.78864972393831501</v>
      </c>
      <c r="O13" s="70">
        <v>0.42958877170282361</v>
      </c>
      <c r="P13" s="737">
        <v>0.61279855445462983</v>
      </c>
    </row>
    <row r="14" spans="1:19" ht="12.75" customHeight="1" x14ac:dyDescent="0.2">
      <c r="A14" s="28" t="s">
        <v>89</v>
      </c>
      <c r="B14" s="70">
        <v>95.577167109113674</v>
      </c>
      <c r="C14" s="70">
        <v>95.514780845251167</v>
      </c>
      <c r="D14" s="737">
        <v>95.550751423136575</v>
      </c>
      <c r="E14" s="70">
        <v>3.9537930952998255</v>
      </c>
      <c r="F14" s="70">
        <v>4.3697262577835598</v>
      </c>
      <c r="G14" s="739">
        <v>4.1527195003819806</v>
      </c>
      <c r="H14" s="675" t="s">
        <v>37</v>
      </c>
      <c r="I14" s="675" t="s">
        <v>37</v>
      </c>
      <c r="J14" s="675" t="s">
        <v>37</v>
      </c>
      <c r="K14" s="675" t="s">
        <v>37</v>
      </c>
      <c r="L14" s="675" t="s">
        <v>37</v>
      </c>
      <c r="M14" s="675" t="s">
        <v>37</v>
      </c>
      <c r="N14" s="70">
        <v>0.46903979558646702</v>
      </c>
      <c r="O14" s="70">
        <v>0.11549289696483811</v>
      </c>
      <c r="P14" s="737">
        <v>0.29652907648111698</v>
      </c>
    </row>
    <row r="15" spans="1:19" ht="12.75" customHeight="1" x14ac:dyDescent="0.2">
      <c r="A15" s="28" t="s">
        <v>90</v>
      </c>
      <c r="B15" s="70">
        <v>93.782770263880437</v>
      </c>
      <c r="C15" s="70">
        <v>89.826393983665128</v>
      </c>
      <c r="D15" s="737">
        <v>91.836445216636307</v>
      </c>
      <c r="E15" s="70">
        <v>3.0756502137231556</v>
      </c>
      <c r="F15" s="70">
        <v>4.2273635001269874</v>
      </c>
      <c r="G15" s="737">
        <v>3.6598102946470883</v>
      </c>
      <c r="H15" s="70">
        <v>2.277978886378444</v>
      </c>
      <c r="I15" s="70">
        <v>2.5447540985399963</v>
      </c>
      <c r="J15" s="737">
        <v>2.4054813238419852</v>
      </c>
      <c r="K15" s="70">
        <v>1.2202131206705551</v>
      </c>
      <c r="L15" s="70">
        <v>0.99783244956027062</v>
      </c>
      <c r="M15" s="737">
        <v>1.1106748413026251</v>
      </c>
      <c r="N15" s="70">
        <v>3.1415795223965106</v>
      </c>
      <c r="O15" s="70">
        <v>5.9462425162078487</v>
      </c>
      <c r="P15" s="737">
        <v>4.5037444887167482</v>
      </c>
      <c r="Q15" s="737"/>
      <c r="R15" s="796"/>
    </row>
    <row r="16" spans="1:19" ht="12.75" customHeight="1" x14ac:dyDescent="0.2">
      <c r="A16" s="28">
        <v>2013</v>
      </c>
      <c r="B16" s="70">
        <v>95.013765746969597</v>
      </c>
      <c r="C16" s="70">
        <v>94.795928539242269</v>
      </c>
      <c r="D16" s="737">
        <v>94.86346036021915</v>
      </c>
      <c r="E16" s="70">
        <v>4.1014447535579803</v>
      </c>
      <c r="F16" s="70">
        <v>4.0978329594506224</v>
      </c>
      <c r="G16" s="737">
        <v>4.1500829027422697</v>
      </c>
      <c r="H16" s="70">
        <v>2.8338345924347643</v>
      </c>
      <c r="I16" s="70">
        <v>2.7836215673509521</v>
      </c>
      <c r="J16" s="737">
        <v>2.8198647015379565</v>
      </c>
      <c r="K16" s="70">
        <v>0.95725700910044376</v>
      </c>
      <c r="L16" s="70">
        <v>1.4065500270550462</v>
      </c>
      <c r="M16" s="737">
        <v>1.1905046672018054</v>
      </c>
      <c r="N16" s="70">
        <v>0.88478949947289109</v>
      </c>
      <c r="O16" s="70">
        <v>1.1062385013069431</v>
      </c>
      <c r="P16" s="738">
        <v>0.9864567370371996</v>
      </c>
    </row>
    <row r="17" spans="1:17" ht="12.75" customHeight="1" x14ac:dyDescent="0.2">
      <c r="A17" s="28">
        <v>2014</v>
      </c>
      <c r="B17" s="70">
        <v>94.758652568321594</v>
      </c>
      <c r="C17" s="70">
        <v>95.346495766698496</v>
      </c>
      <c r="D17" s="737">
        <v>95.036170685847978</v>
      </c>
      <c r="E17" s="70">
        <v>4.7948766038484401</v>
      </c>
      <c r="F17" s="70">
        <v>4.3751140904772505</v>
      </c>
      <c r="G17" s="737">
        <v>4.6000454603959966</v>
      </c>
      <c r="H17" s="70">
        <v>3.2414376818763602</v>
      </c>
      <c r="I17" s="70">
        <v>2.9631084508522898</v>
      </c>
      <c r="J17" s="737">
        <v>3.094737712559366</v>
      </c>
      <c r="K17" s="70">
        <v>1.0752665716962799</v>
      </c>
      <c r="L17" s="70">
        <v>1.6602253643556102</v>
      </c>
      <c r="M17" s="737">
        <v>1.3527633974617588</v>
      </c>
      <c r="N17" s="70">
        <v>0.44647082782998998</v>
      </c>
      <c r="O17" s="70">
        <v>0.27839014282424401</v>
      </c>
      <c r="P17" s="739">
        <v>0.36378385375632777</v>
      </c>
    </row>
    <row r="18" spans="1:17" ht="12.75" customHeight="1" x14ac:dyDescent="0.2">
      <c r="A18" s="373">
        <v>2015</v>
      </c>
      <c r="B18" s="70">
        <v>95.800148623105798</v>
      </c>
      <c r="C18" s="70">
        <v>94.753420329481997</v>
      </c>
      <c r="D18" s="737">
        <v>95.207727649096782</v>
      </c>
      <c r="E18" s="70">
        <v>3.2942717264052401</v>
      </c>
      <c r="F18" s="70">
        <v>4.1820972534112304</v>
      </c>
      <c r="G18" s="737">
        <v>3.8164988444227816</v>
      </c>
      <c r="H18" s="70">
        <v>2.02342992774838</v>
      </c>
      <c r="I18" s="70">
        <v>2.7768131925425799</v>
      </c>
      <c r="J18" s="737">
        <v>2.4655731117469499</v>
      </c>
      <c r="K18" s="70">
        <v>0.82147938834551304</v>
      </c>
      <c r="L18" s="70">
        <v>1.2604635350178302</v>
      </c>
      <c r="M18" s="737">
        <v>1.0258032889792692</v>
      </c>
      <c r="N18" s="70">
        <v>0.90557965048892797</v>
      </c>
      <c r="O18" s="70">
        <v>1.0644824171068001</v>
      </c>
      <c r="P18" s="738">
        <v>0.97577350648164962</v>
      </c>
    </row>
    <row r="19" spans="1:17" s="618" customFormat="1" ht="12.75" customHeight="1" x14ac:dyDescent="0.2">
      <c r="A19" s="484">
        <v>2016</v>
      </c>
      <c r="B19" s="70">
        <v>94.563561643906695</v>
      </c>
      <c r="C19" s="70">
        <v>94.903572287768398</v>
      </c>
      <c r="D19" s="737">
        <v>94.423578224426123</v>
      </c>
      <c r="E19" s="70">
        <v>4.0724823346191403</v>
      </c>
      <c r="F19" s="70">
        <v>4.2712655055660793</v>
      </c>
      <c r="G19" s="737">
        <v>4.4391797537771023</v>
      </c>
      <c r="H19" s="70">
        <v>3.1556701441845996</v>
      </c>
      <c r="I19" s="70">
        <v>2.79810516007025</v>
      </c>
      <c r="J19" s="737">
        <v>3.179514520726519</v>
      </c>
      <c r="K19" s="70">
        <v>1.3081714612614002</v>
      </c>
      <c r="L19" s="70">
        <v>1.30361726788242</v>
      </c>
      <c r="M19" s="737">
        <v>1.4309774573943757</v>
      </c>
      <c r="N19" s="70">
        <v>1.3639560214741699</v>
      </c>
      <c r="O19" s="70">
        <v>0.82516220666553597</v>
      </c>
      <c r="P19" s="738">
        <v>1.1372420217961183</v>
      </c>
    </row>
    <row r="20" spans="1:17" ht="12.75" customHeight="1" x14ac:dyDescent="0.2">
      <c r="A20" s="431">
        <v>2017</v>
      </c>
      <c r="B20" s="70">
        <v>95.2645556462315</v>
      </c>
      <c r="C20" s="70">
        <v>94.120374253820003</v>
      </c>
      <c r="D20" s="737">
        <v>94.617428761733208</v>
      </c>
      <c r="E20" s="70">
        <v>3.9688220748382799</v>
      </c>
      <c r="F20" s="70">
        <v>5.1688642994553797</v>
      </c>
      <c r="G20" s="737">
        <v>4.6121730520342252</v>
      </c>
      <c r="H20" s="70">
        <v>2.6752925742951001</v>
      </c>
      <c r="I20" s="70">
        <v>3.9406379713516499</v>
      </c>
      <c r="J20" s="70">
        <v>3.3070281471277401</v>
      </c>
      <c r="K20" s="70">
        <v>1.4068556693884999</v>
      </c>
      <c r="L20" s="70">
        <v>1.5819217913794099</v>
      </c>
      <c r="M20" s="70">
        <v>1.5042811389749</v>
      </c>
      <c r="N20" s="70">
        <v>0.76662227893018298</v>
      </c>
      <c r="O20" s="70">
        <v>0.71076144672466002</v>
      </c>
      <c r="P20" s="70">
        <v>0.77039818623213696</v>
      </c>
      <c r="Q20" s="629"/>
    </row>
    <row r="21" spans="1:17" s="933" customFormat="1" ht="12.75" customHeight="1" x14ac:dyDescent="0.2">
      <c r="A21" s="484">
        <v>2018</v>
      </c>
      <c r="B21" s="70">
        <v>94.025792422827706</v>
      </c>
      <c r="C21" s="70">
        <v>93.971009312321513</v>
      </c>
      <c r="D21" s="737">
        <v>93.900830191419388</v>
      </c>
      <c r="E21" s="70">
        <v>5.1420486169761874</v>
      </c>
      <c r="F21" s="70">
        <v>5.356681049859108</v>
      </c>
      <c r="G21" s="737">
        <v>5.2696294308509595</v>
      </c>
      <c r="H21" s="70">
        <v>3.7290384952203937</v>
      </c>
      <c r="I21" s="70">
        <v>4.5039584825047347</v>
      </c>
      <c r="J21" s="70">
        <v>4.090946901702436</v>
      </c>
      <c r="K21" s="70">
        <v>1.358607869683125</v>
      </c>
      <c r="L21" s="70">
        <v>1.7500859069257801</v>
      </c>
      <c r="M21" s="70">
        <v>1.5382993080865797</v>
      </c>
      <c r="N21" s="70">
        <v>0.83215896019664204</v>
      </c>
      <c r="O21" s="70">
        <v>0.67230963781775366</v>
      </c>
      <c r="P21" s="70">
        <v>0.82954037772917122</v>
      </c>
      <c r="Q21" s="629"/>
    </row>
    <row r="22" spans="1:17" ht="6" customHeight="1" x14ac:dyDescent="0.2">
      <c r="A22" s="169"/>
      <c r="B22" s="159"/>
      <c r="C22" s="160"/>
      <c r="D22" s="207"/>
      <c r="E22" s="159"/>
      <c r="F22" s="160"/>
      <c r="G22" s="207"/>
      <c r="H22" s="159"/>
      <c r="I22" s="160"/>
      <c r="J22" s="207"/>
      <c r="K22" s="159"/>
      <c r="L22" s="159"/>
      <c r="M22" s="205"/>
      <c r="N22" s="159"/>
      <c r="O22" s="159"/>
      <c r="P22" s="205"/>
    </row>
    <row r="23" spans="1:17" ht="40.5" customHeight="1" x14ac:dyDescent="0.2">
      <c r="A23" s="1388" t="s">
        <v>484</v>
      </c>
      <c r="B23" s="1388"/>
      <c r="C23" s="1388"/>
      <c r="D23" s="1388"/>
      <c r="E23" s="1388"/>
      <c r="F23" s="1388"/>
      <c r="G23" s="1388"/>
      <c r="H23" s="1388"/>
      <c r="I23" s="1388"/>
      <c r="J23" s="1388"/>
      <c r="K23" s="1388"/>
      <c r="L23" s="1388"/>
      <c r="M23" s="1388"/>
      <c r="N23" s="1388"/>
      <c r="O23" s="1388"/>
      <c r="P23" s="1388"/>
    </row>
    <row r="24" spans="1:17" s="1303" customFormat="1" ht="12" customHeight="1" x14ac:dyDescent="0.2">
      <c r="A24" s="1388" t="s">
        <v>623</v>
      </c>
      <c r="B24" s="1388"/>
      <c r="C24" s="1388"/>
      <c r="D24" s="1388"/>
      <c r="E24" s="1388"/>
      <c r="F24" s="1388"/>
      <c r="G24" s="1388"/>
      <c r="H24" s="1388"/>
      <c r="I24" s="1388"/>
      <c r="J24" s="1388"/>
      <c r="K24" s="1388"/>
      <c r="L24" s="1388"/>
      <c r="M24" s="1388"/>
      <c r="N24" s="1388"/>
      <c r="O24" s="1388"/>
      <c r="P24" s="1388"/>
    </row>
    <row r="25" spans="1:17" s="37" customFormat="1" ht="6" customHeight="1" x14ac:dyDescent="0.25">
      <c r="A25" s="85" t="s">
        <v>39</v>
      </c>
      <c r="B25" s="66"/>
      <c r="C25" s="66"/>
      <c r="D25" s="557"/>
      <c r="E25" s="66"/>
      <c r="F25" s="66"/>
      <c r="G25" s="557"/>
      <c r="H25" s="66"/>
      <c r="I25" s="66"/>
      <c r="J25" s="557"/>
      <c r="K25" s="66"/>
      <c r="L25" s="66"/>
      <c r="M25" s="557"/>
      <c r="N25" s="66"/>
      <c r="O25" s="86"/>
      <c r="P25" s="86"/>
    </row>
    <row r="26" spans="1:17" s="37" customFormat="1" ht="12.75" customHeight="1" x14ac:dyDescent="0.25">
      <c r="A26" s="1331" t="s">
        <v>194</v>
      </c>
      <c r="B26" s="1331"/>
      <c r="C26" s="1331"/>
      <c r="D26" s="1331"/>
      <c r="E26" s="1331"/>
      <c r="F26" s="1331"/>
      <c r="G26" s="1331"/>
      <c r="H26" s="1331"/>
      <c r="I26" s="1331"/>
      <c r="J26" s="1331"/>
      <c r="K26" s="1331"/>
      <c r="L26" s="1331"/>
      <c r="M26" s="1331"/>
      <c r="N26" s="1331"/>
      <c r="O26" s="1331"/>
      <c r="P26" s="1331"/>
    </row>
    <row r="27" spans="1:17" x14ac:dyDescent="0.2">
      <c r="A27" s="28"/>
      <c r="C27" s="109"/>
      <c r="D27" s="559"/>
      <c r="F27" s="109"/>
      <c r="G27" s="559"/>
      <c r="I27" s="109"/>
      <c r="J27" s="559"/>
    </row>
    <row r="28" spans="1:17" x14ac:dyDescent="0.2">
      <c r="A28" s="28"/>
      <c r="C28" s="109"/>
      <c r="D28" s="559"/>
      <c r="F28" s="109"/>
      <c r="G28" s="559"/>
      <c r="I28" s="109"/>
      <c r="J28" s="559"/>
    </row>
    <row r="29" spans="1:17" x14ac:dyDescent="0.2">
      <c r="A29" s="28"/>
      <c r="C29" s="109"/>
      <c r="D29" s="559"/>
      <c r="F29" s="746"/>
      <c r="G29" s="768"/>
      <c r="H29" s="746"/>
      <c r="I29" s="765"/>
      <c r="J29" s="746"/>
      <c r="K29" s="768"/>
    </row>
    <row r="30" spans="1:17" ht="15" customHeight="1" x14ac:dyDescent="0.2">
      <c r="A30" s="28"/>
      <c r="C30" s="109"/>
      <c r="D30" s="559"/>
      <c r="F30" s="746"/>
      <c r="G30" s="771"/>
      <c r="H30" s="769"/>
      <c r="I30" s="735"/>
      <c r="J30" s="746"/>
      <c r="K30" s="746"/>
    </row>
    <row r="31" spans="1:17" x14ac:dyDescent="0.2">
      <c r="F31" s="746"/>
      <c r="G31" s="771"/>
      <c r="H31" s="769"/>
      <c r="I31" s="735"/>
      <c r="J31" s="746"/>
      <c r="K31" s="746"/>
    </row>
    <row r="32" spans="1:17" x14ac:dyDescent="0.2">
      <c r="F32" s="746"/>
      <c r="G32" s="769"/>
      <c r="H32" s="772"/>
      <c r="I32" s="735"/>
    </row>
    <row r="33" spans="6:9" x14ac:dyDescent="0.2">
      <c r="F33" s="746"/>
      <c r="G33" s="769"/>
      <c r="H33" s="772"/>
      <c r="I33" s="735"/>
    </row>
    <row r="34" spans="6:9" ht="12.75" customHeight="1" x14ac:dyDescent="0.2">
      <c r="F34" s="746"/>
      <c r="G34" s="769"/>
      <c r="H34" s="772"/>
      <c r="I34" s="735"/>
    </row>
    <row r="35" spans="6:9" x14ac:dyDescent="0.2">
      <c r="F35" s="746"/>
      <c r="G35" s="769"/>
      <c r="H35" s="772"/>
      <c r="I35" s="735"/>
    </row>
    <row r="36" spans="6:9" x14ac:dyDescent="0.2">
      <c r="F36" s="746"/>
      <c r="G36" s="769"/>
      <c r="H36" s="772"/>
      <c r="I36" s="735"/>
    </row>
    <row r="37" spans="6:9" x14ac:dyDescent="0.2">
      <c r="F37" s="746"/>
      <c r="G37" s="769"/>
      <c r="H37" s="772"/>
      <c r="I37" s="735"/>
    </row>
    <row r="38" spans="6:9" x14ac:dyDescent="0.2">
      <c r="F38" s="746"/>
      <c r="G38" s="746"/>
      <c r="H38" s="746"/>
      <c r="I38" s="746"/>
    </row>
    <row r="39" spans="6:9" x14ac:dyDescent="0.2">
      <c r="F39" s="746"/>
      <c r="G39" s="746"/>
      <c r="H39" s="746"/>
      <c r="I39" s="746"/>
    </row>
    <row r="40" spans="6:9" x14ac:dyDescent="0.2">
      <c r="F40" s="746"/>
      <c r="G40" s="746"/>
      <c r="H40" s="746"/>
      <c r="I40" s="746"/>
    </row>
    <row r="41" spans="6:9" x14ac:dyDescent="0.2">
      <c r="F41" s="746"/>
      <c r="G41" s="746"/>
      <c r="H41" s="746"/>
      <c r="I41" s="746"/>
    </row>
    <row r="42" spans="6:9" x14ac:dyDescent="0.2">
      <c r="F42" s="746"/>
      <c r="G42" s="746"/>
      <c r="H42" s="746"/>
      <c r="I42" s="746"/>
    </row>
    <row r="43" spans="6:9" x14ac:dyDescent="0.2">
      <c r="F43" s="746"/>
      <c r="G43" s="746"/>
      <c r="H43" s="746"/>
      <c r="I43" s="746"/>
    </row>
  </sheetData>
  <mergeCells count="10">
    <mergeCell ref="A26:P26"/>
    <mergeCell ref="O1:S1"/>
    <mergeCell ref="A2:P2"/>
    <mergeCell ref="E3:G3"/>
    <mergeCell ref="H3:J3"/>
    <mergeCell ref="K3:M3"/>
    <mergeCell ref="B3:D3"/>
    <mergeCell ref="N3:P3"/>
    <mergeCell ref="A23:P23"/>
    <mergeCell ref="A24:P24"/>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19"/>
  <sheetViews>
    <sheetView workbookViewId="0">
      <pane ySplit="4" topLeftCell="A5" activePane="bottomLeft" state="frozen"/>
      <selection activeCell="A2" sqref="A2:XFD2"/>
      <selection pane="bottomLeft" activeCell="O1" sqref="O1:S1"/>
    </sheetView>
  </sheetViews>
  <sheetFormatPr defaultColWidth="9.140625" defaultRowHeight="12.75" x14ac:dyDescent="0.2"/>
  <cols>
    <col min="1" max="3" width="6.7109375" style="18" customWidth="1"/>
    <col min="4" max="4" width="6.7109375" style="561" customWidth="1"/>
    <col min="5" max="6" width="6.7109375" style="18" customWidth="1"/>
    <col min="7" max="7" width="6.7109375" style="561" customWidth="1"/>
    <col min="8" max="9" width="6.7109375" style="18" customWidth="1"/>
    <col min="10" max="10" width="6.7109375" style="561" customWidth="1"/>
    <col min="11" max="12" width="6.7109375" style="18" customWidth="1"/>
    <col min="13" max="13" width="6.7109375" style="561" customWidth="1"/>
    <col min="14" max="15" width="6.7109375" style="18" customWidth="1"/>
    <col min="16" max="16" width="6.7109375" style="561" customWidth="1"/>
    <col min="17" max="31" width="8.7109375" style="18" customWidth="1"/>
    <col min="32" max="16384" width="9.140625" style="18"/>
  </cols>
  <sheetData>
    <row r="1" spans="1:19" s="74" customFormat="1" ht="30" customHeight="1" x14ac:dyDescent="0.25">
      <c r="A1" s="349"/>
      <c r="B1" s="377"/>
      <c r="C1" s="377"/>
      <c r="D1" s="560"/>
      <c r="E1" s="377"/>
      <c r="F1" s="377"/>
      <c r="G1" s="560"/>
      <c r="H1" s="377"/>
      <c r="I1" s="377"/>
      <c r="J1" s="560"/>
      <c r="K1" s="377"/>
      <c r="L1" s="377"/>
      <c r="M1" s="560"/>
      <c r="N1" s="377"/>
      <c r="O1" s="1311" t="s">
        <v>328</v>
      </c>
      <c r="P1" s="1311"/>
      <c r="Q1" s="1312"/>
      <c r="R1" s="1312"/>
      <c r="S1" s="1322"/>
    </row>
    <row r="2" spans="1:19" s="378" customFormat="1" ht="30" customHeight="1" x14ac:dyDescent="0.2">
      <c r="A2" s="1317" t="s">
        <v>601</v>
      </c>
      <c r="B2" s="1317"/>
      <c r="C2" s="1317"/>
      <c r="D2" s="1317"/>
      <c r="E2" s="1317"/>
      <c r="F2" s="1317"/>
      <c r="G2" s="1317"/>
      <c r="H2" s="1317"/>
      <c r="I2" s="1317"/>
      <c r="J2" s="1317"/>
      <c r="K2" s="1317"/>
      <c r="L2" s="1317"/>
      <c r="M2" s="1317"/>
      <c r="N2" s="1317"/>
      <c r="O2" s="1317"/>
      <c r="P2" s="1317"/>
    </row>
    <row r="3" spans="1:19" s="375" customFormat="1" ht="30" customHeight="1" x14ac:dyDescent="0.2">
      <c r="A3" s="134"/>
      <c r="B3" s="1334" t="s">
        <v>19</v>
      </c>
      <c r="C3" s="1334"/>
      <c r="D3" s="1334"/>
      <c r="E3" s="1334" t="s">
        <v>92</v>
      </c>
      <c r="F3" s="1334"/>
      <c r="G3" s="1334"/>
      <c r="H3" s="1334" t="s">
        <v>93</v>
      </c>
      <c r="I3" s="1334"/>
      <c r="J3" s="1334"/>
      <c r="K3" s="1334" t="s">
        <v>94</v>
      </c>
      <c r="L3" s="1334"/>
      <c r="M3" s="1334"/>
      <c r="N3" s="1334" t="s">
        <v>35</v>
      </c>
      <c r="O3" s="1334"/>
      <c r="P3" s="1334"/>
    </row>
    <row r="4" spans="1:19" ht="15" customHeight="1" x14ac:dyDescent="0.2">
      <c r="A4" s="129" t="s">
        <v>39</v>
      </c>
      <c r="B4" s="376" t="s">
        <v>28</v>
      </c>
      <c r="C4" s="376" t="s">
        <v>29</v>
      </c>
      <c r="D4" s="558" t="s">
        <v>382</v>
      </c>
      <c r="E4" s="376" t="s">
        <v>28</v>
      </c>
      <c r="F4" s="376" t="s">
        <v>29</v>
      </c>
      <c r="G4" s="558" t="s">
        <v>382</v>
      </c>
      <c r="H4" s="376" t="s">
        <v>28</v>
      </c>
      <c r="I4" s="376" t="s">
        <v>29</v>
      </c>
      <c r="J4" s="558" t="s">
        <v>382</v>
      </c>
      <c r="K4" s="376" t="s">
        <v>28</v>
      </c>
      <c r="L4" s="376" t="s">
        <v>29</v>
      </c>
      <c r="M4" s="558" t="s">
        <v>382</v>
      </c>
      <c r="N4" s="376" t="s">
        <v>28</v>
      </c>
      <c r="O4" s="376" t="s">
        <v>29</v>
      </c>
      <c r="P4" s="558" t="s">
        <v>382</v>
      </c>
    </row>
    <row r="5" spans="1:19" ht="6" customHeight="1" x14ac:dyDescent="0.2">
      <c r="A5" s="302"/>
      <c r="B5" s="303"/>
      <c r="C5" s="303"/>
      <c r="D5" s="303"/>
      <c r="E5" s="303"/>
      <c r="F5" s="303"/>
      <c r="G5" s="303"/>
      <c r="H5" s="250"/>
      <c r="I5" s="250"/>
      <c r="J5" s="250"/>
      <c r="K5" s="250"/>
      <c r="L5" s="250"/>
      <c r="M5" s="250"/>
      <c r="N5" s="303"/>
      <c r="O5" s="303"/>
      <c r="P5" s="29"/>
    </row>
    <row r="6" spans="1:19" ht="12.75" customHeight="1" x14ac:dyDescent="0.2">
      <c r="A6" s="379">
        <v>2015</v>
      </c>
      <c r="B6" s="70">
        <v>95.062064311632</v>
      </c>
      <c r="C6" s="70">
        <v>94.620515079892698</v>
      </c>
      <c r="D6" s="741">
        <v>94.775316181631524</v>
      </c>
      <c r="E6" s="70">
        <v>3.6459234264812999</v>
      </c>
      <c r="F6" s="70">
        <v>4.7770589910049699</v>
      </c>
      <c r="G6" s="741">
        <v>4.2317846443640752</v>
      </c>
      <c r="H6" s="70">
        <v>2.7379993670880403</v>
      </c>
      <c r="I6" s="70">
        <v>3.5923684247764003</v>
      </c>
      <c r="J6" s="741">
        <v>3.1752371282082081</v>
      </c>
      <c r="K6" s="70">
        <v>1.3267195187204299</v>
      </c>
      <c r="L6" s="70">
        <v>1.5829233506819502</v>
      </c>
      <c r="M6" s="741">
        <v>1.463152038694832</v>
      </c>
      <c r="N6" s="70">
        <v>1.2920122618866501</v>
      </c>
      <c r="O6" s="70">
        <v>0.60242592910231996</v>
      </c>
      <c r="P6" s="742">
        <v>0.9928991740042421</v>
      </c>
    </row>
    <row r="7" spans="1:19" s="618" customFormat="1" ht="12.75" customHeight="1" x14ac:dyDescent="0.2">
      <c r="A7" s="379">
        <v>2016</v>
      </c>
      <c r="B7" s="70">
        <v>95.650735731999603</v>
      </c>
      <c r="C7" s="70">
        <v>95.120365008299601</v>
      </c>
      <c r="D7" s="741">
        <v>95.08855778518091</v>
      </c>
      <c r="E7" s="70">
        <v>3.3430626175267095</v>
      </c>
      <c r="F7" s="70">
        <v>4.1509652735143598</v>
      </c>
      <c r="G7" s="741">
        <v>4.0158062952834737</v>
      </c>
      <c r="H7" s="70">
        <v>2.1323005797306798</v>
      </c>
      <c r="I7" s="70">
        <v>3.0965308986906801</v>
      </c>
      <c r="J7" s="741">
        <v>2.7599642186098823</v>
      </c>
      <c r="K7" s="70">
        <v>0.95890249177403508</v>
      </c>
      <c r="L7" s="70">
        <v>1.17236923526575</v>
      </c>
      <c r="M7" s="741">
        <v>1.1816118718713247</v>
      </c>
      <c r="N7" s="70">
        <v>1.0062016504736699</v>
      </c>
      <c r="O7" s="70">
        <v>0.72866971818600701</v>
      </c>
      <c r="P7" s="742">
        <v>0.89563591953456656</v>
      </c>
    </row>
    <row r="8" spans="1:19" ht="12.75" customHeight="1" x14ac:dyDescent="0.2">
      <c r="A8" s="379">
        <v>2017</v>
      </c>
      <c r="B8" s="70">
        <v>96.104324859689697</v>
      </c>
      <c r="C8" s="70">
        <v>94.665307509344203</v>
      </c>
      <c r="D8" s="70">
        <v>95.280862181580702</v>
      </c>
      <c r="E8" s="70">
        <v>3.0373060415978901</v>
      </c>
      <c r="F8" s="70">
        <v>4.7230716955487599</v>
      </c>
      <c r="G8" s="70">
        <v>3.98432397126061</v>
      </c>
      <c r="H8" s="70">
        <v>2.2119511389897699</v>
      </c>
      <c r="I8" s="70">
        <v>3.7376826367652098</v>
      </c>
      <c r="J8" s="70">
        <v>3.0535597648595698</v>
      </c>
      <c r="K8" s="70">
        <v>1.0564542753384001</v>
      </c>
      <c r="L8" s="70">
        <v>1.6989466530750901</v>
      </c>
      <c r="M8" s="70">
        <v>1.42064010450686</v>
      </c>
      <c r="N8" s="70">
        <v>0.85836909871244604</v>
      </c>
      <c r="O8" s="70">
        <v>0.61162079510703404</v>
      </c>
      <c r="P8" s="70">
        <v>0.73481384715872</v>
      </c>
      <c r="Q8" s="630"/>
    </row>
    <row r="9" spans="1:19" s="933" customFormat="1" ht="12.75" customHeight="1" x14ac:dyDescent="0.2">
      <c r="A9" s="379">
        <v>2018</v>
      </c>
      <c r="B9" s="70">
        <v>95.390486066403739</v>
      </c>
      <c r="C9" s="70">
        <v>94.326923958244222</v>
      </c>
      <c r="D9" s="70">
        <v>94.618687375759208</v>
      </c>
      <c r="E9" s="70">
        <v>3.271968583849953</v>
      </c>
      <c r="F9" s="70">
        <v>4.7004013776931437</v>
      </c>
      <c r="G9" s="70">
        <v>4.0597258936226917</v>
      </c>
      <c r="H9" s="70">
        <v>2.6243841750948729</v>
      </c>
      <c r="I9" s="70">
        <v>4.0392468237622676</v>
      </c>
      <c r="J9" s="70">
        <v>3.384784508406101</v>
      </c>
      <c r="K9" s="70">
        <v>1.2279046357018646</v>
      </c>
      <c r="L9" s="70">
        <v>1.7137678532091798</v>
      </c>
      <c r="M9" s="70">
        <v>1.5165704764821077</v>
      </c>
      <c r="N9" s="70">
        <v>1.3375453497461129</v>
      </c>
      <c r="O9" s="70">
        <v>0.97267466406313563</v>
      </c>
      <c r="P9" s="70">
        <v>1.3215867306172906</v>
      </c>
      <c r="Q9" s="630"/>
    </row>
    <row r="10" spans="1:19" ht="6" customHeight="1" x14ac:dyDescent="0.2">
      <c r="A10" s="205"/>
      <c r="B10" s="205"/>
      <c r="C10" s="205"/>
      <c r="D10" s="205"/>
      <c r="E10" s="205"/>
      <c r="F10" s="205"/>
      <c r="G10" s="205"/>
      <c r="H10" s="205"/>
      <c r="I10" s="205"/>
      <c r="J10" s="205"/>
      <c r="K10" s="205"/>
      <c r="L10" s="205"/>
      <c r="M10" s="205"/>
      <c r="N10" s="205"/>
      <c r="O10" s="205"/>
      <c r="P10" s="205"/>
    </row>
    <row r="11" spans="1:19" s="37" customFormat="1" ht="12.75" customHeight="1" x14ac:dyDescent="0.25">
      <c r="A11" s="1331" t="s">
        <v>194</v>
      </c>
      <c r="B11" s="1331"/>
      <c r="C11" s="1331"/>
      <c r="D11" s="1331"/>
      <c r="E11" s="1331"/>
      <c r="F11" s="1331"/>
      <c r="G11" s="1331"/>
      <c r="H11" s="1331"/>
      <c r="I11" s="1331"/>
      <c r="J11" s="1331"/>
      <c r="K11" s="1331"/>
      <c r="L11" s="1331"/>
      <c r="M11" s="1331"/>
      <c r="N11" s="1331"/>
      <c r="O11" s="1331"/>
      <c r="P11" s="1331"/>
    </row>
    <row r="14" spans="1:19" x14ac:dyDescent="0.2">
      <c r="L14" s="740"/>
      <c r="P14" s="740"/>
    </row>
    <row r="15" spans="1:19" x14ac:dyDescent="0.2">
      <c r="L15" s="740"/>
      <c r="P15" s="740"/>
    </row>
    <row r="16" spans="1:19" x14ac:dyDescent="0.2">
      <c r="H16" s="740"/>
    </row>
    <row r="17" spans="7:10" x14ac:dyDescent="0.2">
      <c r="H17" s="740"/>
    </row>
    <row r="18" spans="7:10" x14ac:dyDescent="0.2">
      <c r="G18" s="740"/>
    </row>
    <row r="19" spans="7:10" x14ac:dyDescent="0.2">
      <c r="J19" s="740"/>
    </row>
  </sheetData>
  <mergeCells count="8">
    <mergeCell ref="A11:P11"/>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142</vt:i4>
      </vt:variant>
      <vt:variant>
        <vt:lpstr>Namngivna områden</vt:lpstr>
      </vt:variant>
      <vt:variant>
        <vt:i4>190</vt:i4>
      </vt:variant>
    </vt:vector>
  </HeadingPairs>
  <TitlesOfParts>
    <vt:vector size="332" baseType="lpstr">
      <vt:lpstr>Försättsblad</vt:lpstr>
      <vt:lpstr>Förklaringar</vt:lpstr>
      <vt:lpstr>Tabellförteckning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'37'!_Toc10438801</vt:lpstr>
      <vt:lpstr>'38'!_Toc10438801</vt:lpstr>
      <vt:lpstr>'39'!_Toc10438801</vt:lpstr>
      <vt:lpstr>'48'!_Toc10438805</vt:lpstr>
      <vt:lpstr>'49'!_Toc10438805</vt:lpstr>
      <vt:lpstr>'50'!_Toc10438805</vt:lpstr>
      <vt:lpstr>'92'!_Toc10438822</vt:lpstr>
      <vt:lpstr>'94'!_Toc119136708</vt:lpstr>
      <vt:lpstr>'81'!_Toc119136801</vt:lpstr>
      <vt:lpstr>'69'!_Toc119136807</vt:lpstr>
      <vt:lpstr>'93'!_Toc119136809</vt:lpstr>
      <vt:lpstr>'101'!_Toc119136811</vt:lpstr>
      <vt:lpstr>'40'!_Toc165081701</vt:lpstr>
      <vt:lpstr>'41'!_Toc165081701</vt:lpstr>
      <vt:lpstr>'51'!_Toc165081701</vt:lpstr>
      <vt:lpstr>'52'!_Toc165081701</vt:lpstr>
      <vt:lpstr>'79'!_Toc217290892</vt:lpstr>
      <vt:lpstr>'126'!_Toc217290921</vt:lpstr>
      <vt:lpstr>'127'!_Toc217290921</vt:lpstr>
      <vt:lpstr>'129'!_Toc217290921</vt:lpstr>
      <vt:lpstr>'26'!_Toc277750760</vt:lpstr>
      <vt:lpstr>'28'!_Toc277750762</vt:lpstr>
      <vt:lpstr>'44'!_Toc277750799</vt:lpstr>
      <vt:lpstr>'45'!_Toc277750799</vt:lpstr>
      <vt:lpstr>'55'!_Toc277750799</vt:lpstr>
      <vt:lpstr>'56'!_Toc277750799</vt:lpstr>
      <vt:lpstr>'64'!_Toc277750801</vt:lpstr>
      <vt:lpstr>'65'!_Toc277750801</vt:lpstr>
      <vt:lpstr>'57'!_Toc277750810</vt:lpstr>
      <vt:lpstr>'58'!_Toc277750810</vt:lpstr>
      <vt:lpstr>'59'!_Toc277750810</vt:lpstr>
      <vt:lpstr>'66'!_Toc277750825</vt:lpstr>
      <vt:lpstr>'67'!_Toc277750825</vt:lpstr>
      <vt:lpstr>'70'!_Toc277750825</vt:lpstr>
      <vt:lpstr>'71'!_Toc277750825</vt:lpstr>
      <vt:lpstr>'72'!_Toc277750825</vt:lpstr>
      <vt:lpstr>'73'!_Toc277750825</vt:lpstr>
      <vt:lpstr>'74'!_Toc277750825</vt:lpstr>
      <vt:lpstr>'75'!_Toc277750825</vt:lpstr>
      <vt:lpstr>'78'!_Toc277750827</vt:lpstr>
      <vt:lpstr>'68'!_Toc277750838</vt:lpstr>
      <vt:lpstr>'86'!_Toc277750841</vt:lpstr>
      <vt:lpstr>'95'!_Toc277750854</vt:lpstr>
      <vt:lpstr>'102'!_Toc277750859</vt:lpstr>
      <vt:lpstr>'103'!_Toc277750860</vt:lpstr>
      <vt:lpstr>'128'!_Toc277750864</vt:lpstr>
      <vt:lpstr>'130'!_Toc277750867</vt:lpstr>
      <vt:lpstr>'131'!_Toc277750869</vt:lpstr>
      <vt:lpstr>'80'!_Toc59250718</vt:lpstr>
      <vt:lpstr>'132'!_Toc59250759</vt:lpstr>
      <vt:lpstr>'1'!Utskriftsområde</vt:lpstr>
      <vt:lpstr>'10'!Utskriftsområde</vt:lpstr>
      <vt:lpstr>'100'!Utskriftsområde</vt:lpstr>
      <vt:lpstr>'101'!Utskriftsområde</vt:lpstr>
      <vt:lpstr>'102'!Utskriftsområde</vt:lpstr>
      <vt:lpstr>'103'!Utskriftsområde</vt:lpstr>
      <vt:lpstr>'104'!Utskriftsområde</vt:lpstr>
      <vt:lpstr>'105'!Utskriftsområde</vt:lpstr>
      <vt:lpstr>'106'!Utskriftsområde</vt:lpstr>
      <vt:lpstr>'107'!Utskriftsområde</vt:lpstr>
      <vt:lpstr>'108'!Utskriftsområde</vt:lpstr>
      <vt:lpstr>'109'!Utskriftsområde</vt:lpstr>
      <vt:lpstr>'11'!Utskriftsområde</vt:lpstr>
      <vt:lpstr>'110'!Utskriftsområde</vt:lpstr>
      <vt:lpstr>'111'!Utskriftsområde</vt:lpstr>
      <vt:lpstr>'112'!Utskriftsområde</vt:lpstr>
      <vt:lpstr>'113'!Utskriftsområde</vt:lpstr>
      <vt:lpstr>'114'!Utskriftsområde</vt:lpstr>
      <vt:lpstr>'115'!Utskriftsområde</vt:lpstr>
      <vt:lpstr>'116'!Utskriftsområde</vt:lpstr>
      <vt:lpstr>'117'!Utskriftsområde</vt:lpstr>
      <vt:lpstr>'118'!Utskriftsområde</vt:lpstr>
      <vt:lpstr>'119'!Utskriftsområde</vt:lpstr>
      <vt:lpstr>'12'!Utskriftsområde</vt:lpstr>
      <vt:lpstr>'120'!Utskriftsområde</vt:lpstr>
      <vt:lpstr>'121'!Utskriftsområde</vt:lpstr>
      <vt:lpstr>'122'!Utskriftsområde</vt:lpstr>
      <vt:lpstr>'123'!Utskriftsområde</vt:lpstr>
      <vt:lpstr>'124'!Utskriftsområde</vt:lpstr>
      <vt:lpstr>'125'!Utskriftsområde</vt:lpstr>
      <vt:lpstr>'126'!Utskriftsområde</vt:lpstr>
      <vt:lpstr>'127'!Utskriftsområde</vt:lpstr>
      <vt:lpstr>'128'!Utskriftsområde</vt:lpstr>
      <vt:lpstr>'129'!Utskriftsområde</vt:lpstr>
      <vt:lpstr>'13'!Utskriftsområde</vt:lpstr>
      <vt:lpstr>'130'!Utskriftsområde</vt:lpstr>
      <vt:lpstr>'131'!Utskriftsområde</vt:lpstr>
      <vt:lpstr>'132'!Utskriftsområde</vt:lpstr>
      <vt:lpstr>'133'!Utskriftsområde</vt:lpstr>
      <vt:lpstr>'134'!Utskriftsområde</vt:lpstr>
      <vt:lpstr>'135'!Utskriftsområde</vt:lpstr>
      <vt:lpstr>'136'!Utskriftsområde</vt:lpstr>
      <vt:lpstr>'137'!Utskriftsområde</vt:lpstr>
      <vt:lpstr>'138'!Utskriftsområde</vt:lpstr>
      <vt:lpstr>'139'!Utskriftsområde</vt:lpstr>
      <vt:lpstr>'14'!Utskriftsområde</vt:lpstr>
      <vt:lpstr>'15'!Utskriftsområde</vt:lpstr>
      <vt:lpstr>'16'!Utskriftsområde</vt:lpstr>
      <vt:lpstr>'17'!Utskriftsområde</vt:lpstr>
      <vt:lpstr>'2'!Utskriftsområde</vt:lpstr>
      <vt:lpstr>'20'!Utskriftsområde</vt:lpstr>
      <vt:lpstr>'21'!Utskriftsområde</vt:lpstr>
      <vt:lpstr>'22'!Utskriftsområde</vt:lpstr>
      <vt:lpstr>'23'!Utskriftsområde</vt:lpstr>
      <vt:lpstr>'24'!Utskriftsområde</vt:lpstr>
      <vt:lpstr>'25'!Utskriftsområde</vt:lpstr>
      <vt:lpstr>'26'!Utskriftsområde</vt:lpstr>
      <vt:lpstr>'27'!Utskriftsområde</vt:lpstr>
      <vt:lpstr>'28'!Utskriftsområde</vt:lpstr>
      <vt:lpstr>'29'!Utskriftsområde</vt:lpstr>
      <vt:lpstr>'3'!Utskriftsområde</vt:lpstr>
      <vt:lpstr>'30'!Utskriftsområde</vt:lpstr>
      <vt:lpstr>'31'!Utskriftsområde</vt:lpstr>
      <vt:lpstr>'32'!Utskriftsområde</vt:lpstr>
      <vt:lpstr>'33'!Utskriftsområde</vt:lpstr>
      <vt:lpstr>'34'!Utskriftsområde</vt:lpstr>
      <vt:lpstr>'35'!Utskriftsområde</vt:lpstr>
      <vt:lpstr>'36'!Utskriftsområde</vt:lpstr>
      <vt:lpstr>'37'!Utskriftsområde</vt:lpstr>
      <vt:lpstr>'38'!Utskriftsområde</vt:lpstr>
      <vt:lpstr>'39'!Utskriftsområde</vt:lpstr>
      <vt:lpstr>'4'!Utskriftsområde</vt:lpstr>
      <vt:lpstr>'40'!Utskriftsområde</vt:lpstr>
      <vt:lpstr>'41'!Utskriftsområde</vt:lpstr>
      <vt:lpstr>'42'!Utskriftsområde</vt:lpstr>
      <vt:lpstr>'43'!Utskriftsområde</vt:lpstr>
      <vt:lpstr>'44'!Utskriftsområde</vt:lpstr>
      <vt:lpstr>'45'!Utskriftsområde</vt:lpstr>
      <vt:lpstr>'46'!Utskriftsområde</vt:lpstr>
      <vt:lpstr>'47'!Utskriftsområde</vt:lpstr>
      <vt:lpstr>'48'!Utskriftsområde</vt:lpstr>
      <vt:lpstr>'49'!Utskriftsområde</vt:lpstr>
      <vt:lpstr>'5'!Utskriftsområde</vt:lpstr>
      <vt:lpstr>'50'!Utskriftsområde</vt:lpstr>
      <vt:lpstr>'51'!Utskriftsområde</vt:lpstr>
      <vt:lpstr>'52'!Utskriftsområde</vt:lpstr>
      <vt:lpstr>'53'!Utskriftsområde</vt:lpstr>
      <vt:lpstr>'54'!Utskriftsområde</vt:lpstr>
      <vt:lpstr>'55'!Utskriftsområde</vt:lpstr>
      <vt:lpstr>'56'!Utskriftsområde</vt:lpstr>
      <vt:lpstr>'57'!Utskriftsområde</vt:lpstr>
      <vt:lpstr>'58'!Utskriftsområde</vt:lpstr>
      <vt:lpstr>'59'!Utskriftsområde</vt:lpstr>
      <vt:lpstr>'6'!Utskriftsområde</vt:lpstr>
      <vt:lpstr>'60'!Utskriftsområde</vt:lpstr>
      <vt:lpstr>'61'!Utskriftsområde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'7'!Utskriftsområde</vt:lpstr>
      <vt:lpstr>'70'!Utskriftsområde</vt:lpstr>
      <vt:lpstr>'71'!Utskriftsområde</vt:lpstr>
      <vt:lpstr>'72'!Utskriftsområde</vt:lpstr>
      <vt:lpstr>'73'!Utskriftsområde</vt:lpstr>
      <vt:lpstr>'74'!Utskriftsområde</vt:lpstr>
      <vt:lpstr>'75'!Utskriftsområde</vt:lpstr>
      <vt:lpstr>'76'!Utskriftsområde</vt:lpstr>
      <vt:lpstr>'77'!Utskriftsområde</vt:lpstr>
      <vt:lpstr>'78'!Utskriftsområde</vt:lpstr>
      <vt:lpstr>'79'!Utskriftsområde</vt:lpstr>
      <vt:lpstr>'8'!Utskriftsområde</vt:lpstr>
      <vt:lpstr>'80'!Utskriftsområde</vt:lpstr>
      <vt:lpstr>'81'!Utskriftsområde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'9'!Utskriftsområde</vt:lpstr>
      <vt:lpstr>'90'!Utskriftsområde</vt:lpstr>
      <vt:lpstr>'91'!Utskriftsområde</vt:lpstr>
      <vt:lpstr>'92'!Utskriftsområde</vt:lpstr>
      <vt:lpstr>'93'!Utskriftsområde</vt:lpstr>
      <vt:lpstr>'94'!Utskriftsområde</vt:lpstr>
      <vt:lpstr>'95'!Utskriftsområde</vt:lpstr>
      <vt:lpstr>'96'!Utskriftsområde</vt:lpstr>
      <vt:lpstr>'97'!Utskriftsområde</vt:lpstr>
      <vt:lpstr>'98'!Utskriftsområde</vt:lpstr>
      <vt:lpstr>'99'!Utskriftsområde</vt:lpstr>
      <vt:lpstr>Förklaringar!Utskriftsområde</vt:lpstr>
      <vt:lpstr>Försättsblad!Utskriftsområde</vt:lpstr>
      <vt:lpstr>Tabellförteckning!Utskriftsområde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Britta Grönlund</dc:creator>
  <cp:lastModifiedBy>Martina Zetterqvist</cp:lastModifiedBy>
  <cp:lastPrinted>2018-08-24T12:04:33Z</cp:lastPrinted>
  <dcterms:created xsi:type="dcterms:W3CDTF">2011-04-27T12:08:04Z</dcterms:created>
  <dcterms:modified xsi:type="dcterms:W3CDTF">2018-12-10T10:52:11Z</dcterms:modified>
</cp:coreProperties>
</file>